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99FE2279-5B46-4BB3-8EAB-5C4A0A13B3AF}"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Data!$A$1:$BR$450</definedName>
    <definedName name="_xlnm._FilterDatabase" localSheetId="7" hidden="1">WhatIf!$A$1:$I$226</definedName>
    <definedName name="AddOn_DB">WhatIf!$A$22:$K$216</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WhatIf!$A$1:$H$216</definedName>
    <definedName name="sling_channels">OFFSET(#REF!,0,0,COUNTA(#REF!)-1,COUNTA(#REF!))</definedName>
    <definedName name="sling_data">OFFSET(#REF!,0,0,COUNTA(#REF!)-2,COUNTA(#REF!))</definedName>
  </definedNames>
  <calcPr calcId="191029" calcMode="autoNoTable"/>
  <pivotCaches>
    <pivotCache cacheId="1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19" i="1" l="1"/>
  <c r="BP19" i="1"/>
  <c r="BO19" i="1"/>
  <c r="K75" i="31"/>
  <c r="H75" i="31"/>
  <c r="K67" i="31"/>
  <c r="H67" i="31"/>
  <c r="K59" i="31"/>
  <c r="H59" i="31"/>
  <c r="K51" i="31"/>
  <c r="H51" i="31"/>
  <c r="K43" i="31"/>
  <c r="H43" i="31"/>
  <c r="K36" i="31"/>
  <c r="H36" i="31"/>
  <c r="K28" i="31"/>
  <c r="H28" i="31"/>
  <c r="BN19" i="1" l="1"/>
  <c r="BQ390" i="1"/>
  <c r="BP390" i="1"/>
  <c r="BO390" i="1"/>
  <c r="BQ378" i="1"/>
  <c r="BP378" i="1"/>
  <c r="BO378" i="1"/>
  <c r="BQ379" i="1"/>
  <c r="BP379" i="1"/>
  <c r="BO379" i="1"/>
  <c r="BQ102" i="1"/>
  <c r="BP102" i="1"/>
  <c r="BO102" i="1"/>
  <c r="BQ320" i="1"/>
  <c r="BP320" i="1"/>
  <c r="BO320" i="1"/>
  <c r="BQ42" i="1"/>
  <c r="BP42" i="1"/>
  <c r="BO42" i="1"/>
  <c r="BQ310" i="1"/>
  <c r="BP310" i="1"/>
  <c r="BO310" i="1"/>
  <c r="BQ169" i="1"/>
  <c r="BP169" i="1"/>
  <c r="BO169" i="1"/>
  <c r="K226" i="31"/>
  <c r="H87" i="31"/>
  <c r="K225" i="31"/>
  <c r="H94" i="31"/>
  <c r="K224" i="31"/>
  <c r="H95" i="31"/>
  <c r="K223" i="31"/>
  <c r="H93" i="31"/>
  <c r="K222" i="31"/>
  <c r="H84" i="31"/>
  <c r="K221" i="31"/>
  <c r="H92" i="31"/>
  <c r="K220" i="31"/>
  <c r="H89" i="31"/>
  <c r="K219" i="31"/>
  <c r="K218" i="31"/>
  <c r="H97" i="31"/>
  <c r="K217" i="31"/>
  <c r="H85" i="31"/>
  <c r="BN379" i="1" l="1"/>
  <c r="BN102" i="1"/>
  <c r="BN390" i="1"/>
  <c r="BN378" i="1"/>
  <c r="BN320" i="1"/>
  <c r="BN42" i="1"/>
  <c r="BN310" i="1"/>
  <c r="BN169" i="1"/>
  <c r="Z207" i="38"/>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94" i="31"/>
  <c r="H103" i="31"/>
  <c r="BQ209" i="1"/>
  <c r="BP209" i="1"/>
  <c r="BO209" i="1"/>
  <c r="BQ283" i="1"/>
  <c r="BP283" i="1"/>
  <c r="BO283" i="1"/>
  <c r="BR19" i="1" l="1"/>
  <c r="BR378" i="1"/>
  <c r="D378" i="1" s="1"/>
  <c r="BR379" i="1"/>
  <c r="D379" i="1" s="1"/>
  <c r="BR390" i="1"/>
  <c r="D390" i="1" s="1"/>
  <c r="BR102" i="1"/>
  <c r="D102" i="1" s="1"/>
  <c r="BR42" i="1"/>
  <c r="D42" i="1" s="1"/>
  <c r="BR320" i="1"/>
  <c r="D320" i="1" s="1"/>
  <c r="BR310" i="1"/>
  <c r="D310" i="1" s="1"/>
  <c r="BR169" i="1"/>
  <c r="D169" i="1" s="1"/>
  <c r="BR209" i="1"/>
  <c r="BN209" i="1"/>
  <c r="BN283" i="1"/>
  <c r="BQ336" i="1"/>
  <c r="BP336" i="1"/>
  <c r="BO336" i="1"/>
  <c r="BN336" i="1" l="1"/>
  <c r="K204" i="31"/>
  <c r="H214" i="31"/>
  <c r="BQ298" i="1" l="1"/>
  <c r="BP298" i="1"/>
  <c r="BO298" i="1"/>
  <c r="BQ188" i="1"/>
  <c r="BP188" i="1"/>
  <c r="BO188" i="1"/>
  <c r="BR283" i="1" l="1"/>
  <c r="D283" i="1" s="1"/>
  <c r="BR336" i="1"/>
  <c r="BR298" i="1"/>
  <c r="D298" i="1" s="1"/>
  <c r="BN298" i="1"/>
  <c r="BN188" i="1"/>
  <c r="BQ183" i="1"/>
  <c r="BP183" i="1"/>
  <c r="BO183" i="1"/>
  <c r="BN183" i="1" l="1"/>
  <c r="B71" i="28" l="1"/>
  <c r="BR188" i="1" l="1"/>
  <c r="D188" i="1" s="1"/>
  <c r="BR183" i="1"/>
  <c r="D183" i="1" s="1"/>
  <c r="BQ277" i="1" l="1"/>
  <c r="BP277" i="1"/>
  <c r="BO277" i="1"/>
  <c r="BN277" i="1" l="1"/>
  <c r="BO297" i="1" l="1"/>
  <c r="BP297" i="1"/>
  <c r="BQ297" i="1"/>
  <c r="K73" i="31"/>
  <c r="H72" i="31"/>
  <c r="K216" i="31"/>
  <c r="K215" i="31"/>
  <c r="K214" i="31"/>
  <c r="K213" i="31"/>
  <c r="K212" i="31"/>
  <c r="K211" i="31"/>
  <c r="K210" i="31"/>
  <c r="K209" i="31"/>
  <c r="K208" i="31"/>
  <c r="K207" i="31"/>
  <c r="K206" i="31"/>
  <c r="K205" i="31"/>
  <c r="K203" i="31"/>
  <c r="K202" i="31"/>
  <c r="K201" i="31"/>
  <c r="K200" i="31"/>
  <c r="K199"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3" i="31"/>
  <c r="K92" i="31"/>
  <c r="K91" i="31"/>
  <c r="K90" i="31"/>
  <c r="K89" i="31"/>
  <c r="K88" i="31"/>
  <c r="K87" i="31"/>
  <c r="K86" i="31"/>
  <c r="K85" i="31"/>
  <c r="K84" i="31"/>
  <c r="K83" i="31"/>
  <c r="K82" i="31"/>
  <c r="K81" i="31"/>
  <c r="K80" i="31"/>
  <c r="K79" i="31"/>
  <c r="K78" i="31"/>
  <c r="K77" i="31"/>
  <c r="K76" i="31"/>
  <c r="K74" i="31"/>
  <c r="K72" i="31"/>
  <c r="K71" i="31"/>
  <c r="K70" i="31"/>
  <c r="K69" i="31"/>
  <c r="K68" i="31"/>
  <c r="K66" i="31"/>
  <c r="K65" i="31"/>
  <c r="K64" i="31"/>
  <c r="K63" i="31"/>
  <c r="K62" i="31"/>
  <c r="K61" i="31"/>
  <c r="K60" i="31"/>
  <c r="K58" i="31"/>
  <c r="K57" i="31"/>
  <c r="K56" i="31"/>
  <c r="K55" i="31"/>
  <c r="K54" i="31"/>
  <c r="K53" i="31"/>
  <c r="K52" i="31"/>
  <c r="K50" i="31"/>
  <c r="K49" i="31"/>
  <c r="K48" i="31"/>
  <c r="K47" i="31"/>
  <c r="K46" i="31"/>
  <c r="K45" i="31"/>
  <c r="K44" i="31"/>
  <c r="K42" i="31"/>
  <c r="K41" i="31"/>
  <c r="K40" i="31"/>
  <c r="K39" i="31"/>
  <c r="K38" i="31"/>
  <c r="K37" i="31"/>
  <c r="K35" i="31"/>
  <c r="K34" i="31"/>
  <c r="K33" i="31"/>
  <c r="K32" i="31"/>
  <c r="K31" i="31"/>
  <c r="K30" i="31"/>
  <c r="K29" i="31"/>
  <c r="K27" i="31"/>
  <c r="K26" i="31"/>
  <c r="K25" i="31"/>
  <c r="K24" i="31"/>
  <c r="BR277" i="1" l="1"/>
  <c r="D277" i="1" s="1"/>
  <c r="BN297" i="1"/>
  <c r="H64" i="31"/>
  <c r="H56" i="31"/>
  <c r="H48" i="31"/>
  <c r="H40" i="31"/>
  <c r="H33" i="31"/>
  <c r="H25" i="31"/>
  <c r="BQ9" i="1"/>
  <c r="BP9" i="1"/>
  <c r="BO9" i="1"/>
  <c r="BR297" i="1" l="1"/>
  <c r="D297" i="1" s="1"/>
  <c r="BN9" i="1"/>
  <c r="BQ230" i="1"/>
  <c r="BP230" i="1"/>
  <c r="BO230" i="1"/>
  <c r="BQ125" i="1"/>
  <c r="BP125" i="1"/>
  <c r="BO125" i="1"/>
  <c r="H91" i="31"/>
  <c r="BN230" i="1" l="1"/>
  <c r="BN125" i="1"/>
  <c r="B80" i="2"/>
  <c r="W80" i="2" s="1"/>
  <c r="B79" i="2"/>
  <c r="B78" i="2"/>
  <c r="B60" i="2"/>
  <c r="W60" i="2" s="1"/>
  <c r="B59" i="2"/>
  <c r="B58" i="2"/>
  <c r="B40" i="2"/>
  <c r="W40" i="2" s="1"/>
  <c r="B39" i="2"/>
  <c r="W39" i="2" s="1"/>
  <c r="B38" i="2"/>
  <c r="W38" i="2" s="1"/>
  <c r="H83" i="31"/>
  <c r="H82" i="31"/>
  <c r="BQ168" i="1"/>
  <c r="BP168" i="1"/>
  <c r="BO168" i="1"/>
  <c r="BQ167" i="1"/>
  <c r="BP167" i="1"/>
  <c r="BO167"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2" i="1"/>
  <c r="BP282" i="1"/>
  <c r="BO282" i="1"/>
  <c r="BQ281" i="1"/>
  <c r="BP281" i="1"/>
  <c r="BO281" i="1"/>
  <c r="BQ280" i="1"/>
  <c r="BP280" i="1"/>
  <c r="BO280" i="1"/>
  <c r="BQ279" i="1"/>
  <c r="BP279" i="1"/>
  <c r="BO279" i="1"/>
  <c r="BQ278" i="1"/>
  <c r="BP278" i="1"/>
  <c r="BO278" i="1"/>
  <c r="BQ276" i="1"/>
  <c r="BP276" i="1"/>
  <c r="BO276" i="1"/>
  <c r="BQ275" i="1"/>
  <c r="BP275" i="1"/>
  <c r="BO275" i="1"/>
  <c r="BQ274" i="1"/>
  <c r="BP274" i="1"/>
  <c r="BO274" i="1"/>
  <c r="BQ273" i="1"/>
  <c r="BP273" i="1"/>
  <c r="BO273" i="1"/>
  <c r="BQ272" i="1"/>
  <c r="BP272" i="1"/>
  <c r="BO272"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71" i="1"/>
  <c r="BP271" i="1"/>
  <c r="BO271"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7" i="1"/>
  <c r="BP187" i="1"/>
  <c r="BO187" i="1"/>
  <c r="BQ186" i="1"/>
  <c r="BP186" i="1"/>
  <c r="BO186" i="1"/>
  <c r="BQ185" i="1"/>
  <c r="BP185" i="1"/>
  <c r="BO185" i="1"/>
  <c r="BQ184" i="1"/>
  <c r="BP184" i="1"/>
  <c r="BO184"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H215" i="31"/>
  <c r="C20" i="31"/>
  <c r="A20" i="31"/>
  <c r="H20" i="31" s="1"/>
  <c r="R1" i="52" a="1"/>
  <c r="Y1" i="52" s="1"/>
  <c r="R1" i="52"/>
  <c r="V1" i="52"/>
  <c r="W1" i="52"/>
  <c r="Z1" i="52"/>
  <c r="AA1" i="52"/>
  <c r="AH1" i="52"/>
  <c r="AH6" i="39" s="1"/>
  <c r="C19" i="31"/>
  <c r="A19" i="31"/>
  <c r="H19" i="31" s="1"/>
  <c r="C18" i="31"/>
  <c r="A18" i="31"/>
  <c r="H18" i="31" s="1"/>
  <c r="AI1" i="52" l="1"/>
  <c r="S1" i="52"/>
  <c r="S21" i="2"/>
  <c r="AE1" i="52"/>
  <c r="AD1" i="52"/>
  <c r="BR9" i="1"/>
  <c r="D9" i="1" s="1"/>
  <c r="BR125" i="1"/>
  <c r="D125" i="1" s="1"/>
  <c r="BR230" i="1"/>
  <c r="D230" i="1" s="1"/>
  <c r="W79" i="2"/>
  <c r="S58" i="2"/>
  <c r="W78" i="2"/>
  <c r="S80" i="2"/>
  <c r="S79" i="2"/>
  <c r="S78" i="2"/>
  <c r="W59" i="2"/>
  <c r="W58" i="2"/>
  <c r="S38" i="2"/>
  <c r="BN249" i="1"/>
  <c r="BN394" i="1"/>
  <c r="BN309" i="1"/>
  <c r="BN15" i="1"/>
  <c r="BN76" i="1"/>
  <c r="BN65" i="1"/>
  <c r="BN291" i="1"/>
  <c r="BN193" i="1"/>
  <c r="BN229" i="1"/>
  <c r="BN99" i="1"/>
  <c r="BN107" i="1"/>
  <c r="BN115" i="1"/>
  <c r="BN420" i="1"/>
  <c r="BN168" i="1"/>
  <c r="BN443" i="1"/>
  <c r="BN191" i="1"/>
  <c r="BN216" i="1"/>
  <c r="BN260" i="1"/>
  <c r="BN55" i="1"/>
  <c r="BN124" i="1"/>
  <c r="BN225" i="1"/>
  <c r="BN66" i="1"/>
  <c r="BN212" i="1"/>
  <c r="BN220" i="1"/>
  <c r="BN307" i="1"/>
  <c r="BN7" i="1"/>
  <c r="BN235" i="1"/>
  <c r="BN290" i="1"/>
  <c r="BN23" i="1"/>
  <c r="BN139" i="1"/>
  <c r="BN26" i="1"/>
  <c r="BN375" i="1"/>
  <c r="BN417" i="1"/>
  <c r="BN134" i="1"/>
  <c r="BN153" i="1"/>
  <c r="BN222" i="1"/>
  <c r="BN318" i="1"/>
  <c r="BN362" i="1"/>
  <c r="BN396" i="1"/>
  <c r="BN6" i="1"/>
  <c r="BN198" i="1"/>
  <c r="BN347" i="1"/>
  <c r="BN3" i="1"/>
  <c r="BN16" i="1"/>
  <c r="BN8" i="1"/>
  <c r="BN10" i="1"/>
  <c r="BN51" i="1"/>
  <c r="BN53" i="1"/>
  <c r="BN75" i="1"/>
  <c r="BN20" i="1"/>
  <c r="BN49" i="1"/>
  <c r="BN61" i="1"/>
  <c r="BN87" i="1"/>
  <c r="BN35" i="1"/>
  <c r="BN41" i="1"/>
  <c r="BN46" i="1"/>
  <c r="BN48" i="1"/>
  <c r="BN79" i="1"/>
  <c r="BN50" i="1"/>
  <c r="BN62" i="1"/>
  <c r="BN164" i="1"/>
  <c r="BN177" i="1"/>
  <c r="BN138" i="1"/>
  <c r="BN146" i="1"/>
  <c r="BN91" i="1"/>
  <c r="BN147" i="1"/>
  <c r="BN187" i="1"/>
  <c r="BN205" i="1"/>
  <c r="BN194" i="1"/>
  <c r="BN199" i="1"/>
  <c r="BN217" i="1"/>
  <c r="BN192" i="1"/>
  <c r="BN207" i="1"/>
  <c r="BN239" i="1"/>
  <c r="BN245" i="1"/>
  <c r="BN252" i="1"/>
  <c r="BN282" i="1"/>
  <c r="BN263" i="1"/>
  <c r="BN286" i="1"/>
  <c r="BN272" i="1"/>
  <c r="BN312" i="1"/>
  <c r="BN331" i="1"/>
  <c r="BN333" i="1"/>
  <c r="BN340" i="1"/>
  <c r="BN326" i="1"/>
  <c r="BN330" i="1"/>
  <c r="BN339" i="1"/>
  <c r="BN351" i="1"/>
  <c r="BN350" i="1"/>
  <c r="BN358" i="1"/>
  <c r="BN374" i="1"/>
  <c r="BN376" i="1"/>
  <c r="BN366" i="1"/>
  <c r="BN404" i="1"/>
  <c r="BN407" i="1"/>
  <c r="BN408" i="1"/>
  <c r="BN418" i="1"/>
  <c r="BN429" i="1"/>
  <c r="BN447" i="1"/>
  <c r="BN426" i="1"/>
  <c r="BN442" i="1"/>
  <c r="BN167" i="1"/>
  <c r="BN68" i="1"/>
  <c r="BN83" i="1"/>
  <c r="BN171" i="1"/>
  <c r="BN226" i="1"/>
  <c r="BN234" i="1"/>
  <c r="BN279" i="1"/>
  <c r="BN284" i="1"/>
  <c r="BN335" i="1"/>
  <c r="BN352" i="1"/>
  <c r="BN363" i="1"/>
  <c r="BN380" i="1"/>
  <c r="BN434" i="1"/>
  <c r="BN446" i="1"/>
  <c r="BN448" i="1"/>
  <c r="BN69" i="1"/>
  <c r="BN119" i="1"/>
  <c r="BN218" i="1"/>
  <c r="BN255" i="1"/>
  <c r="BN295" i="1"/>
  <c r="BN365" i="1"/>
  <c r="BN402" i="1"/>
  <c r="BN445" i="1"/>
  <c r="BN103" i="1"/>
  <c r="BN322" i="1"/>
  <c r="BN27" i="1"/>
  <c r="BN106" i="1"/>
  <c r="BN116" i="1"/>
  <c r="BN137" i="1"/>
  <c r="BN160" i="1"/>
  <c r="BN161" i="1"/>
  <c r="BN211" i="1"/>
  <c r="BN221" i="1"/>
  <c r="BN281" i="1"/>
  <c r="BN303" i="1"/>
  <c r="BN368" i="1"/>
  <c r="BN371" i="1"/>
  <c r="BN398" i="1"/>
  <c r="BN401" i="1"/>
  <c r="BN427" i="1"/>
  <c r="BN428" i="1"/>
  <c r="BN14" i="1"/>
  <c r="BN28" i="1"/>
  <c r="BN104" i="1"/>
  <c r="BN140" i="1"/>
  <c r="BN143" i="1"/>
  <c r="BN151" i="1"/>
  <c r="BN173" i="1"/>
  <c r="BN174" i="1"/>
  <c r="BN179" i="1"/>
  <c r="BN214" i="1"/>
  <c r="BN224" i="1"/>
  <c r="BN236" i="1"/>
  <c r="BN315" i="1"/>
  <c r="BN325" i="1"/>
  <c r="BN338" i="1"/>
  <c r="BN355" i="1"/>
  <c r="BN377" i="1"/>
  <c r="BN381" i="1"/>
  <c r="BN386" i="1"/>
  <c r="BN431" i="1"/>
  <c r="BN432" i="1"/>
  <c r="BN435" i="1"/>
  <c r="BN33" i="1"/>
  <c r="BN37" i="1"/>
  <c r="BN94" i="1"/>
  <c r="BN95" i="1"/>
  <c r="BN123" i="1"/>
  <c r="BN126" i="1"/>
  <c r="BN129" i="1"/>
  <c r="BN145" i="1"/>
  <c r="BN150" i="1"/>
  <c r="BN163" i="1"/>
  <c r="BN178" i="1"/>
  <c r="BN185" i="1"/>
  <c r="BN195" i="1"/>
  <c r="BN29" i="1"/>
  <c r="BN219" i="1"/>
  <c r="BN256" i="1"/>
  <c r="BN278" i="1"/>
  <c r="BN334" i="1"/>
  <c r="BN11" i="1"/>
  <c r="BN54" i="1"/>
  <c r="BN67" i="1"/>
  <c r="BN85" i="1"/>
  <c r="BN89" i="1"/>
  <c r="BN131" i="1"/>
  <c r="BN157" i="1"/>
  <c r="BN181" i="1"/>
  <c r="BN189" i="1"/>
  <c r="BN213" i="1"/>
  <c r="BN265" i="1"/>
  <c r="BN329" i="1"/>
  <c r="BN337" i="1"/>
  <c r="BN395" i="1"/>
  <c r="BN399" i="1"/>
  <c r="BN440" i="1"/>
  <c r="BN17" i="1"/>
  <c r="BN18" i="1"/>
  <c r="BN5" i="1"/>
  <c r="BN25" i="1"/>
  <c r="BN31" i="1"/>
  <c r="BN44" i="1"/>
  <c r="BN58" i="1"/>
  <c r="BN12" i="1"/>
  <c r="BN13" i="1"/>
  <c r="BN38" i="1"/>
  <c r="BN59" i="1"/>
  <c r="BN34" i="1"/>
  <c r="BN39" i="1"/>
  <c r="BN47" i="1"/>
  <c r="BN56" i="1"/>
  <c r="BN24" i="1"/>
  <c r="BN40" i="1"/>
  <c r="BN45" i="1"/>
  <c r="BN4" i="1"/>
  <c r="BN22" i="1"/>
  <c r="BN30" i="1"/>
  <c r="BN36" i="1"/>
  <c r="BN43" i="1"/>
  <c r="BN52" i="1"/>
  <c r="BN21" i="1"/>
  <c r="BN57" i="1"/>
  <c r="BN60" i="1"/>
  <c r="BN63" i="1"/>
  <c r="BN135" i="1"/>
  <c r="BN77" i="1"/>
  <c r="BN82" i="1"/>
  <c r="BN90" i="1"/>
  <c r="BN101" i="1"/>
  <c r="BN84" i="1"/>
  <c r="BN86" i="1"/>
  <c r="BN93" i="1"/>
  <c r="BN100" i="1"/>
  <c r="BN71" i="1"/>
  <c r="BN80" i="1"/>
  <c r="BN96" i="1"/>
  <c r="BN64" i="1"/>
  <c r="BN127" i="1"/>
  <c r="BN130" i="1"/>
  <c r="BN88" i="1"/>
  <c r="BN92" i="1"/>
  <c r="BN111" i="1"/>
  <c r="BN70" i="1"/>
  <c r="BN74" i="1"/>
  <c r="BN97" i="1"/>
  <c r="BN98" i="1"/>
  <c r="BN133" i="1"/>
  <c r="BN141" i="1"/>
  <c r="BN113" i="1"/>
  <c r="BN105" i="1"/>
  <c r="BN109" i="1"/>
  <c r="BN110" i="1"/>
  <c r="BN120" i="1"/>
  <c r="BN128" i="1"/>
  <c r="BN136" i="1"/>
  <c r="BN148" i="1"/>
  <c r="BN228" i="1"/>
  <c r="BN108" i="1"/>
  <c r="BN117" i="1"/>
  <c r="BN132" i="1"/>
  <c r="BN142" i="1"/>
  <c r="BN144" i="1"/>
  <c r="BN176" i="1"/>
  <c r="BN190" i="1"/>
  <c r="BN204" i="1"/>
  <c r="BN159" i="1"/>
  <c r="BN208" i="1"/>
  <c r="BN149" i="1"/>
  <c r="BN152" i="1"/>
  <c r="BN155" i="1"/>
  <c r="BN170" i="1"/>
  <c r="BN180" i="1"/>
  <c r="BN202" i="1"/>
  <c r="BN158" i="1"/>
  <c r="BN166" i="1"/>
  <c r="BN172" i="1"/>
  <c r="BN186" i="1"/>
  <c r="BN240" i="1"/>
  <c r="BN271" i="1"/>
  <c r="BN299" i="1"/>
  <c r="BN231" i="1"/>
  <c r="BN196" i="1"/>
  <c r="BN201" i="1"/>
  <c r="BN206" i="1"/>
  <c r="BN227" i="1"/>
  <c r="BN203" i="1"/>
  <c r="BN223" i="1"/>
  <c r="BN182" i="1"/>
  <c r="BN197" i="1"/>
  <c r="BN267" i="1"/>
  <c r="BN210" i="1"/>
  <c r="BN215" i="1"/>
  <c r="BN241" i="1"/>
  <c r="BN250" i="1"/>
  <c r="BN262" i="1"/>
  <c r="BN264" i="1"/>
  <c r="BN270" i="1"/>
  <c r="BN296" i="1"/>
  <c r="BN274" i="1"/>
  <c r="BN237" i="1"/>
  <c r="BN238" i="1"/>
  <c r="BN243" i="1"/>
  <c r="BN257" i="1"/>
  <c r="BN258" i="1"/>
  <c r="BN242" i="1"/>
  <c r="BN244" i="1"/>
  <c r="BN251" i="1"/>
  <c r="BN253" i="1"/>
  <c r="BN259" i="1"/>
  <c r="BN305" i="1"/>
  <c r="BN254" i="1"/>
  <c r="BN276" i="1"/>
  <c r="BN288" i="1"/>
  <c r="BN246" i="1"/>
  <c r="BN248" i="1"/>
  <c r="BN268" i="1"/>
  <c r="BN269" i="1"/>
  <c r="BN273" i="1"/>
  <c r="BN280" i="1"/>
  <c r="BN292" i="1"/>
  <c r="BN293" i="1"/>
  <c r="BN304" i="1"/>
  <c r="BN287" i="1"/>
  <c r="BN300" i="1"/>
  <c r="BN302" i="1"/>
  <c r="BN285" i="1"/>
  <c r="BN289" i="1"/>
  <c r="BN301" i="1"/>
  <c r="BN314" i="1"/>
  <c r="BN317" i="1"/>
  <c r="BN319" i="1"/>
  <c r="BN323" i="1"/>
  <c r="BN327" i="1"/>
  <c r="BN308" i="1"/>
  <c r="BN311" i="1"/>
  <c r="BN321" i="1"/>
  <c r="BN328" i="1"/>
  <c r="BN316" i="1"/>
  <c r="BN346" i="1"/>
  <c r="BN344" i="1"/>
  <c r="BN354" i="1"/>
  <c r="BN356" i="1"/>
  <c r="BN348" i="1"/>
  <c r="BN342" i="1"/>
  <c r="BN345" i="1"/>
  <c r="BN353" i="1"/>
  <c r="BN357" i="1"/>
  <c r="BN359" i="1"/>
  <c r="BN373" i="1"/>
  <c r="BN369" i="1"/>
  <c r="BN383" i="1"/>
  <c r="BN360" i="1"/>
  <c r="BN364" i="1"/>
  <c r="BN367" i="1"/>
  <c r="BN382" i="1"/>
  <c r="BN361" i="1"/>
  <c r="BN370" i="1"/>
  <c r="BN372" i="1"/>
  <c r="BN384" i="1"/>
  <c r="BN387" i="1"/>
  <c r="BN388" i="1"/>
  <c r="BN389" i="1"/>
  <c r="BN409" i="1"/>
  <c r="BN385" i="1"/>
  <c r="BN397" i="1"/>
  <c r="BN403" i="1"/>
  <c r="BN405" i="1"/>
  <c r="BN391" i="1"/>
  <c r="BN400" i="1"/>
  <c r="BN393" i="1"/>
  <c r="BN410" i="1"/>
  <c r="BN406" i="1"/>
  <c r="BN412" i="1"/>
  <c r="BN413" i="1"/>
  <c r="BN423" i="1"/>
  <c r="BN424" i="1"/>
  <c r="BN414" i="1"/>
  <c r="BN421" i="1"/>
  <c r="BN415" i="1"/>
  <c r="BN416" i="1"/>
  <c r="BN425" i="1"/>
  <c r="BN439" i="1"/>
  <c r="BN438" i="1"/>
  <c r="BN436" i="1"/>
  <c r="BN441" i="1"/>
  <c r="BN430" i="1"/>
  <c r="BN437" i="1"/>
  <c r="BN450" i="1"/>
  <c r="BN444" i="1"/>
  <c r="BN449" i="1"/>
  <c r="BN32" i="1"/>
  <c r="BN81" i="1"/>
  <c r="BN78" i="1"/>
  <c r="BN72" i="1"/>
  <c r="BN73" i="1"/>
  <c r="BN114" i="1"/>
  <c r="BN118" i="1"/>
  <c r="BN121" i="1"/>
  <c r="BN112" i="1"/>
  <c r="BN122" i="1"/>
  <c r="BN175" i="1"/>
  <c r="BN156" i="1"/>
  <c r="BN165" i="1"/>
  <c r="BN200" i="1"/>
  <c r="BN162" i="1"/>
  <c r="BN184" i="1"/>
  <c r="BN154" i="1"/>
  <c r="BN247" i="1"/>
  <c r="BN232" i="1"/>
  <c r="BN266" i="1"/>
  <c r="BN233" i="1"/>
  <c r="BN261" i="1"/>
  <c r="BN294" i="1"/>
  <c r="BN275" i="1"/>
  <c r="BN306" i="1"/>
  <c r="BN313" i="1"/>
  <c r="BN324" i="1"/>
  <c r="BN332" i="1"/>
  <c r="BN341" i="1"/>
  <c r="BN349" i="1"/>
  <c r="BN343" i="1"/>
  <c r="BN392" i="1"/>
  <c r="BN419" i="1"/>
  <c r="BN422" i="1"/>
  <c r="BN411" i="1"/>
  <c r="BN433" i="1"/>
  <c r="AF1" i="52"/>
  <c r="X1" i="52"/>
  <c r="AK1" i="52"/>
  <c r="AC1" i="52"/>
  <c r="U1" i="52"/>
  <c r="AJ1" i="52"/>
  <c r="AB1" i="52"/>
  <c r="T1" i="52"/>
  <c r="AG1" i="52"/>
  <c r="V1" i="1"/>
  <c r="U1" i="1"/>
  <c r="BK19" i="1" l="1"/>
  <c r="BJ19" i="1"/>
  <c r="BK379" i="1"/>
  <c r="BK378" i="1"/>
  <c r="BK42" i="1"/>
  <c r="BK390" i="1"/>
  <c r="BK320" i="1"/>
  <c r="BK102" i="1"/>
  <c r="BJ102" i="1"/>
  <c r="BJ379" i="1"/>
  <c r="BJ378" i="1"/>
  <c r="BJ42" i="1"/>
  <c r="BJ390" i="1"/>
  <c r="BJ320" i="1"/>
  <c r="BJ310" i="1"/>
  <c r="BK310" i="1"/>
  <c r="BJ169" i="1"/>
  <c r="BK169" i="1"/>
  <c r="V21" i="2"/>
  <c r="X1" i="1"/>
  <c r="AN6" i="39"/>
  <c r="AJ6" i="39"/>
  <c r="T21" i="2"/>
  <c r="AL6" i="39"/>
  <c r="W1" i="1"/>
  <c r="U21" i="2"/>
  <c r="BK209" i="1"/>
  <c r="BJ209" i="1"/>
  <c r="BJ283" i="1"/>
  <c r="BJ336" i="1"/>
  <c r="BK283" i="1"/>
  <c r="BK336" i="1"/>
  <c r="BK298" i="1"/>
  <c r="BJ298" i="1"/>
  <c r="BJ188" i="1"/>
  <c r="BJ183" i="1"/>
  <c r="BK188" i="1"/>
  <c r="BK183" i="1"/>
  <c r="BJ277" i="1"/>
  <c r="BK277" i="1"/>
  <c r="BJ297" i="1"/>
  <c r="AP1" i="1"/>
  <c r="BK297" i="1"/>
  <c r="BJ9" i="1"/>
  <c r="BJ125" i="1"/>
  <c r="BJ230" i="1"/>
  <c r="BK9" i="1"/>
  <c r="BK125" i="1"/>
  <c r="BK230" i="1"/>
  <c r="BK438" i="1"/>
  <c r="BK423" i="1"/>
  <c r="BK441" i="1"/>
  <c r="BK435" i="1"/>
  <c r="BK431" i="1"/>
  <c r="BK427" i="1"/>
  <c r="BK424" i="1"/>
  <c r="BK447" i="1"/>
  <c r="BK444" i="1"/>
  <c r="BK442" i="1"/>
  <c r="BK433" i="1"/>
  <c r="BK432" i="1"/>
  <c r="BK428" i="1"/>
  <c r="BK418" i="1"/>
  <c r="BK416" i="1"/>
  <c r="BK415" i="1"/>
  <c r="BK436" i="1"/>
  <c r="BK168" i="1"/>
  <c r="BK167" i="1"/>
  <c r="BK445" i="1"/>
  <c r="BK426" i="1"/>
  <c r="BK448" i="1"/>
  <c r="BK440" i="1"/>
  <c r="BK439" i="1"/>
  <c r="BK434" i="1"/>
  <c r="BK419" i="1"/>
  <c r="BK422" i="1"/>
  <c r="BK449" i="1"/>
  <c r="BK446" i="1"/>
  <c r="BK404" i="1"/>
  <c r="BK400" i="1"/>
  <c r="BK383" i="1"/>
  <c r="BK417" i="1"/>
  <c r="BK384" i="1"/>
  <c r="BK381" i="1"/>
  <c r="BK420" i="1"/>
  <c r="BK410" i="1"/>
  <c r="BK405" i="1"/>
  <c r="BK401" i="1"/>
  <c r="BK397" i="1"/>
  <c r="BK388" i="1"/>
  <c r="BK386" i="1"/>
  <c r="BK450" i="1"/>
  <c r="BK414" i="1"/>
  <c r="BK393" i="1"/>
  <c r="BK392" i="1"/>
  <c r="BK421" i="1"/>
  <c r="BK408" i="1"/>
  <c r="BK406" i="1"/>
  <c r="BK402" i="1"/>
  <c r="BK398" i="1"/>
  <c r="BK411" i="1"/>
  <c r="BK409" i="1"/>
  <c r="BK395" i="1"/>
  <c r="BK387" i="1"/>
  <c r="BK382" i="1"/>
  <c r="BK437" i="1"/>
  <c r="BK413" i="1"/>
  <c r="BK396" i="1"/>
  <c r="BK375" i="1"/>
  <c r="BK371" i="1"/>
  <c r="BK361" i="1"/>
  <c r="BK355" i="1"/>
  <c r="BK351" i="1"/>
  <c r="BK399" i="1"/>
  <c r="BK377" i="1"/>
  <c r="BK368" i="1"/>
  <c r="BK365" i="1"/>
  <c r="BK403" i="1"/>
  <c r="BK362" i="1"/>
  <c r="BK359" i="1"/>
  <c r="BK356" i="1"/>
  <c r="BK352" i="1"/>
  <c r="BK349" i="1"/>
  <c r="BK443" i="1"/>
  <c r="BK407" i="1"/>
  <c r="BK385" i="1"/>
  <c r="BK363" i="1"/>
  <c r="BK357" i="1"/>
  <c r="BK353" i="1"/>
  <c r="BK391" i="1"/>
  <c r="BK380" i="1"/>
  <c r="BK370" i="1"/>
  <c r="BK367" i="1"/>
  <c r="BK366" i="1"/>
  <c r="BK360" i="1"/>
  <c r="BK373" i="1"/>
  <c r="BK354" i="1"/>
  <c r="BK340" i="1"/>
  <c r="BK337" i="1"/>
  <c r="BK333" i="1"/>
  <c r="BK331" i="1"/>
  <c r="BK329" i="1"/>
  <c r="BK327" i="1"/>
  <c r="BK347" i="1"/>
  <c r="BK345" i="1"/>
  <c r="BK338" i="1"/>
  <c r="BK364" i="1"/>
  <c r="BK358" i="1"/>
  <c r="BK341" i="1"/>
  <c r="BK334" i="1"/>
  <c r="BK374" i="1"/>
  <c r="BK369" i="1"/>
  <c r="BK343" i="1"/>
  <c r="BK346" i="1"/>
  <c r="BK339" i="1"/>
  <c r="BK332" i="1"/>
  <c r="BK330" i="1"/>
  <c r="BK328" i="1"/>
  <c r="BK348" i="1"/>
  <c r="BK350" i="1"/>
  <c r="BK344" i="1"/>
  <c r="BK326" i="1"/>
  <c r="BK319" i="1"/>
  <c r="BK316" i="1"/>
  <c r="BK314" i="1"/>
  <c r="BK296" i="1"/>
  <c r="BK323" i="1"/>
  <c r="BK313" i="1"/>
  <c r="BK308" i="1"/>
  <c r="BK305" i="1"/>
  <c r="BK301" i="1"/>
  <c r="BK294" i="1"/>
  <c r="BK335" i="1"/>
  <c r="BK315" i="1"/>
  <c r="BK309" i="1"/>
  <c r="BK306" i="1"/>
  <c r="BK302" i="1"/>
  <c r="BK325" i="1"/>
  <c r="BK317" i="1"/>
  <c r="BK303" i="1"/>
  <c r="BK300" i="1"/>
  <c r="BK299" i="1"/>
  <c r="BK282" i="1"/>
  <c r="BK280" i="1"/>
  <c r="BK278" i="1"/>
  <c r="BK274" i="1"/>
  <c r="BK311" i="1"/>
  <c r="BK324" i="1"/>
  <c r="BK318" i="1"/>
  <c r="BK312" i="1"/>
  <c r="BK281" i="1"/>
  <c r="BK258" i="1"/>
  <c r="BK255" i="1"/>
  <c r="BK376" i="1"/>
  <c r="BK286" i="1"/>
  <c r="BK262" i="1"/>
  <c r="BK304" i="1"/>
  <c r="BK284" i="1"/>
  <c r="BK279" i="1"/>
  <c r="BK276" i="1"/>
  <c r="BK265" i="1"/>
  <c r="BK260" i="1"/>
  <c r="BK256" i="1"/>
  <c r="BK259" i="1"/>
  <c r="BK250" i="1"/>
  <c r="BK248" i="1"/>
  <c r="BK233" i="1"/>
  <c r="BK228" i="1"/>
  <c r="BK275" i="1"/>
  <c r="BK239" i="1"/>
  <c r="BK307" i="1"/>
  <c r="BK269" i="1"/>
  <c r="BK271" i="1"/>
  <c r="BK249" i="1"/>
  <c r="BK241" i="1"/>
  <c r="BK237" i="1"/>
  <c r="BK236" i="1"/>
  <c r="BK226" i="1"/>
  <c r="BK257" i="1"/>
  <c r="BK251" i="1"/>
  <c r="BK243" i="1"/>
  <c r="BK234" i="1"/>
  <c r="BK229" i="1"/>
  <c r="BK225" i="1"/>
  <c r="BK261" i="1"/>
  <c r="BK252" i="1"/>
  <c r="BK246" i="1"/>
  <c r="BK266" i="1"/>
  <c r="BK242" i="1"/>
  <c r="BK232" i="1"/>
  <c r="BK264" i="1"/>
  <c r="BK238" i="1"/>
  <c r="BK235" i="1"/>
  <c r="BK263" i="1"/>
  <c r="BK216" i="1"/>
  <c r="BK205" i="1"/>
  <c r="BK193" i="1"/>
  <c r="BK204" i="1"/>
  <c r="BK197" i="1"/>
  <c r="BK195" i="1"/>
  <c r="BK187" i="1"/>
  <c r="BK223" i="1"/>
  <c r="BK214" i="1"/>
  <c r="BK211" i="1"/>
  <c r="BK208" i="1"/>
  <c r="BK219" i="1"/>
  <c r="BK210" i="1"/>
  <c r="BK206" i="1"/>
  <c r="BK184" i="1"/>
  <c r="BK198" i="1"/>
  <c r="BK189" i="1"/>
  <c r="BK224" i="1"/>
  <c r="BK212" i="1"/>
  <c r="BK207" i="1"/>
  <c r="BK196" i="1"/>
  <c r="BK185" i="1"/>
  <c r="BK194" i="1"/>
  <c r="BK218" i="1"/>
  <c r="BK213" i="1"/>
  <c r="BK203" i="1"/>
  <c r="BK202" i="1"/>
  <c r="BK199" i="1"/>
  <c r="BK186" i="1"/>
  <c r="BK130" i="1"/>
  <c r="BK128" i="1"/>
  <c r="BK127" i="1"/>
  <c r="BK124" i="1"/>
  <c r="BK146" i="1"/>
  <c r="BK144" i="1"/>
  <c r="BK138" i="1"/>
  <c r="BK133" i="1"/>
  <c r="BK119" i="1"/>
  <c r="BK106" i="1"/>
  <c r="BK103" i="1"/>
  <c r="BK101" i="1"/>
  <c r="BK100" i="1"/>
  <c r="BK180" i="1"/>
  <c r="BK164" i="1"/>
  <c r="BK149" i="1"/>
  <c r="BK136" i="1"/>
  <c r="BK122" i="1"/>
  <c r="BK121" i="1"/>
  <c r="BK117" i="1"/>
  <c r="BK114" i="1"/>
  <c r="BK93" i="1"/>
  <c r="BK182" i="1"/>
  <c r="BK171" i="1"/>
  <c r="BK159" i="1"/>
  <c r="BK156" i="1"/>
  <c r="BK131" i="1"/>
  <c r="BK96" i="1"/>
  <c r="BK172" i="1"/>
  <c r="BK165" i="1"/>
  <c r="BK162" i="1"/>
  <c r="BK147" i="1"/>
  <c r="BK145" i="1"/>
  <c r="BK139" i="1"/>
  <c r="BK129" i="1"/>
  <c r="BK123" i="1"/>
  <c r="BK95" i="1"/>
  <c r="BK91" i="1"/>
  <c r="BK170" i="1"/>
  <c r="BK163" i="1"/>
  <c r="BK153" i="1"/>
  <c r="BK126" i="1"/>
  <c r="BK120" i="1"/>
  <c r="BK97" i="1"/>
  <c r="BK179" i="1"/>
  <c r="BK174" i="1"/>
  <c r="BK173" i="1"/>
  <c r="BK151" i="1"/>
  <c r="BK148" i="1"/>
  <c r="BK137" i="1"/>
  <c r="BK132" i="1"/>
  <c r="BK116" i="1"/>
  <c r="BK88" i="1"/>
  <c r="BK77" i="1"/>
  <c r="BK75" i="1"/>
  <c r="BK57" i="1"/>
  <c r="BK54" i="1"/>
  <c r="BK51" i="1"/>
  <c r="BK49" i="1"/>
  <c r="BK44" i="1"/>
  <c r="BK30" i="1"/>
  <c r="BK29" i="1"/>
  <c r="BK21" i="1"/>
  <c r="BK20" i="1"/>
  <c r="BK107" i="1"/>
  <c r="BK84" i="1"/>
  <c r="BK67" i="1"/>
  <c r="BK59" i="1"/>
  <c r="BK37" i="1"/>
  <c r="BK33" i="1"/>
  <c r="BK22" i="1"/>
  <c r="BK118" i="1"/>
  <c r="BK83" i="1"/>
  <c r="BK78" i="1"/>
  <c r="BK55" i="1"/>
  <c r="BK45" i="1"/>
  <c r="BK26" i="1"/>
  <c r="BK23" i="1"/>
  <c r="BK115" i="1"/>
  <c r="BK73" i="1"/>
  <c r="BK65" i="1"/>
  <c r="BK62" i="1"/>
  <c r="BK53" i="1"/>
  <c r="BK52" i="1"/>
  <c r="BK50" i="1"/>
  <c r="BK39" i="1"/>
  <c r="BK34" i="1"/>
  <c r="BK27" i="1"/>
  <c r="BK90" i="1"/>
  <c r="BK89" i="1"/>
  <c r="BK85" i="1"/>
  <c r="BK79" i="1"/>
  <c r="BK76" i="1"/>
  <c r="BK60" i="1"/>
  <c r="BK46" i="1"/>
  <c r="BK41" i="1"/>
  <c r="BK31" i="1"/>
  <c r="BK28" i="1"/>
  <c r="BK24" i="1"/>
  <c r="BK66" i="1"/>
  <c r="BK56" i="1"/>
  <c r="BK48" i="1"/>
  <c r="BK35" i="1"/>
  <c r="BK150" i="1"/>
  <c r="BK94" i="1"/>
  <c r="BK74" i="1"/>
  <c r="BK58" i="1"/>
  <c r="BK40" i="1"/>
  <c r="BK17" i="1"/>
  <c r="BK99" i="1"/>
  <c r="BK86" i="1"/>
  <c r="BK82" i="1"/>
  <c r="BK72" i="1"/>
  <c r="BK71" i="1"/>
  <c r="BK70" i="1"/>
  <c r="BK69" i="1"/>
  <c r="BK64" i="1"/>
  <c r="BK63" i="1"/>
  <c r="BK61" i="1"/>
  <c r="BK36" i="1"/>
  <c r="BK32" i="1"/>
  <c r="BK25" i="1"/>
  <c r="BK11" i="1"/>
  <c r="BK13" i="1"/>
  <c r="BK7" i="1"/>
  <c r="BK14" i="1"/>
  <c r="BK12" i="1"/>
  <c r="BK4" i="1"/>
  <c r="BK10" i="1"/>
  <c r="BK3" i="1"/>
  <c r="BJ1" i="1"/>
  <c r="BR168" i="1"/>
  <c r="AO1" i="1"/>
  <c r="BJ450" i="1"/>
  <c r="BJ449" i="1"/>
  <c r="BJ446" i="1"/>
  <c r="BJ437" i="1"/>
  <c r="BJ429" i="1"/>
  <c r="BJ421" i="1"/>
  <c r="BJ420" i="1"/>
  <c r="BJ417" i="1"/>
  <c r="BJ414" i="1"/>
  <c r="BJ438" i="1"/>
  <c r="BJ423" i="1"/>
  <c r="BJ441" i="1"/>
  <c r="BJ435" i="1"/>
  <c r="BJ431" i="1"/>
  <c r="BJ427" i="1"/>
  <c r="BJ424" i="1"/>
  <c r="BJ447" i="1"/>
  <c r="BJ444" i="1"/>
  <c r="BJ442" i="1"/>
  <c r="BJ433" i="1"/>
  <c r="BJ432" i="1"/>
  <c r="BJ428" i="1"/>
  <c r="BJ418" i="1"/>
  <c r="BJ416" i="1"/>
  <c r="BJ415" i="1"/>
  <c r="BJ436" i="1"/>
  <c r="BJ168" i="1"/>
  <c r="BJ167" i="1"/>
  <c r="BJ445" i="1"/>
  <c r="BJ426" i="1"/>
  <c r="BJ448" i="1"/>
  <c r="BJ439" i="1"/>
  <c r="BJ434" i="1"/>
  <c r="BJ430" i="1"/>
  <c r="BJ419" i="1"/>
  <c r="BJ422" i="1"/>
  <c r="BJ396" i="1"/>
  <c r="BJ391" i="1"/>
  <c r="BJ412" i="1"/>
  <c r="BJ404" i="1"/>
  <c r="BJ400" i="1"/>
  <c r="BJ383" i="1"/>
  <c r="BJ384" i="1"/>
  <c r="BJ381" i="1"/>
  <c r="BJ410" i="1"/>
  <c r="BJ405" i="1"/>
  <c r="BJ401" i="1"/>
  <c r="BJ397" i="1"/>
  <c r="BJ388" i="1"/>
  <c r="BJ386" i="1"/>
  <c r="BJ393" i="1"/>
  <c r="BJ392" i="1"/>
  <c r="BJ408" i="1"/>
  <c r="BJ406" i="1"/>
  <c r="BJ402" i="1"/>
  <c r="BJ398" i="1"/>
  <c r="BJ409" i="1"/>
  <c r="BJ376" i="1"/>
  <c r="BJ374" i="1"/>
  <c r="BJ373" i="1"/>
  <c r="BJ369" i="1"/>
  <c r="BJ364" i="1"/>
  <c r="BJ358" i="1"/>
  <c r="BJ354" i="1"/>
  <c r="BJ350" i="1"/>
  <c r="BJ413" i="1"/>
  <c r="BJ382" i="1"/>
  <c r="BJ375" i="1"/>
  <c r="BJ371" i="1"/>
  <c r="BJ361" i="1"/>
  <c r="BJ355" i="1"/>
  <c r="BJ351" i="1"/>
  <c r="BJ399" i="1"/>
  <c r="BJ389" i="1"/>
  <c r="BJ377" i="1"/>
  <c r="BJ368" i="1"/>
  <c r="BJ365" i="1"/>
  <c r="BJ411" i="1"/>
  <c r="BJ403" i="1"/>
  <c r="BJ372" i="1"/>
  <c r="BJ362" i="1"/>
  <c r="BJ359" i="1"/>
  <c r="BJ356" i="1"/>
  <c r="BJ352" i="1"/>
  <c r="BJ349" i="1"/>
  <c r="BJ407" i="1"/>
  <c r="BJ394" i="1"/>
  <c r="BJ385" i="1"/>
  <c r="BJ363" i="1"/>
  <c r="BJ357" i="1"/>
  <c r="BJ353" i="1"/>
  <c r="BJ360" i="1"/>
  <c r="BJ342" i="1"/>
  <c r="BJ335" i="1"/>
  <c r="BJ366" i="1"/>
  <c r="BJ340" i="1"/>
  <c r="BJ337" i="1"/>
  <c r="BJ333" i="1"/>
  <c r="BJ331" i="1"/>
  <c r="BJ329" i="1"/>
  <c r="BJ327" i="1"/>
  <c r="BJ395" i="1"/>
  <c r="BJ347" i="1"/>
  <c r="BJ345" i="1"/>
  <c r="BJ338" i="1"/>
  <c r="BJ334" i="1"/>
  <c r="BJ367" i="1"/>
  <c r="BJ343" i="1"/>
  <c r="BJ346" i="1"/>
  <c r="BJ339" i="1"/>
  <c r="BJ332" i="1"/>
  <c r="BJ330" i="1"/>
  <c r="BJ328" i="1"/>
  <c r="BJ387" i="1"/>
  <c r="BJ380" i="1"/>
  <c r="BJ348" i="1"/>
  <c r="BJ324" i="1"/>
  <c r="BJ304" i="1"/>
  <c r="BJ319" i="1"/>
  <c r="BJ316" i="1"/>
  <c r="BJ314" i="1"/>
  <c r="BJ296" i="1"/>
  <c r="BJ292" i="1"/>
  <c r="BJ288" i="1"/>
  <c r="BJ370" i="1"/>
  <c r="BJ323" i="1"/>
  <c r="BJ313" i="1"/>
  <c r="BJ305" i="1"/>
  <c r="BJ294" i="1"/>
  <c r="BJ344" i="1"/>
  <c r="BJ321" i="1"/>
  <c r="BJ289" i="1"/>
  <c r="BJ315" i="1"/>
  <c r="BJ309" i="1"/>
  <c r="BJ306" i="1"/>
  <c r="BJ302" i="1"/>
  <c r="BJ325" i="1"/>
  <c r="BJ317" i="1"/>
  <c r="BJ303" i="1"/>
  <c r="BJ295" i="1"/>
  <c r="BJ293" i="1"/>
  <c r="BJ290" i="1"/>
  <c r="BJ307" i="1"/>
  <c r="BJ267" i="1"/>
  <c r="BJ263" i="1"/>
  <c r="BJ257" i="1"/>
  <c r="BJ299" i="1"/>
  <c r="BJ282" i="1"/>
  <c r="BJ280" i="1"/>
  <c r="BJ278" i="1"/>
  <c r="BJ274" i="1"/>
  <c r="BJ311" i="1"/>
  <c r="BJ300" i="1"/>
  <c r="BJ326" i="1"/>
  <c r="BJ287" i="1"/>
  <c r="BJ275" i="1"/>
  <c r="BJ269" i="1"/>
  <c r="BJ266" i="1"/>
  <c r="BJ261" i="1"/>
  <c r="BJ258" i="1"/>
  <c r="BJ255" i="1"/>
  <c r="BJ286" i="1"/>
  <c r="BJ273" i="1"/>
  <c r="BJ268" i="1"/>
  <c r="BJ262" i="1"/>
  <c r="BJ318" i="1"/>
  <c r="BJ312" i="1"/>
  <c r="BJ285" i="1"/>
  <c r="BJ259" i="1"/>
  <c r="BJ250" i="1"/>
  <c r="BJ248" i="1"/>
  <c r="BJ245" i="1"/>
  <c r="BJ233" i="1"/>
  <c r="BJ228" i="1"/>
  <c r="BJ256" i="1"/>
  <c r="BJ244" i="1"/>
  <c r="BJ239" i="1"/>
  <c r="BJ279" i="1"/>
  <c r="BJ270" i="1"/>
  <c r="BJ254" i="1"/>
  <c r="BJ271" i="1"/>
  <c r="BJ249" i="1"/>
  <c r="BJ241" i="1"/>
  <c r="BJ237" i="1"/>
  <c r="BJ236" i="1"/>
  <c r="BJ226" i="1"/>
  <c r="BJ251" i="1"/>
  <c r="BJ243" i="1"/>
  <c r="BJ234" i="1"/>
  <c r="BJ229" i="1"/>
  <c r="BJ225" i="1"/>
  <c r="BJ291" i="1"/>
  <c r="BJ265" i="1"/>
  <c r="BJ252" i="1"/>
  <c r="BJ246" i="1"/>
  <c r="BJ231" i="1"/>
  <c r="BJ322" i="1"/>
  <c r="BJ272" i="1"/>
  <c r="BJ247" i="1"/>
  <c r="BJ242" i="1"/>
  <c r="BJ232" i="1"/>
  <c r="BJ284" i="1"/>
  <c r="BJ276" i="1"/>
  <c r="BJ264" i="1"/>
  <c r="BJ260" i="1"/>
  <c r="BJ253" i="1"/>
  <c r="BJ240" i="1"/>
  <c r="BJ238" i="1"/>
  <c r="BJ235" i="1"/>
  <c r="BJ227" i="1"/>
  <c r="BJ222" i="1"/>
  <c r="BJ220" i="1"/>
  <c r="BJ218" i="1"/>
  <c r="BJ213" i="1"/>
  <c r="BJ203" i="1"/>
  <c r="BJ202" i="1"/>
  <c r="BJ199" i="1"/>
  <c r="BJ186" i="1"/>
  <c r="BJ216" i="1"/>
  <c r="BJ205" i="1"/>
  <c r="BJ193" i="1"/>
  <c r="BJ204" i="1"/>
  <c r="BJ197" i="1"/>
  <c r="BJ195" i="1"/>
  <c r="BJ187" i="1"/>
  <c r="BJ214" i="1"/>
  <c r="BJ211" i="1"/>
  <c r="BJ208" i="1"/>
  <c r="BJ201" i="1"/>
  <c r="BJ219" i="1"/>
  <c r="BJ210" i="1"/>
  <c r="BJ206" i="1"/>
  <c r="BJ221" i="1"/>
  <c r="BJ215" i="1"/>
  <c r="BJ200" i="1"/>
  <c r="BJ198" i="1"/>
  <c r="BJ189" i="1"/>
  <c r="BJ224" i="1"/>
  <c r="BJ217" i="1"/>
  <c r="BJ212" i="1"/>
  <c r="BJ207" i="1"/>
  <c r="BJ196" i="1"/>
  <c r="BJ185" i="1"/>
  <c r="BJ194" i="1"/>
  <c r="BJ184" i="1"/>
  <c r="BJ179" i="1"/>
  <c r="BJ174" i="1"/>
  <c r="BJ173" i="1"/>
  <c r="BJ158" i="1"/>
  <c r="BJ155" i="1"/>
  <c r="BJ151" i="1"/>
  <c r="BJ148" i="1"/>
  <c r="BJ143" i="1"/>
  <c r="BJ137" i="1"/>
  <c r="BJ132" i="1"/>
  <c r="BJ116" i="1"/>
  <c r="BJ111" i="1"/>
  <c r="BJ166" i="1"/>
  <c r="BJ160" i="1"/>
  <c r="BJ135" i="1"/>
  <c r="BJ130" i="1"/>
  <c r="BJ128" i="1"/>
  <c r="BJ127" i="1"/>
  <c r="BJ124" i="1"/>
  <c r="BJ161" i="1"/>
  <c r="BJ146" i="1"/>
  <c r="BJ144" i="1"/>
  <c r="BJ138" i="1"/>
  <c r="BJ133" i="1"/>
  <c r="BJ119" i="1"/>
  <c r="BJ106" i="1"/>
  <c r="BJ103" i="1"/>
  <c r="BJ101" i="1"/>
  <c r="BJ100" i="1"/>
  <c r="BJ90" i="1"/>
  <c r="BJ180" i="1"/>
  <c r="BJ164" i="1"/>
  <c r="BJ149" i="1"/>
  <c r="BJ136" i="1"/>
  <c r="BJ122" i="1"/>
  <c r="BJ121" i="1"/>
  <c r="BJ117" i="1"/>
  <c r="BJ114" i="1"/>
  <c r="BJ110" i="1"/>
  <c r="BJ93" i="1"/>
  <c r="BJ182" i="1"/>
  <c r="BJ177" i="1"/>
  <c r="BJ171" i="1"/>
  <c r="BJ159" i="1"/>
  <c r="BJ156" i="1"/>
  <c r="BJ154" i="1"/>
  <c r="BJ141" i="1"/>
  <c r="BJ131" i="1"/>
  <c r="BJ108" i="1"/>
  <c r="BJ105" i="1"/>
  <c r="BJ98" i="1"/>
  <c r="BJ96" i="1"/>
  <c r="BJ152" i="1"/>
  <c r="BJ150" i="1"/>
  <c r="BJ142" i="1"/>
  <c r="BJ118" i="1"/>
  <c r="BJ115" i="1"/>
  <c r="BJ113" i="1"/>
  <c r="BJ107" i="1"/>
  <c r="BJ99" i="1"/>
  <c r="BJ176" i="1"/>
  <c r="BJ170" i="1"/>
  <c r="BJ163" i="1"/>
  <c r="BJ153" i="1"/>
  <c r="BJ140" i="1"/>
  <c r="BJ126" i="1"/>
  <c r="BJ120" i="1"/>
  <c r="BJ97" i="1"/>
  <c r="BJ94" i="1"/>
  <c r="BJ92" i="1"/>
  <c r="BJ162" i="1"/>
  <c r="BJ145" i="1"/>
  <c r="BJ86" i="1"/>
  <c r="BJ82" i="1"/>
  <c r="BJ72" i="1"/>
  <c r="BJ71" i="1"/>
  <c r="BJ70" i="1"/>
  <c r="BJ69" i="1"/>
  <c r="BJ68" i="1"/>
  <c r="BJ64" i="1"/>
  <c r="BJ63" i="1"/>
  <c r="BJ61" i="1"/>
  <c r="BJ36" i="1"/>
  <c r="BJ32" i="1"/>
  <c r="BJ25" i="1"/>
  <c r="BJ165" i="1"/>
  <c r="BJ91" i="1"/>
  <c r="BJ88" i="1"/>
  <c r="BJ77" i="1"/>
  <c r="BJ75" i="1"/>
  <c r="BJ57" i="1"/>
  <c r="BJ54" i="1"/>
  <c r="BJ51" i="1"/>
  <c r="BJ49" i="1"/>
  <c r="BJ44" i="1"/>
  <c r="BJ30" i="1"/>
  <c r="BJ29" i="1"/>
  <c r="BJ21" i="1"/>
  <c r="BJ20" i="1"/>
  <c r="BJ112" i="1"/>
  <c r="BJ84" i="1"/>
  <c r="BJ81" i="1"/>
  <c r="BJ67" i="1"/>
  <c r="BJ59" i="1"/>
  <c r="BJ43" i="1"/>
  <c r="BJ37" i="1"/>
  <c r="BJ33" i="1"/>
  <c r="BJ22" i="1"/>
  <c r="BJ83" i="1"/>
  <c r="BJ78" i="1"/>
  <c r="BJ55" i="1"/>
  <c r="BJ45" i="1"/>
  <c r="BJ26" i="1"/>
  <c r="BJ23" i="1"/>
  <c r="BJ175" i="1"/>
  <c r="BJ123" i="1"/>
  <c r="BJ87" i="1"/>
  <c r="BJ73" i="1"/>
  <c r="BJ65" i="1"/>
  <c r="BJ62" i="1"/>
  <c r="BJ53" i="1"/>
  <c r="BJ52" i="1"/>
  <c r="BJ50" i="1"/>
  <c r="BJ39" i="1"/>
  <c r="BJ34" i="1"/>
  <c r="BJ27" i="1"/>
  <c r="BJ157" i="1"/>
  <c r="BJ139" i="1"/>
  <c r="BJ134" i="1"/>
  <c r="BJ104" i="1"/>
  <c r="BJ89" i="1"/>
  <c r="BJ85" i="1"/>
  <c r="BJ79" i="1"/>
  <c r="BJ76" i="1"/>
  <c r="BJ60" i="1"/>
  <c r="BJ46" i="1"/>
  <c r="BJ41" i="1"/>
  <c r="BJ31" i="1"/>
  <c r="BJ24" i="1"/>
  <c r="BJ178" i="1"/>
  <c r="BJ172" i="1"/>
  <c r="BJ147" i="1"/>
  <c r="BJ129" i="1"/>
  <c r="BJ95" i="1"/>
  <c r="BJ66" i="1"/>
  <c r="BJ56" i="1"/>
  <c r="BJ48" i="1"/>
  <c r="BJ47" i="1"/>
  <c r="BJ38" i="1"/>
  <c r="BJ35" i="1"/>
  <c r="BJ109" i="1"/>
  <c r="BJ80" i="1"/>
  <c r="BJ74" i="1"/>
  <c r="BJ58" i="1"/>
  <c r="BJ40" i="1"/>
  <c r="BJ3" i="1"/>
  <c r="BJ11" i="1"/>
  <c r="BJ18" i="1"/>
  <c r="BJ5" i="1"/>
  <c r="BJ13" i="1"/>
  <c r="BJ7" i="1"/>
  <c r="BJ17" i="1"/>
  <c r="BJ16" i="1"/>
  <c r="BJ14" i="1"/>
  <c r="BJ12" i="1"/>
  <c r="BJ4" i="1"/>
  <c r="BJ15" i="1"/>
  <c r="BJ10" i="1"/>
  <c r="BJ8" i="1"/>
  <c r="BJ6" i="1"/>
  <c r="BR425" i="1"/>
  <c r="BR412" i="1"/>
  <c r="BR371" i="1"/>
  <c r="BR421" i="1"/>
  <c r="BR372" i="1"/>
  <c r="BR272" i="1"/>
  <c r="BR270" i="1"/>
  <c r="BR273" i="1"/>
  <c r="BR206" i="1"/>
  <c r="BR192" i="1"/>
  <c r="BR191" i="1"/>
  <c r="BR193" i="1"/>
  <c r="BR190" i="1"/>
  <c r="BR182" i="1"/>
  <c r="BR119" i="1"/>
  <c r="BR110" i="1"/>
  <c r="BR166" i="1"/>
  <c r="BR112" i="1"/>
  <c r="BR111" i="1"/>
  <c r="BR91" i="1"/>
  <c r="BR108" i="1"/>
  <c r="BR59" i="1"/>
  <c r="BR50" i="1"/>
  <c r="BR29" i="1"/>
  <c r="BR61" i="1"/>
  <c r="BR58" i="1"/>
  <c r="BR28" i="1"/>
  <c r="BR258" i="1"/>
  <c r="BR250" i="1"/>
  <c r="BR99" i="1"/>
  <c r="BR154" i="1"/>
  <c r="BR62" i="1"/>
  <c r="BR6" i="1"/>
  <c r="BR441" i="1"/>
  <c r="BR440" i="1"/>
  <c r="BR388" i="1"/>
  <c r="BR385" i="1"/>
  <c r="BR317" i="1"/>
  <c r="BR279" i="1"/>
  <c r="BR266" i="1"/>
  <c r="BR243" i="1"/>
  <c r="BR265" i="1"/>
  <c r="BR264" i="1"/>
  <c r="BR262" i="1"/>
  <c r="BR220" i="1"/>
  <c r="BR261" i="1"/>
  <c r="BR225" i="1"/>
  <c r="BR146" i="1"/>
  <c r="BR174" i="1"/>
  <c r="BR164" i="1"/>
  <c r="BR155" i="1"/>
  <c r="BR205" i="1"/>
  <c r="BR96" i="1"/>
  <c r="BR95" i="1"/>
  <c r="BR84" i="1"/>
  <c r="BR86" i="1"/>
  <c r="BR158" i="1"/>
  <c r="BR82" i="1"/>
  <c r="BR69" i="1"/>
  <c r="BR68" i="1"/>
  <c r="BR67" i="1"/>
  <c r="BR63" i="1"/>
  <c r="BR83" i="1"/>
  <c r="BR32" i="1"/>
  <c r="BR48" i="1"/>
  <c r="BR10" i="1"/>
  <c r="BR7" i="1"/>
  <c r="BR446" i="1"/>
  <c r="BR439" i="1"/>
  <c r="BR430" i="1"/>
  <c r="BR413" i="1"/>
  <c r="BR394" i="1"/>
  <c r="BR389" i="1"/>
  <c r="BR369" i="1"/>
  <c r="BR321" i="1"/>
  <c r="BR314" i="1"/>
  <c r="BR309" i="1"/>
  <c r="BR306" i="1"/>
  <c r="BR284" i="1"/>
  <c r="BR308" i="1"/>
  <c r="BR286" i="1"/>
  <c r="BR338" i="1"/>
  <c r="BR301" i="1"/>
  <c r="BR299" i="1"/>
  <c r="BR285" i="1"/>
  <c r="BR315" i="1"/>
  <c r="BR281" i="1"/>
  <c r="BR303" i="1"/>
  <c r="BR276" i="1"/>
  <c r="BR221" i="1"/>
  <c r="BR226" i="1"/>
  <c r="BR207" i="1"/>
  <c r="BR178" i="1"/>
  <c r="BR199" i="1"/>
  <c r="BR253" i="1"/>
  <c r="BR152" i="1"/>
  <c r="BR120" i="1"/>
  <c r="BR113" i="1"/>
  <c r="BR109" i="1"/>
  <c r="BR115" i="1"/>
  <c r="BR118" i="1"/>
  <c r="BR104" i="1"/>
  <c r="BR92" i="1"/>
  <c r="BR16" i="1"/>
  <c r="BR200" i="1"/>
  <c r="BR51" i="1"/>
  <c r="BR18" i="1"/>
  <c r="BR98" i="1"/>
  <c r="BR386" i="1"/>
  <c r="BR362" i="1"/>
  <c r="BR363" i="1"/>
  <c r="BR361" i="1"/>
  <c r="BR313" i="1"/>
  <c r="BR245" i="1"/>
  <c r="BR271" i="1"/>
  <c r="BR212" i="1"/>
  <c r="BR246" i="1"/>
  <c r="BR248" i="1"/>
  <c r="BR173" i="1"/>
  <c r="BR150" i="1"/>
  <c r="BR79" i="1"/>
  <c r="BR81" i="1"/>
  <c r="D81" i="1" s="1"/>
  <c r="BM81" i="1" s="1"/>
  <c r="BR45" i="1"/>
  <c r="BR46" i="1"/>
  <c r="BR437" i="1"/>
  <c r="BR445" i="1"/>
  <c r="BR427" i="1"/>
  <c r="BR395" i="1"/>
  <c r="BR391" i="1"/>
  <c r="BR429" i="1"/>
  <c r="BR370" i="1"/>
  <c r="BR368" i="1"/>
  <c r="BR365" i="1"/>
  <c r="BR346" i="1"/>
  <c r="BR312" i="1"/>
  <c r="BR304" i="1"/>
  <c r="BR318" i="1"/>
  <c r="BR295" i="1"/>
  <c r="BR305" i="1"/>
  <c r="BR251" i="1"/>
  <c r="BR247" i="1"/>
  <c r="BR244" i="1"/>
  <c r="BR254" i="1"/>
  <c r="BR223" i="1"/>
  <c r="D223" i="1" s="1"/>
  <c r="BR239" i="1"/>
  <c r="BR219" i="1"/>
  <c r="BR217" i="1"/>
  <c r="BR224" i="1"/>
  <c r="BR213" i="1"/>
  <c r="BR211" i="1"/>
  <c r="BR175" i="1"/>
  <c r="BR181" i="1"/>
  <c r="BR177" i="1"/>
  <c r="BR105" i="1"/>
  <c r="BR201" i="1"/>
  <c r="BR215" i="1"/>
  <c r="BR94" i="1"/>
  <c r="BR80" i="1"/>
  <c r="BR117" i="1"/>
  <c r="BR87" i="1"/>
  <c r="BR114" i="1"/>
  <c r="BR93" i="1"/>
  <c r="BR90" i="1"/>
  <c r="BR89" i="1"/>
  <c r="BR88" i="1"/>
  <c r="BR22" i="1"/>
  <c r="BR23" i="1"/>
  <c r="BR15" i="1"/>
  <c r="BR13" i="1"/>
  <c r="BR11" i="1"/>
  <c r="BR44" i="1"/>
  <c r="BR31" i="1"/>
  <c r="BR52" i="1"/>
  <c r="BR78" i="1"/>
  <c r="BR4" i="1"/>
  <c r="BR5" i="1"/>
  <c r="BR43" i="1"/>
  <c r="BR450" i="1"/>
  <c r="BR432" i="1"/>
  <c r="BR448" i="1"/>
  <c r="BR433" i="1"/>
  <c r="BR447" i="1"/>
  <c r="BR434" i="1"/>
  <c r="BR431" i="1"/>
  <c r="BR428" i="1"/>
  <c r="BR416" i="1"/>
  <c r="BR410" i="1"/>
  <c r="BR424" i="1"/>
  <c r="BR423" i="1"/>
  <c r="BR422" i="1"/>
  <c r="BR420" i="1"/>
  <c r="BR406" i="1"/>
  <c r="BR411" i="1"/>
  <c r="BR402" i="1"/>
  <c r="BR415" i="1"/>
  <c r="BR407" i="1"/>
  <c r="BR403" i="1"/>
  <c r="BR405" i="1"/>
  <c r="BR404" i="1"/>
  <c r="BR399" i="1"/>
  <c r="BR409" i="1"/>
  <c r="BR397" i="1"/>
  <c r="BR392" i="1"/>
  <c r="BR393" i="1"/>
  <c r="BR400" i="1"/>
  <c r="BR398" i="1"/>
  <c r="BR377" i="1"/>
  <c r="BR367" i="1"/>
  <c r="BR376" i="1"/>
  <c r="BR401" i="1"/>
  <c r="BR375" i="1"/>
  <c r="BR381" i="1"/>
  <c r="BR396" i="1"/>
  <c r="BR374" i="1"/>
  <c r="BR382" i="1"/>
  <c r="BR319" i="1"/>
  <c r="BR311" i="1"/>
  <c r="BR307" i="1"/>
  <c r="BR316" i="1"/>
  <c r="BR300" i="1"/>
  <c r="BR296" i="1"/>
  <c r="BR275" i="1"/>
  <c r="BR249" i="1"/>
  <c r="BR274" i="1"/>
  <c r="BR232" i="1"/>
  <c r="BR252" i="1"/>
  <c r="BR234" i="1"/>
  <c r="BR214" i="1"/>
  <c r="BR216" i="1"/>
  <c r="BR233" i="1"/>
  <c r="BR235" i="1"/>
  <c r="BR218" i="1"/>
  <c r="BR202" i="1"/>
  <c r="BR179" i="1"/>
  <c r="BR203" i="1"/>
  <c r="BR163" i="1"/>
  <c r="BR165" i="1"/>
  <c r="BR149" i="1"/>
  <c r="BR157" i="1"/>
  <c r="BR128" i="1"/>
  <c r="BR124" i="1"/>
  <c r="BR126" i="1"/>
  <c r="BR153" i="1"/>
  <c r="BR147" i="1"/>
  <c r="BR145" i="1"/>
  <c r="BR140" i="1"/>
  <c r="BR123" i="1"/>
  <c r="BR107" i="1"/>
  <c r="BR144" i="1"/>
  <c r="BR73" i="1"/>
  <c r="BR71" i="1"/>
  <c r="BR75" i="1"/>
  <c r="BR72" i="1"/>
  <c r="BR101" i="1"/>
  <c r="BR106" i="1"/>
  <c r="BR65" i="1"/>
  <c r="BR103" i="1"/>
  <c r="BR85" i="1"/>
  <c r="BR122" i="1"/>
  <c r="BR70" i="1"/>
  <c r="BR26" i="1"/>
  <c r="BR56" i="1"/>
  <c r="BR53" i="1"/>
  <c r="BR12" i="1"/>
  <c r="BR66" i="1"/>
  <c r="BR55" i="1"/>
  <c r="BR20" i="1"/>
  <c r="BR25" i="1"/>
  <c r="BR57" i="1"/>
  <c r="BR27" i="1"/>
  <c r="BR21" i="1"/>
  <c r="BR17" i="1"/>
  <c r="BR24" i="1"/>
  <c r="BR30" i="1"/>
  <c r="BR49" i="1"/>
  <c r="BR3" i="1"/>
  <c r="BR54" i="1"/>
  <c r="BR443" i="1"/>
  <c r="BR442" i="1"/>
  <c r="BR438" i="1"/>
  <c r="BR435" i="1"/>
  <c r="BR449" i="1"/>
  <c r="BR419" i="1"/>
  <c r="BR418" i="1"/>
  <c r="BR417" i="1"/>
  <c r="BR387" i="1"/>
  <c r="BR384" i="1"/>
  <c r="BR342" i="1"/>
  <c r="BR341" i="1"/>
  <c r="BR344" i="1"/>
  <c r="BR343" i="1"/>
  <c r="BR345" i="1"/>
  <c r="BR323" i="1"/>
  <c r="BR289" i="1"/>
  <c r="BR287" i="1"/>
  <c r="BR280" i="1"/>
  <c r="BR282" i="1"/>
  <c r="BR292" i="1"/>
  <c r="BR290" i="1"/>
  <c r="BR288" i="1"/>
  <c r="BR257" i="1"/>
  <c r="BR259" i="1"/>
  <c r="BR255" i="1"/>
  <c r="BR237" i="1"/>
  <c r="BR291" i="1"/>
  <c r="BR241" i="1"/>
  <c r="BR267" i="1"/>
  <c r="BR263" i="1"/>
  <c r="BR256" i="1"/>
  <c r="BR240" i="1"/>
  <c r="BR231" i="1"/>
  <c r="D231" i="1" s="1"/>
  <c r="BR242" i="1"/>
  <c r="BR204" i="1"/>
  <c r="BR238" i="1"/>
  <c r="BR236" i="1"/>
  <c r="BR228" i="1"/>
  <c r="BR186" i="1"/>
  <c r="BR185" i="1"/>
  <c r="BR269" i="1"/>
  <c r="BR187" i="1"/>
  <c r="BR160" i="1"/>
  <c r="BR148" i="1"/>
  <c r="BR159" i="1"/>
  <c r="BR161" i="1"/>
  <c r="BR278" i="1"/>
  <c r="BR268" i="1"/>
  <c r="BR184" i="1"/>
  <c r="BR180" i="1"/>
  <c r="BR170" i="1"/>
  <c r="BR151" i="1"/>
  <c r="BR136" i="1"/>
  <c r="BR134" i="1"/>
  <c r="BR143" i="1"/>
  <c r="BR141" i="1"/>
  <c r="BR138" i="1"/>
  <c r="BR135" i="1"/>
  <c r="BR121" i="1"/>
  <c r="BR139" i="1"/>
  <c r="BR100" i="1"/>
  <c r="BR36" i="1"/>
  <c r="BR34" i="1"/>
  <c r="BR39" i="1"/>
  <c r="BR64" i="1"/>
  <c r="BR38" i="1"/>
  <c r="BR137" i="1"/>
  <c r="BR37" i="1"/>
  <c r="BR142" i="1"/>
  <c r="BR35" i="1"/>
  <c r="BR33" i="1"/>
  <c r="BR41" i="1"/>
  <c r="BR40" i="1"/>
  <c r="BR8" i="1"/>
  <c r="BR444" i="1"/>
  <c r="BR339" i="1"/>
  <c r="BR322" i="1"/>
  <c r="BR293" i="1"/>
  <c r="BR260" i="1"/>
  <c r="BR227" i="1"/>
  <c r="BR162" i="1"/>
  <c r="BR156" i="1"/>
  <c r="BR127" i="1"/>
  <c r="BR47" i="1"/>
  <c r="BR167" i="1"/>
  <c r="BR360" i="1"/>
  <c r="BR358" i="1"/>
  <c r="BR348" i="1"/>
  <c r="BR356" i="1"/>
  <c r="BR354" i="1"/>
  <c r="BR352" i="1"/>
  <c r="BR350" i="1"/>
  <c r="BR333" i="1"/>
  <c r="BR347" i="1"/>
  <c r="BR332" i="1"/>
  <c r="BR357" i="1"/>
  <c r="BR355" i="1"/>
  <c r="BR349" i="1"/>
  <c r="BR331" i="1"/>
  <c r="BR328" i="1"/>
  <c r="BR359" i="1"/>
  <c r="BR325" i="1"/>
  <c r="BR327" i="1"/>
  <c r="BR353" i="1"/>
  <c r="BR330" i="1"/>
  <c r="BR324" i="1"/>
  <c r="BR351" i="1"/>
  <c r="BR329" i="1"/>
  <c r="BR326" i="1"/>
  <c r="BR197" i="1"/>
  <c r="BR196" i="1"/>
  <c r="BR194" i="1"/>
  <c r="BR195" i="1"/>
  <c r="BR131" i="1"/>
  <c r="BR133" i="1"/>
  <c r="BR130" i="1"/>
  <c r="BR129" i="1"/>
  <c r="BR132" i="1"/>
  <c r="BR76" i="1"/>
  <c r="BR14" i="1"/>
  <c r="BR426" i="1"/>
  <c r="BR408" i="1"/>
  <c r="BR364" i="1"/>
  <c r="BR340" i="1"/>
  <c r="BR334" i="1"/>
  <c r="BR302" i="1"/>
  <c r="BR229" i="1"/>
  <c r="BR198" i="1"/>
  <c r="BR222" i="1"/>
  <c r="BR176" i="1"/>
  <c r="BR77" i="1"/>
  <c r="BR74" i="1"/>
  <c r="BR436" i="1"/>
  <c r="BR414" i="1"/>
  <c r="BR383" i="1"/>
  <c r="BR373" i="1"/>
  <c r="BR380" i="1"/>
  <c r="BR366" i="1"/>
  <c r="BR294" i="1"/>
  <c r="BR189" i="1"/>
  <c r="BR116" i="1"/>
  <c r="BR97" i="1"/>
  <c r="BR60" i="1"/>
  <c r="BR337" i="1"/>
  <c r="BR335" i="1"/>
  <c r="BR208" i="1"/>
  <c r="BR210" i="1"/>
  <c r="BR171" i="1"/>
  <c r="BR172" i="1"/>
  <c r="BK2" i="1"/>
  <c r="BK1" i="1"/>
  <c r="BL19" i="1" l="1"/>
  <c r="BM19" i="1"/>
  <c r="BL379" i="1"/>
  <c r="BL378" i="1"/>
  <c r="BL42" i="1"/>
  <c r="BL390" i="1"/>
  <c r="BL320" i="1"/>
  <c r="BL102" i="1"/>
  <c r="BM378" i="1"/>
  <c r="BM42" i="1"/>
  <c r="BM390" i="1"/>
  <c r="BM320" i="1"/>
  <c r="BM102" i="1"/>
  <c r="BM379" i="1"/>
  <c r="BL310" i="1"/>
  <c r="BM310" i="1"/>
  <c r="BM9" i="1"/>
  <c r="BM169" i="1"/>
  <c r="BL169" i="1"/>
  <c r="BL209" i="1"/>
  <c r="BL298" i="1"/>
  <c r="BL125" i="1"/>
  <c r="BL8" i="1"/>
  <c r="BL441" i="1"/>
  <c r="BL432" i="1"/>
  <c r="BL445" i="1"/>
  <c r="BL450" i="1"/>
  <c r="BL438" i="1"/>
  <c r="BL388" i="1"/>
  <c r="BL406" i="1"/>
  <c r="BL413" i="1"/>
  <c r="BL361" i="1"/>
  <c r="BL383" i="1"/>
  <c r="BL394" i="1"/>
  <c r="BL360" i="1"/>
  <c r="BL350" i="1"/>
  <c r="BL339" i="1"/>
  <c r="BL333" i="1"/>
  <c r="BL331" i="1"/>
  <c r="BL317" i="1"/>
  <c r="BL342" i="1"/>
  <c r="BL288" i="1"/>
  <c r="BL262" i="1"/>
  <c r="BL260" i="1"/>
  <c r="BL239" i="1"/>
  <c r="BL237" i="1"/>
  <c r="BL337" i="1"/>
  <c r="BL255" i="1"/>
  <c r="BL238" i="1"/>
  <c r="BL228" i="1"/>
  <c r="BL208" i="1"/>
  <c r="BL191" i="1"/>
  <c r="BL200" i="1"/>
  <c r="BL203" i="1"/>
  <c r="BL193" i="1"/>
  <c r="BL103" i="1"/>
  <c r="BL121" i="1"/>
  <c r="BL156" i="1"/>
  <c r="BL162" i="1"/>
  <c r="BL98" i="1"/>
  <c r="BL115" i="1"/>
  <c r="BL155" i="1"/>
  <c r="BL166" i="1"/>
  <c r="BL67" i="1"/>
  <c r="BL81" i="1"/>
  <c r="BL73" i="1"/>
  <c r="BL163" i="1"/>
  <c r="BL60" i="1"/>
  <c r="BL35" i="1"/>
  <c r="BL86" i="1"/>
  <c r="BL63" i="1"/>
  <c r="BL77" i="1"/>
  <c r="BL29" i="1"/>
  <c r="BL18" i="1"/>
  <c r="BL230" i="1"/>
  <c r="BL10" i="1"/>
  <c r="BL435" i="1"/>
  <c r="BL428" i="1"/>
  <c r="BL426" i="1"/>
  <c r="BL449" i="1"/>
  <c r="BL412" i="1"/>
  <c r="BL386" i="1"/>
  <c r="BL402" i="1"/>
  <c r="BL407" i="1"/>
  <c r="BL355" i="1"/>
  <c r="BL362" i="1"/>
  <c r="BL363" i="1"/>
  <c r="BL376" i="1"/>
  <c r="BL347" i="1"/>
  <c r="BL332" i="1"/>
  <c r="BL323" i="1"/>
  <c r="BL321" i="1"/>
  <c r="BL303" i="1"/>
  <c r="BL340" i="1"/>
  <c r="BL324" i="1"/>
  <c r="BL304" i="1"/>
  <c r="BL256" i="1"/>
  <c r="BL278" i="1"/>
  <c r="BL236" i="1"/>
  <c r="BL280" i="1"/>
  <c r="BL242" i="1"/>
  <c r="BL235" i="1"/>
  <c r="BL204" i="1"/>
  <c r="BL219" i="1"/>
  <c r="BL189" i="1"/>
  <c r="BL196" i="1"/>
  <c r="BL202" i="1"/>
  <c r="BL182" i="1"/>
  <c r="BL101" i="1"/>
  <c r="BL117" i="1"/>
  <c r="BL154" i="1"/>
  <c r="BL147" i="1"/>
  <c r="BL95" i="1"/>
  <c r="BL109" i="1"/>
  <c r="BL151" i="1"/>
  <c r="BL160" i="1"/>
  <c r="BL59" i="1"/>
  <c r="BL78" i="1"/>
  <c r="BL65" i="1"/>
  <c r="BL92" i="1"/>
  <c r="BL46" i="1"/>
  <c r="BL113" i="1"/>
  <c r="BL82" i="1"/>
  <c r="BL61" i="1"/>
  <c r="BL68" i="1"/>
  <c r="BL21" i="1"/>
  <c r="BL1" i="1"/>
  <c r="BL167" i="1"/>
  <c r="BL408" i="1"/>
  <c r="BL372" i="1"/>
  <c r="BL335" i="1"/>
  <c r="BL268" i="1"/>
  <c r="BL241" i="1"/>
  <c r="BL247" i="1"/>
  <c r="BL213" i="1"/>
  <c r="BL159" i="1"/>
  <c r="BL158" i="1"/>
  <c r="BL76" i="1"/>
  <c r="BL30" i="1"/>
  <c r="BL283" i="1"/>
  <c r="BL188" i="1"/>
  <c r="BL11" i="1"/>
  <c r="BL4" i="1"/>
  <c r="BL427" i="1"/>
  <c r="BL425" i="1"/>
  <c r="BL448" i="1"/>
  <c r="BL446" i="1"/>
  <c r="BL384" i="1"/>
  <c r="BL429" i="1"/>
  <c r="BL398" i="1"/>
  <c r="BL403" i="1"/>
  <c r="BL351" i="1"/>
  <c r="BL359" i="1"/>
  <c r="BL357" i="1"/>
  <c r="BL374" i="1"/>
  <c r="BL345" i="1"/>
  <c r="BL330" i="1"/>
  <c r="BL313" i="1"/>
  <c r="BL315" i="1"/>
  <c r="BL290" i="1"/>
  <c r="BL322" i="1"/>
  <c r="BL264" i="1"/>
  <c r="BL284" i="1"/>
  <c r="BL314" i="1"/>
  <c r="BL269" i="1"/>
  <c r="BL226" i="1"/>
  <c r="BL261" i="1"/>
  <c r="BL232" i="1"/>
  <c r="BL227" i="1"/>
  <c r="BL197" i="1"/>
  <c r="BL210" i="1"/>
  <c r="BL181" i="1"/>
  <c r="BL192" i="1"/>
  <c r="BL199" i="1"/>
  <c r="BL161" i="1"/>
  <c r="BL100" i="1"/>
  <c r="BL114" i="1"/>
  <c r="BL141" i="1"/>
  <c r="BL139" i="1"/>
  <c r="BL91" i="1"/>
  <c r="BL104" i="1"/>
  <c r="BL148" i="1"/>
  <c r="BL135" i="1"/>
  <c r="BL37" i="1"/>
  <c r="BL55" i="1"/>
  <c r="BL62" i="1"/>
  <c r="BL90" i="1"/>
  <c r="BL31" i="1"/>
  <c r="BL94" i="1"/>
  <c r="BL80" i="1"/>
  <c r="BL36" i="1"/>
  <c r="BL57" i="1"/>
  <c r="BL20" i="1"/>
  <c r="AQ1" i="1"/>
  <c r="BL371" i="1"/>
  <c r="BL211" i="1"/>
  <c r="BL111" i="1"/>
  <c r="BL64" i="1"/>
  <c r="BL13" i="1"/>
  <c r="BL336" i="1"/>
  <c r="BL183" i="1"/>
  <c r="BL297" i="1"/>
  <c r="BL424" i="1"/>
  <c r="BL418" i="1"/>
  <c r="BL440" i="1"/>
  <c r="BL443" i="1"/>
  <c r="BL381" i="1"/>
  <c r="BL414" i="1"/>
  <c r="BL411" i="1"/>
  <c r="BL399" i="1"/>
  <c r="BL377" i="1"/>
  <c r="BL356" i="1"/>
  <c r="BL353" i="1"/>
  <c r="BL373" i="1"/>
  <c r="BL338" i="1"/>
  <c r="BL328" i="1"/>
  <c r="BL308" i="1"/>
  <c r="BL309" i="1"/>
  <c r="BL329" i="1"/>
  <c r="BL318" i="1"/>
  <c r="BL259" i="1"/>
  <c r="BL279" i="1"/>
  <c r="BL285" i="1"/>
  <c r="BL254" i="1"/>
  <c r="BL251" i="1"/>
  <c r="BL252" i="1"/>
  <c r="BL231" i="1"/>
  <c r="BL258" i="1"/>
  <c r="BL195" i="1"/>
  <c r="BL206" i="1"/>
  <c r="BL224" i="1"/>
  <c r="BL185" i="1"/>
  <c r="BL186" i="1"/>
  <c r="BL146" i="1"/>
  <c r="BL180" i="1"/>
  <c r="BL110" i="1"/>
  <c r="BL131" i="1"/>
  <c r="BL134" i="1"/>
  <c r="BL178" i="1"/>
  <c r="BL99" i="1"/>
  <c r="BL143" i="1"/>
  <c r="BL130" i="1"/>
  <c r="BL33" i="1"/>
  <c r="BL45" i="1"/>
  <c r="BL53" i="1"/>
  <c r="BL89" i="1"/>
  <c r="BL28" i="1"/>
  <c r="BL74" i="1"/>
  <c r="BL72" i="1"/>
  <c r="BL32" i="1"/>
  <c r="BL54" i="1"/>
  <c r="BL397" i="1"/>
  <c r="BL354" i="1"/>
  <c r="BL325" i="1"/>
  <c r="BL245" i="1"/>
  <c r="BL233" i="1"/>
  <c r="BL205" i="1"/>
  <c r="BL105" i="1"/>
  <c r="BL83" i="1"/>
  <c r="BL17" i="1"/>
  <c r="BL12" i="1"/>
  <c r="BL447" i="1"/>
  <c r="BL416" i="1"/>
  <c r="BL439" i="1"/>
  <c r="BL437" i="1"/>
  <c r="BL410" i="1"/>
  <c r="BL393" i="1"/>
  <c r="BL409" i="1"/>
  <c r="BL385" i="1"/>
  <c r="BL368" i="1"/>
  <c r="BL352" i="1"/>
  <c r="BL391" i="1"/>
  <c r="BL369" i="1"/>
  <c r="BL341" i="1"/>
  <c r="BL348" i="1"/>
  <c r="BL305" i="1"/>
  <c r="BL306" i="1"/>
  <c r="BL300" i="1"/>
  <c r="BL312" i="1"/>
  <c r="BL319" i="1"/>
  <c r="BL276" i="1"/>
  <c r="BL267" i="1"/>
  <c r="BL271" i="1"/>
  <c r="BL243" i="1"/>
  <c r="BL246" i="1"/>
  <c r="BL282" i="1"/>
  <c r="BL240" i="1"/>
  <c r="BL187" i="1"/>
  <c r="BL201" i="1"/>
  <c r="BL221" i="1"/>
  <c r="BL217" i="1"/>
  <c r="BL222" i="1"/>
  <c r="BL144" i="1"/>
  <c r="BL164" i="1"/>
  <c r="BL93" i="1"/>
  <c r="BL96" i="1"/>
  <c r="BL129" i="1"/>
  <c r="BL152" i="1"/>
  <c r="BL179" i="1"/>
  <c r="BL137" i="1"/>
  <c r="BL128" i="1"/>
  <c r="BL22" i="1"/>
  <c r="BL43" i="1"/>
  <c r="BL52" i="1"/>
  <c r="BL87" i="1"/>
  <c r="BL24" i="1"/>
  <c r="BL58" i="1"/>
  <c r="BL71" i="1"/>
  <c r="BL25" i="1"/>
  <c r="BL51" i="1"/>
  <c r="BL6" i="1"/>
  <c r="BL433" i="1"/>
  <c r="BL417" i="1"/>
  <c r="BL389" i="1"/>
  <c r="BL346" i="1"/>
  <c r="BL293" i="1"/>
  <c r="BL225" i="1"/>
  <c r="BL198" i="1"/>
  <c r="BL122" i="1"/>
  <c r="BL118" i="1"/>
  <c r="BL170" i="1"/>
  <c r="BL88" i="1"/>
  <c r="BL2" i="1"/>
  <c r="BL15" i="1"/>
  <c r="BL14" i="1"/>
  <c r="BL444" i="1"/>
  <c r="BL415" i="1"/>
  <c r="BL434" i="1"/>
  <c r="BL421" i="1"/>
  <c r="BL405" i="1"/>
  <c r="BL392" i="1"/>
  <c r="BL395" i="1"/>
  <c r="BL380" i="1"/>
  <c r="BL365" i="1"/>
  <c r="BL349" i="1"/>
  <c r="BL370" i="1"/>
  <c r="BL364" i="1"/>
  <c r="BL334" i="1"/>
  <c r="BL344" i="1"/>
  <c r="BL301" i="1"/>
  <c r="BL302" i="1"/>
  <c r="BL299" i="1"/>
  <c r="BL307" i="1"/>
  <c r="BL316" i="1"/>
  <c r="BL273" i="1"/>
  <c r="BL263" i="1"/>
  <c r="BL249" i="1"/>
  <c r="BL234" i="1"/>
  <c r="BL327" i="1"/>
  <c r="BL272" i="1"/>
  <c r="BL250" i="1"/>
  <c r="BL223" i="1"/>
  <c r="BL190" i="1"/>
  <c r="BL215" i="1"/>
  <c r="BL194" i="1"/>
  <c r="BL220" i="1"/>
  <c r="BL138" i="1"/>
  <c r="BL149" i="1"/>
  <c r="BL177" i="1"/>
  <c r="BL175" i="1"/>
  <c r="BL112" i="1"/>
  <c r="BL150" i="1"/>
  <c r="BL174" i="1"/>
  <c r="BL132" i="1"/>
  <c r="BL127" i="1"/>
  <c r="BL120" i="1"/>
  <c r="BL26" i="1"/>
  <c r="BL50" i="1"/>
  <c r="BL85" i="1"/>
  <c r="BL126" i="1"/>
  <c r="BL40" i="1"/>
  <c r="BL70" i="1"/>
  <c r="BL176" i="1"/>
  <c r="BL49" i="1"/>
  <c r="BL5" i="1"/>
  <c r="BL9" i="1"/>
  <c r="BL422" i="1"/>
  <c r="BL382" i="1"/>
  <c r="BL366" i="1"/>
  <c r="BL289" i="1"/>
  <c r="BL287" i="1"/>
  <c r="BL265" i="1"/>
  <c r="BL266" i="1"/>
  <c r="BL207" i="1"/>
  <c r="BL119" i="1"/>
  <c r="BL165" i="1"/>
  <c r="BL84" i="1"/>
  <c r="BL47" i="1"/>
  <c r="BL277" i="1"/>
  <c r="BL16" i="1"/>
  <c r="BL442" i="1"/>
  <c r="BL168" i="1"/>
  <c r="BL430" i="1"/>
  <c r="BL420" i="1"/>
  <c r="BL401" i="1"/>
  <c r="BL423" i="1"/>
  <c r="BL387" i="1"/>
  <c r="BL396" i="1"/>
  <c r="BL400" i="1"/>
  <c r="BL404" i="1"/>
  <c r="BL367" i="1"/>
  <c r="BL358" i="1"/>
  <c r="BL343" i="1"/>
  <c r="BL326" i="1"/>
  <c r="BL294" i="1"/>
  <c r="BL286" i="1"/>
  <c r="BL295" i="1"/>
  <c r="BL291" i="1"/>
  <c r="BL292" i="1"/>
  <c r="BL270" i="1"/>
  <c r="BL257" i="1"/>
  <c r="BL244" i="1"/>
  <c r="BL229" i="1"/>
  <c r="BL281" i="1"/>
  <c r="BL253" i="1"/>
  <c r="BL248" i="1"/>
  <c r="BL214" i="1"/>
  <c r="BL184" i="1"/>
  <c r="BL212" i="1"/>
  <c r="BL218" i="1"/>
  <c r="BL216" i="1"/>
  <c r="BL133" i="1"/>
  <c r="BL136" i="1"/>
  <c r="BL171" i="1"/>
  <c r="BL172" i="1"/>
  <c r="BL108" i="1"/>
  <c r="BL142" i="1"/>
  <c r="BL173" i="1"/>
  <c r="BL116" i="1"/>
  <c r="BL124" i="1"/>
  <c r="BL97" i="1"/>
  <c r="BL23" i="1"/>
  <c r="BL39" i="1"/>
  <c r="BL79" i="1"/>
  <c r="BL48" i="1"/>
  <c r="BL38" i="1"/>
  <c r="BL69" i="1"/>
  <c r="BL153" i="1"/>
  <c r="BL44" i="1"/>
  <c r="BL7" i="1"/>
  <c r="BL34" i="1"/>
  <c r="T78" i="2"/>
  <c r="T60" i="2"/>
  <c r="T79" i="2"/>
  <c r="T80" i="2"/>
  <c r="T59" i="2"/>
  <c r="T40" i="2"/>
  <c r="T39" i="2"/>
  <c r="BM444" i="1"/>
  <c r="BM415" i="1"/>
  <c r="BM419" i="1"/>
  <c r="BM410" i="1"/>
  <c r="BM393" i="1"/>
  <c r="BM382" i="1"/>
  <c r="BM377" i="1"/>
  <c r="BM349" i="1"/>
  <c r="BM376" i="1"/>
  <c r="BM351" i="1"/>
  <c r="BM346" i="1"/>
  <c r="BM342" i="1"/>
  <c r="BM315" i="1"/>
  <c r="BM299" i="1"/>
  <c r="BM304" i="1"/>
  <c r="BM294" i="1"/>
  <c r="BM305" i="1"/>
  <c r="BM274" i="1"/>
  <c r="BM225" i="1"/>
  <c r="BM231" i="1"/>
  <c r="BM228" i="1"/>
  <c r="BM184" i="1"/>
  <c r="BM213" i="1"/>
  <c r="BM193" i="1"/>
  <c r="BM149" i="1"/>
  <c r="BM171" i="1"/>
  <c r="BM157" i="1"/>
  <c r="BM142" i="1"/>
  <c r="BM163" i="1"/>
  <c r="BM130" i="1"/>
  <c r="BM133" i="1"/>
  <c r="BM148" i="1"/>
  <c r="BM53" i="1"/>
  <c r="BM85" i="1"/>
  <c r="BM116" i="1"/>
  <c r="BM71" i="1"/>
  <c r="BM111" i="1"/>
  <c r="BM21" i="1"/>
  <c r="BM33" i="1"/>
  <c r="BM209" i="1"/>
  <c r="BM298" i="1"/>
  <c r="BM433" i="1"/>
  <c r="BM168" i="1"/>
  <c r="BM450" i="1"/>
  <c r="BM405" i="1"/>
  <c r="BM392" i="1"/>
  <c r="BM413" i="1"/>
  <c r="BM375" i="1"/>
  <c r="BM404" i="1"/>
  <c r="BM374" i="1"/>
  <c r="BM341" i="1"/>
  <c r="BM339" i="1"/>
  <c r="BM340" i="1"/>
  <c r="BM309" i="1"/>
  <c r="BM322" i="1"/>
  <c r="BM264" i="1"/>
  <c r="BM287" i="1"/>
  <c r="BM263" i="1"/>
  <c r="BM249" i="1"/>
  <c r="BM296" i="1"/>
  <c r="BM253" i="1"/>
  <c r="BM239" i="1"/>
  <c r="BM189" i="1"/>
  <c r="BM203" i="1"/>
  <c r="BM182" i="1"/>
  <c r="BM136" i="1"/>
  <c r="BM159" i="1"/>
  <c r="BM147" i="1"/>
  <c r="BM123" i="1"/>
  <c r="BM153" i="1"/>
  <c r="BM128" i="1"/>
  <c r="BM119" i="1"/>
  <c r="BM83" i="1"/>
  <c r="BM52" i="1"/>
  <c r="BM79" i="1"/>
  <c r="BM74" i="1"/>
  <c r="BM70" i="1"/>
  <c r="BM88" i="1"/>
  <c r="BM20" i="1"/>
  <c r="BM22" i="1"/>
  <c r="BM17" i="1"/>
  <c r="BM434" i="1"/>
  <c r="BM352" i="1"/>
  <c r="BM300" i="1"/>
  <c r="BM232" i="1"/>
  <c r="BM164" i="1"/>
  <c r="BM145" i="1"/>
  <c r="BM65" i="1"/>
  <c r="BM37" i="1"/>
  <c r="BM297" i="1"/>
  <c r="BM125" i="1"/>
  <c r="BM432" i="1"/>
  <c r="BM167" i="1"/>
  <c r="BM449" i="1"/>
  <c r="BM401" i="1"/>
  <c r="BM406" i="1"/>
  <c r="BM407" i="1"/>
  <c r="BM400" i="1"/>
  <c r="BM363" i="1"/>
  <c r="BM373" i="1"/>
  <c r="BM334" i="1"/>
  <c r="BM332" i="1"/>
  <c r="BM337" i="1"/>
  <c r="BM306" i="1"/>
  <c r="BM318" i="1"/>
  <c r="BM319" i="1"/>
  <c r="BM313" i="1"/>
  <c r="BM257" i="1"/>
  <c r="BM237" i="1"/>
  <c r="BM268" i="1"/>
  <c r="BM238" i="1"/>
  <c r="BM223" i="1"/>
  <c r="BM224" i="1"/>
  <c r="BM202" i="1"/>
  <c r="BM204" i="1"/>
  <c r="BM122" i="1"/>
  <c r="BM156" i="1"/>
  <c r="BM139" i="1"/>
  <c r="BM118" i="1"/>
  <c r="BM140" i="1"/>
  <c r="BM127" i="1"/>
  <c r="BM106" i="1"/>
  <c r="BM55" i="1"/>
  <c r="BM50" i="1"/>
  <c r="BM60" i="1"/>
  <c r="BM66" i="1"/>
  <c r="BM69" i="1"/>
  <c r="BM77" i="1"/>
  <c r="BM7" i="1"/>
  <c r="BM387" i="1"/>
  <c r="BM355" i="1"/>
  <c r="BM314" i="1"/>
  <c r="BM205" i="1"/>
  <c r="BM135" i="1"/>
  <c r="BM35" i="1"/>
  <c r="BM230" i="1"/>
  <c r="BM3" i="1"/>
  <c r="BM10" i="1"/>
  <c r="BM4" i="1"/>
  <c r="BM431" i="1"/>
  <c r="BM445" i="1"/>
  <c r="BM446" i="1"/>
  <c r="BM397" i="1"/>
  <c r="BM402" i="1"/>
  <c r="BM403" i="1"/>
  <c r="BM383" i="1"/>
  <c r="BM357" i="1"/>
  <c r="BM369" i="1"/>
  <c r="BM424" i="1"/>
  <c r="BM330" i="1"/>
  <c r="BM333" i="1"/>
  <c r="BM302" i="1"/>
  <c r="BM307" i="1"/>
  <c r="BM316" i="1"/>
  <c r="BM284" i="1"/>
  <c r="BM323" i="1"/>
  <c r="BM236" i="1"/>
  <c r="BM252" i="1"/>
  <c r="BM235" i="1"/>
  <c r="BM214" i="1"/>
  <c r="BM215" i="1"/>
  <c r="BM199" i="1"/>
  <c r="BM197" i="1"/>
  <c r="BM121" i="1"/>
  <c r="BM141" i="1"/>
  <c r="BM112" i="1"/>
  <c r="BM115" i="1"/>
  <c r="BM126" i="1"/>
  <c r="BM124" i="1"/>
  <c r="BM103" i="1"/>
  <c r="BM26" i="1"/>
  <c r="BM39" i="1"/>
  <c r="BM28" i="1"/>
  <c r="BM56" i="1"/>
  <c r="BM63" i="1"/>
  <c r="BM57" i="1"/>
  <c r="BM137" i="1"/>
  <c r="BM416" i="1"/>
  <c r="BM435" i="1"/>
  <c r="BM335" i="1"/>
  <c r="BM301" i="1"/>
  <c r="BM206" i="1"/>
  <c r="BM170" i="1"/>
  <c r="BM132" i="1"/>
  <c r="BM283" i="1"/>
  <c r="BM188" i="1"/>
  <c r="BM11" i="1"/>
  <c r="BM12" i="1"/>
  <c r="BM428" i="1"/>
  <c r="BM436" i="1"/>
  <c r="BM443" i="1"/>
  <c r="BM388" i="1"/>
  <c r="BM398" i="1"/>
  <c r="BM399" i="1"/>
  <c r="BM362" i="1"/>
  <c r="BM353" i="1"/>
  <c r="BM364" i="1"/>
  <c r="BM371" i="1"/>
  <c r="BM328" i="1"/>
  <c r="BM331" i="1"/>
  <c r="BM325" i="1"/>
  <c r="BM291" i="1"/>
  <c r="BM292" i="1"/>
  <c r="BM279" i="1"/>
  <c r="BM282" i="1"/>
  <c r="BM262" i="1"/>
  <c r="BM288" i="1"/>
  <c r="BM227" i="1"/>
  <c r="BM208" i="1"/>
  <c r="BM212" i="1"/>
  <c r="BM186" i="1"/>
  <c r="BM195" i="1"/>
  <c r="BM117" i="1"/>
  <c r="BM131" i="1"/>
  <c r="BM98" i="1"/>
  <c r="BM107" i="1"/>
  <c r="BM97" i="1"/>
  <c r="BM161" i="1"/>
  <c r="BM101" i="1"/>
  <c r="BM179" i="1"/>
  <c r="BM34" i="1"/>
  <c r="BM27" i="1"/>
  <c r="BM38" i="1"/>
  <c r="BM61" i="1"/>
  <c r="BM54" i="1"/>
  <c r="BM75" i="1"/>
  <c r="BM417" i="1"/>
  <c r="BM350" i="1"/>
  <c r="BM311" i="1"/>
  <c r="BM233" i="1"/>
  <c r="BM165" i="1"/>
  <c r="BM89" i="1"/>
  <c r="BM336" i="1"/>
  <c r="BM183" i="1"/>
  <c r="BM14" i="1"/>
  <c r="BM425" i="1"/>
  <c r="BM426" i="1"/>
  <c r="BM437" i="1"/>
  <c r="BM386" i="1"/>
  <c r="BM411" i="1"/>
  <c r="BM385" i="1"/>
  <c r="BM359" i="1"/>
  <c r="BM367" i="1"/>
  <c r="BM358" i="1"/>
  <c r="BM343" i="1"/>
  <c r="BM348" i="1"/>
  <c r="BM329" i="1"/>
  <c r="BM317" i="1"/>
  <c r="BM345" i="1"/>
  <c r="BM269" i="1"/>
  <c r="BM276" i="1"/>
  <c r="BM280" i="1"/>
  <c r="BM251" i="1"/>
  <c r="BM255" i="1"/>
  <c r="BM308" i="1"/>
  <c r="BM219" i="1"/>
  <c r="BM207" i="1"/>
  <c r="BM220" i="1"/>
  <c r="BM187" i="1"/>
  <c r="BM114" i="1"/>
  <c r="BM96" i="1"/>
  <c r="BM91" i="1"/>
  <c r="BM99" i="1"/>
  <c r="BM94" i="1"/>
  <c r="BM146" i="1"/>
  <c r="BM100" i="1"/>
  <c r="BM143" i="1"/>
  <c r="BM18" i="1"/>
  <c r="BM24" i="1"/>
  <c r="BM173" i="1"/>
  <c r="BM36" i="1"/>
  <c r="BM49" i="1"/>
  <c r="BM67" i="1"/>
  <c r="BM447" i="1"/>
  <c r="BM414" i="1"/>
  <c r="BM360" i="1"/>
  <c r="BM289" i="1"/>
  <c r="BM275" i="1"/>
  <c r="BM218" i="1"/>
  <c r="BM177" i="1"/>
  <c r="BM151" i="1"/>
  <c r="BM29" i="1"/>
  <c r="BM418" i="1"/>
  <c r="BM448" i="1"/>
  <c r="BM420" i="1"/>
  <c r="BM441" i="1"/>
  <c r="BM409" i="1"/>
  <c r="BM380" i="1"/>
  <c r="BM356" i="1"/>
  <c r="BM366" i="1"/>
  <c r="BM354" i="1"/>
  <c r="BM361" i="1"/>
  <c r="BM344" i="1"/>
  <c r="BM327" i="1"/>
  <c r="BM290" i="1"/>
  <c r="BM326" i="1"/>
  <c r="BM261" i="1"/>
  <c r="BM260" i="1"/>
  <c r="BM278" i="1"/>
  <c r="BM234" i="1"/>
  <c r="BM242" i="1"/>
  <c r="BM250" i="1"/>
  <c r="BM210" i="1"/>
  <c r="BM196" i="1"/>
  <c r="BM216" i="1"/>
  <c r="BM180" i="1"/>
  <c r="BM93" i="1"/>
  <c r="BM172" i="1"/>
  <c r="BM150" i="1"/>
  <c r="BM176" i="1"/>
  <c r="BM160" i="1"/>
  <c r="BM144" i="1"/>
  <c r="BM174" i="1"/>
  <c r="BM73" i="1"/>
  <c r="BM90" i="1"/>
  <c r="BM41" i="1"/>
  <c r="BM86" i="1"/>
  <c r="BM25" i="1"/>
  <c r="BM30" i="1"/>
  <c r="BM59" i="1"/>
  <c r="BM277" i="1"/>
  <c r="BM229" i="1"/>
  <c r="BM138" i="1"/>
  <c r="BM72" i="1"/>
  <c r="U78" i="2"/>
  <c r="U40" i="2"/>
  <c r="U60" i="2"/>
  <c r="U59" i="2"/>
  <c r="U80" i="2"/>
  <c r="U39" i="2"/>
  <c r="U79" i="2"/>
  <c r="V80" i="2"/>
  <c r="V79" i="2"/>
  <c r="V78" i="2"/>
  <c r="BJ223" i="1"/>
  <c r="BK231" i="1"/>
  <c r="BK81" i="1"/>
  <c r="H196" i="31"/>
  <c r="H150" i="31"/>
  <c r="H183" i="31"/>
  <c r="H137" i="31"/>
  <c r="BQ2" i="1" l="1"/>
  <c r="BP2" i="1"/>
  <c r="BO2" i="1"/>
  <c r="H74" i="31"/>
  <c r="H66" i="31"/>
  <c r="H58" i="31"/>
  <c r="H50" i="31"/>
  <c r="H42" i="31"/>
  <c r="H35" i="31"/>
  <c r="H27" i="31"/>
  <c r="H99" i="31"/>
  <c r="H106" i="31"/>
  <c r="H210" i="31"/>
  <c r="H164" i="31"/>
  <c r="H168" i="31"/>
  <c r="H122" i="31"/>
  <c r="D224" i="1" l="1"/>
  <c r="D121" i="1"/>
  <c r="BN2" i="1"/>
  <c r="BR2" i="1"/>
  <c r="D2" i="1" s="1"/>
  <c r="BJ2" i="1" s="1"/>
  <c r="H174" i="31"/>
  <c r="H128" i="31"/>
  <c r="H88" i="31" l="1"/>
  <c r="H86" i="31"/>
  <c r="H173" i="31" l="1"/>
  <c r="H126" i="31"/>
  <c r="D397" i="1" l="1"/>
  <c r="D407" i="1"/>
  <c r="D401" i="1"/>
  <c r="D402" i="1"/>
  <c r="D404" i="1"/>
  <c r="D399" i="1"/>
  <c r="D406" i="1"/>
  <c r="D403" i="1"/>
  <c r="D398" i="1"/>
  <c r="D405" i="1"/>
  <c r="D400" i="1"/>
  <c r="D93" i="1"/>
  <c r="D449" i="1" l="1"/>
  <c r="D145" i="1"/>
  <c r="D147" i="1"/>
  <c r="D56" i="1"/>
  <c r="D392" i="1"/>
  <c r="D26" i="1"/>
  <c r="D126" i="1"/>
  <c r="BL56" i="1" l="1"/>
  <c r="BL145" i="1"/>
  <c r="H226" i="31"/>
  <c r="H216" i="31"/>
  <c r="BA21" i="38" l="1"/>
  <c r="BA20" i="38"/>
  <c r="BA19" i="38"/>
  <c r="BA18" i="38"/>
  <c r="BA17" i="38"/>
  <c r="BA16" i="38"/>
  <c r="BA15" i="38"/>
  <c r="BA14" i="38"/>
  <c r="BA13" i="38"/>
  <c r="BA12" i="38"/>
  <c r="BA11" i="38"/>
  <c r="BA10" i="38"/>
  <c r="BA9" i="38"/>
  <c r="BA8" i="38"/>
  <c r="BA7" i="38"/>
  <c r="BA6" i="38"/>
  <c r="D233" i="1" l="1"/>
  <c r="D235" i="1"/>
  <c r="D382" i="1"/>
  <c r="D448" i="1"/>
  <c r="D411" i="1"/>
  <c r="D434" i="1"/>
  <c r="D307" i="1"/>
  <c r="D216" i="1"/>
  <c r="D11" i="1"/>
  <c r="D426" i="1"/>
  <c r="D124" i="1"/>
  <c r="D61" i="1"/>
  <c r="D441" i="1"/>
  <c r="D204" i="1"/>
  <c r="D438" i="1" l="1"/>
  <c r="H161" i="31"/>
  <c r="H136" i="31"/>
  <c r="H167" i="31"/>
  <c r="H153" i="31"/>
  <c r="H151" i="31"/>
  <c r="H207" i="31"/>
  <c r="H182" i="31"/>
  <c r="H213" i="31"/>
  <c r="H199" i="31"/>
  <c r="H197" i="31"/>
  <c r="BM438" i="1" l="1"/>
  <c r="D447" i="1"/>
  <c r="D363" i="1"/>
  <c r="D118" i="1"/>
  <c r="D437" i="1"/>
  <c r="D239" i="1"/>
  <c r="D229" i="1"/>
  <c r="H109" i="31"/>
  <c r="D236" i="1" l="1"/>
  <c r="D271" i="1"/>
  <c r="D170" i="1"/>
  <c r="BM271" i="1" l="1"/>
  <c r="D207" i="1"/>
  <c r="H140" i="31" l="1"/>
  <c r="H186" i="31"/>
  <c r="H187" i="31" l="1"/>
  <c r="H141" i="31"/>
  <c r="D149" i="1" l="1"/>
  <c r="I1" i="10" l="1"/>
  <c r="H90" i="31"/>
  <c r="D182" i="1" l="1"/>
  <c r="D305" i="1"/>
  <c r="AD6" i="39" l="1"/>
  <c r="S1" i="1"/>
  <c r="AF6" i="39"/>
  <c r="T1" i="1"/>
  <c r="BI19" i="1" l="1"/>
  <c r="BH19" i="1"/>
  <c r="BH390" i="1"/>
  <c r="BH320" i="1"/>
  <c r="BH102" i="1"/>
  <c r="BH379" i="1"/>
  <c r="BH378" i="1"/>
  <c r="BH42" i="1"/>
  <c r="BI102" i="1"/>
  <c r="BI379" i="1"/>
  <c r="BI378" i="1"/>
  <c r="BI42" i="1"/>
  <c r="BI390" i="1"/>
  <c r="BI320" i="1"/>
  <c r="BH310" i="1"/>
  <c r="BI310" i="1"/>
  <c r="BI169" i="1"/>
  <c r="BH169" i="1"/>
  <c r="BI209" i="1"/>
  <c r="BH209" i="1"/>
  <c r="BH283" i="1"/>
  <c r="BH336" i="1"/>
  <c r="BI283" i="1"/>
  <c r="BI336" i="1"/>
  <c r="BH298" i="1"/>
  <c r="BI298" i="1"/>
  <c r="BH188" i="1"/>
  <c r="BH183" i="1"/>
  <c r="BI188" i="1"/>
  <c r="BI183" i="1"/>
  <c r="BI277" i="1"/>
  <c r="BH277" i="1"/>
  <c r="BI297" i="1"/>
  <c r="BH297" i="1"/>
  <c r="BI9" i="1"/>
  <c r="BI125" i="1"/>
  <c r="BI230" i="1"/>
  <c r="BH9" i="1"/>
  <c r="BH230" i="1"/>
  <c r="BH125" i="1"/>
  <c r="BI443" i="1"/>
  <c r="BI422" i="1"/>
  <c r="BI450" i="1"/>
  <c r="BI449" i="1"/>
  <c r="BI446" i="1"/>
  <c r="BI437" i="1"/>
  <c r="BI429" i="1"/>
  <c r="BI421" i="1"/>
  <c r="BI420" i="1"/>
  <c r="BI414" i="1"/>
  <c r="BI438" i="1"/>
  <c r="BI423" i="1"/>
  <c r="BI441" i="1"/>
  <c r="BI435" i="1"/>
  <c r="BI431" i="1"/>
  <c r="BI427" i="1"/>
  <c r="BI425" i="1"/>
  <c r="BI424" i="1"/>
  <c r="BI447" i="1"/>
  <c r="BI444" i="1"/>
  <c r="BI442" i="1"/>
  <c r="BI433" i="1"/>
  <c r="BI432" i="1"/>
  <c r="BI428" i="1"/>
  <c r="BI436" i="1"/>
  <c r="BI168" i="1"/>
  <c r="BI167" i="1"/>
  <c r="BI445" i="1"/>
  <c r="BI440" i="1"/>
  <c r="BI426" i="1"/>
  <c r="BI415" i="1"/>
  <c r="BI413" i="1"/>
  <c r="BI407" i="1"/>
  <c r="BI403" i="1"/>
  <c r="BI399" i="1"/>
  <c r="BI394" i="1"/>
  <c r="BI389" i="1"/>
  <c r="BI380" i="1"/>
  <c r="BI416" i="1"/>
  <c r="BI396" i="1"/>
  <c r="BI391" i="1"/>
  <c r="BI412" i="1"/>
  <c r="BI404" i="1"/>
  <c r="BI400" i="1"/>
  <c r="BI383" i="1"/>
  <c r="BI384" i="1"/>
  <c r="BI381" i="1"/>
  <c r="BI439" i="1"/>
  <c r="BI410" i="1"/>
  <c r="BI405" i="1"/>
  <c r="BI401" i="1"/>
  <c r="BI397" i="1"/>
  <c r="BI388" i="1"/>
  <c r="BI434" i="1"/>
  <c r="BI393" i="1"/>
  <c r="BI392" i="1"/>
  <c r="BI395" i="1"/>
  <c r="BI387" i="1"/>
  <c r="BI370" i="1"/>
  <c r="BI367" i="1"/>
  <c r="BI366" i="1"/>
  <c r="BI360" i="1"/>
  <c r="BI419" i="1"/>
  <c r="BI409" i="1"/>
  <c r="BI376" i="1"/>
  <c r="BI374" i="1"/>
  <c r="BI373" i="1"/>
  <c r="BI369" i="1"/>
  <c r="BI364" i="1"/>
  <c r="BI358" i="1"/>
  <c r="BI354" i="1"/>
  <c r="BI350" i="1"/>
  <c r="BI448" i="1"/>
  <c r="BI430" i="1"/>
  <c r="BI398" i="1"/>
  <c r="BI402" i="1"/>
  <c r="BI382" i="1"/>
  <c r="BI375" i="1"/>
  <c r="BI371" i="1"/>
  <c r="BI361" i="1"/>
  <c r="BI355" i="1"/>
  <c r="BI351" i="1"/>
  <c r="BI406" i="1"/>
  <c r="BI377" i="1"/>
  <c r="BI368" i="1"/>
  <c r="BI365" i="1"/>
  <c r="BI411" i="1"/>
  <c r="BI372" i="1"/>
  <c r="BI359" i="1"/>
  <c r="BI356" i="1"/>
  <c r="BI352" i="1"/>
  <c r="BI349" i="1"/>
  <c r="BI363" i="1"/>
  <c r="BI357" i="1"/>
  <c r="BI344" i="1"/>
  <c r="BI326" i="1"/>
  <c r="BI342" i="1"/>
  <c r="BI335" i="1"/>
  <c r="BI337" i="1"/>
  <c r="BI333" i="1"/>
  <c r="BI331" i="1"/>
  <c r="BI329" i="1"/>
  <c r="BI327" i="1"/>
  <c r="BI347" i="1"/>
  <c r="BI345" i="1"/>
  <c r="BI341" i="1"/>
  <c r="BI338" i="1"/>
  <c r="BI334" i="1"/>
  <c r="BI343" i="1"/>
  <c r="BI408" i="1"/>
  <c r="BI353" i="1"/>
  <c r="BI346" i="1"/>
  <c r="BI339" i="1"/>
  <c r="BI332" i="1"/>
  <c r="BI330" i="1"/>
  <c r="BI328" i="1"/>
  <c r="BI348" i="1"/>
  <c r="BI322" i="1"/>
  <c r="BI312" i="1"/>
  <c r="BI311" i="1"/>
  <c r="BI307" i="1"/>
  <c r="BI291" i="1"/>
  <c r="BI287" i="1"/>
  <c r="BI324" i="1"/>
  <c r="BI316" i="1"/>
  <c r="BI314" i="1"/>
  <c r="BI301" i="1"/>
  <c r="BI296" i="1"/>
  <c r="BI292" i="1"/>
  <c r="BI288" i="1"/>
  <c r="BI323" i="1"/>
  <c r="BI313" i="1"/>
  <c r="BI305" i="1"/>
  <c r="BI294" i="1"/>
  <c r="BI321" i="1"/>
  <c r="BI315" i="1"/>
  <c r="BI302" i="1"/>
  <c r="BI286" i="1"/>
  <c r="BI285" i="1"/>
  <c r="BI284" i="1"/>
  <c r="BI270" i="1"/>
  <c r="BI260" i="1"/>
  <c r="BI256" i="1"/>
  <c r="BI267" i="1"/>
  <c r="BI263" i="1"/>
  <c r="BI257" i="1"/>
  <c r="BI325" i="1"/>
  <c r="BI299" i="1"/>
  <c r="BI293" i="1"/>
  <c r="BI282" i="1"/>
  <c r="BI280" i="1"/>
  <c r="BI278" i="1"/>
  <c r="BI272" i="1"/>
  <c r="BI264" i="1"/>
  <c r="BI259" i="1"/>
  <c r="BI295" i="1"/>
  <c r="BI290" i="1"/>
  <c r="BI281" i="1"/>
  <c r="BI275" i="1"/>
  <c r="BI269" i="1"/>
  <c r="BI266" i="1"/>
  <c r="BI261" i="1"/>
  <c r="BI289" i="1"/>
  <c r="BI258" i="1"/>
  <c r="BI253" i="1"/>
  <c r="BI240" i="1"/>
  <c r="BI238" i="1"/>
  <c r="BI235" i="1"/>
  <c r="BI227" i="1"/>
  <c r="BI274" i="1"/>
  <c r="BI262" i="1"/>
  <c r="BI250" i="1"/>
  <c r="BI248" i="1"/>
  <c r="BI245" i="1"/>
  <c r="BI233" i="1"/>
  <c r="BI228" i="1"/>
  <c r="BI268" i="1"/>
  <c r="BI244" i="1"/>
  <c r="BI239" i="1"/>
  <c r="BI254" i="1"/>
  <c r="BI271" i="1"/>
  <c r="BI249" i="1"/>
  <c r="BI241" i="1"/>
  <c r="BI237" i="1"/>
  <c r="BI236" i="1"/>
  <c r="BI226" i="1"/>
  <c r="BI243" i="1"/>
  <c r="BI234" i="1"/>
  <c r="BI229" i="1"/>
  <c r="BI225" i="1"/>
  <c r="BI300" i="1"/>
  <c r="BI252" i="1"/>
  <c r="BI246" i="1"/>
  <c r="BI231" i="1"/>
  <c r="BI273" i="1"/>
  <c r="BI247" i="1"/>
  <c r="BI242" i="1"/>
  <c r="BI232" i="1"/>
  <c r="BI194" i="1"/>
  <c r="BI222" i="1"/>
  <c r="BI218" i="1"/>
  <c r="BI203" i="1"/>
  <c r="BI202" i="1"/>
  <c r="BI199" i="1"/>
  <c r="BI186" i="1"/>
  <c r="BI216" i="1"/>
  <c r="BI205" i="1"/>
  <c r="BI193" i="1"/>
  <c r="BI223" i="1"/>
  <c r="BI204" i="1"/>
  <c r="BI197" i="1"/>
  <c r="BI195" i="1"/>
  <c r="BI190" i="1"/>
  <c r="BI187" i="1"/>
  <c r="BI180" i="1"/>
  <c r="BI214" i="1"/>
  <c r="BI211" i="1"/>
  <c r="BI208" i="1"/>
  <c r="BI201" i="1"/>
  <c r="BI191" i="1"/>
  <c r="BI219" i="1"/>
  <c r="BI210" i="1"/>
  <c r="BI206" i="1"/>
  <c r="BI184" i="1"/>
  <c r="BI221" i="1"/>
  <c r="BI215" i="1"/>
  <c r="BI200" i="1"/>
  <c r="BI198" i="1"/>
  <c r="BI192" i="1"/>
  <c r="BI189" i="1"/>
  <c r="BI224" i="1"/>
  <c r="BI217" i="1"/>
  <c r="BI196" i="1"/>
  <c r="BI185" i="1"/>
  <c r="BI176" i="1"/>
  <c r="BI170" i="1"/>
  <c r="BI163" i="1"/>
  <c r="BI153" i="1"/>
  <c r="BI140" i="1"/>
  <c r="BI126" i="1"/>
  <c r="BI120" i="1"/>
  <c r="BI97" i="1"/>
  <c r="BI94" i="1"/>
  <c r="BI92" i="1"/>
  <c r="BI179" i="1"/>
  <c r="BI174" i="1"/>
  <c r="BI173" i="1"/>
  <c r="BI158" i="1"/>
  <c r="BI155" i="1"/>
  <c r="BI143" i="1"/>
  <c r="BI137" i="1"/>
  <c r="BI132" i="1"/>
  <c r="BI116" i="1"/>
  <c r="BI111" i="1"/>
  <c r="BI166" i="1"/>
  <c r="BI160" i="1"/>
  <c r="BI135" i="1"/>
  <c r="BI130" i="1"/>
  <c r="BI128" i="1"/>
  <c r="BI127" i="1"/>
  <c r="BI124" i="1"/>
  <c r="BI161" i="1"/>
  <c r="BI144" i="1"/>
  <c r="BI138" i="1"/>
  <c r="BI133" i="1"/>
  <c r="BI106" i="1"/>
  <c r="BI103" i="1"/>
  <c r="BI101" i="1"/>
  <c r="BI100" i="1"/>
  <c r="BI90" i="1"/>
  <c r="BI149" i="1"/>
  <c r="BI136" i="1"/>
  <c r="BI122" i="1"/>
  <c r="BI121" i="1"/>
  <c r="BI117" i="1"/>
  <c r="BI114" i="1"/>
  <c r="BI110" i="1"/>
  <c r="BI178" i="1"/>
  <c r="BI175" i="1"/>
  <c r="BI172" i="1"/>
  <c r="BI162" i="1"/>
  <c r="BI157" i="1"/>
  <c r="BI147" i="1"/>
  <c r="BI145" i="1"/>
  <c r="BI139" i="1"/>
  <c r="BI134" i="1"/>
  <c r="BI129" i="1"/>
  <c r="BI123" i="1"/>
  <c r="BI112" i="1"/>
  <c r="BI109" i="1"/>
  <c r="BI104" i="1"/>
  <c r="BI152" i="1"/>
  <c r="BI150" i="1"/>
  <c r="BI142" i="1"/>
  <c r="BI118" i="1"/>
  <c r="BI115" i="1"/>
  <c r="BI113" i="1"/>
  <c r="BI107" i="1"/>
  <c r="BI99" i="1"/>
  <c r="BI80" i="1"/>
  <c r="BI74" i="1"/>
  <c r="BI58" i="1"/>
  <c r="BI40" i="1"/>
  <c r="BI17" i="1"/>
  <c r="BI105" i="1"/>
  <c r="BI86" i="1"/>
  <c r="BI82" i="1"/>
  <c r="BI72" i="1"/>
  <c r="BI71" i="1"/>
  <c r="BI70" i="1"/>
  <c r="BI64" i="1"/>
  <c r="BI63" i="1"/>
  <c r="BI61" i="1"/>
  <c r="BI36" i="1"/>
  <c r="BI32" i="1"/>
  <c r="BI25" i="1"/>
  <c r="BI171" i="1"/>
  <c r="BI156" i="1"/>
  <c r="BI91" i="1"/>
  <c r="BI88" i="1"/>
  <c r="BI77" i="1"/>
  <c r="BI75" i="1"/>
  <c r="BI57" i="1"/>
  <c r="BI54" i="1"/>
  <c r="BI51" i="1"/>
  <c r="BI49" i="1"/>
  <c r="BI44" i="1"/>
  <c r="BI30" i="1"/>
  <c r="BI29" i="1"/>
  <c r="BI21" i="1"/>
  <c r="BI20" i="1"/>
  <c r="BI177" i="1"/>
  <c r="BI154" i="1"/>
  <c r="BI141" i="1"/>
  <c r="BI84" i="1"/>
  <c r="BI81" i="1"/>
  <c r="BI67" i="1"/>
  <c r="BI59" i="1"/>
  <c r="BI43" i="1"/>
  <c r="BI37" i="1"/>
  <c r="BI33" i="1"/>
  <c r="BI22" i="1"/>
  <c r="BI182" i="1"/>
  <c r="BI159" i="1"/>
  <c r="BI131" i="1"/>
  <c r="BI108" i="1"/>
  <c r="BI98" i="1"/>
  <c r="BI83" i="1"/>
  <c r="BI78" i="1"/>
  <c r="BI55" i="1"/>
  <c r="BI45" i="1"/>
  <c r="BI26" i="1"/>
  <c r="BI23" i="1"/>
  <c r="BI87" i="1"/>
  <c r="BI65" i="1"/>
  <c r="BI62" i="1"/>
  <c r="BI53" i="1"/>
  <c r="BI50" i="1"/>
  <c r="BI39" i="1"/>
  <c r="BI34" i="1"/>
  <c r="BI28" i="1"/>
  <c r="BI27" i="1"/>
  <c r="BI89" i="1"/>
  <c r="BI85" i="1"/>
  <c r="BI76" i="1"/>
  <c r="BI60" i="1"/>
  <c r="BI46" i="1"/>
  <c r="BI41" i="1"/>
  <c r="BI31" i="1"/>
  <c r="BI24" i="1"/>
  <c r="BI96" i="1"/>
  <c r="BI95" i="1"/>
  <c r="BI66" i="1"/>
  <c r="BI56" i="1"/>
  <c r="BI48" i="1"/>
  <c r="BI47" i="1"/>
  <c r="BI38" i="1"/>
  <c r="BI35" i="1"/>
  <c r="BI15" i="1"/>
  <c r="BI10" i="1"/>
  <c r="BI8" i="1"/>
  <c r="BI6" i="1"/>
  <c r="BI3" i="1"/>
  <c r="BI11" i="1"/>
  <c r="BI18" i="1"/>
  <c r="BI5" i="1"/>
  <c r="BI13" i="1"/>
  <c r="BI7" i="1"/>
  <c r="BI16" i="1"/>
  <c r="BI14" i="1"/>
  <c r="BI12" i="1"/>
  <c r="BI93" i="1"/>
  <c r="BI207" i="1"/>
  <c r="BH448" i="1"/>
  <c r="BH434" i="1"/>
  <c r="BH419" i="1"/>
  <c r="BH443" i="1"/>
  <c r="BH422" i="1"/>
  <c r="BH417" i="1"/>
  <c r="BH450" i="1"/>
  <c r="BH449" i="1"/>
  <c r="BH446" i="1"/>
  <c r="BH437" i="1"/>
  <c r="BH421" i="1"/>
  <c r="BH420" i="1"/>
  <c r="BH438" i="1"/>
  <c r="BH423" i="1"/>
  <c r="BH441" i="1"/>
  <c r="BH435" i="1"/>
  <c r="BH431" i="1"/>
  <c r="BH427" i="1"/>
  <c r="BH425" i="1"/>
  <c r="BH424" i="1"/>
  <c r="BH418" i="1"/>
  <c r="BH447" i="1"/>
  <c r="BH444" i="1"/>
  <c r="BH442" i="1"/>
  <c r="BH433" i="1"/>
  <c r="BH432" i="1"/>
  <c r="BH428" i="1"/>
  <c r="BH436" i="1"/>
  <c r="BH411" i="1"/>
  <c r="BH409" i="1"/>
  <c r="BH387" i="1"/>
  <c r="BH385" i="1"/>
  <c r="BH382" i="1"/>
  <c r="BH415" i="1"/>
  <c r="BH413" i="1"/>
  <c r="BH407" i="1"/>
  <c r="BH403" i="1"/>
  <c r="BH399" i="1"/>
  <c r="BH394" i="1"/>
  <c r="BH380" i="1"/>
  <c r="BH416" i="1"/>
  <c r="BH396" i="1"/>
  <c r="BH167" i="1"/>
  <c r="BH404" i="1"/>
  <c r="BH400" i="1"/>
  <c r="BH383" i="1"/>
  <c r="BH414" i="1"/>
  <c r="BH386" i="1"/>
  <c r="BH384" i="1"/>
  <c r="BH381" i="1"/>
  <c r="BH445" i="1"/>
  <c r="BH426" i="1"/>
  <c r="BH410" i="1"/>
  <c r="BH405" i="1"/>
  <c r="BH401" i="1"/>
  <c r="BH397" i="1"/>
  <c r="BH388" i="1"/>
  <c r="BH363" i="1"/>
  <c r="BH357" i="1"/>
  <c r="BH353" i="1"/>
  <c r="BH393" i="1"/>
  <c r="BH367" i="1"/>
  <c r="BH366" i="1"/>
  <c r="BH360" i="1"/>
  <c r="BH376" i="1"/>
  <c r="BH374" i="1"/>
  <c r="BH373" i="1"/>
  <c r="BH369" i="1"/>
  <c r="BH364" i="1"/>
  <c r="BH358" i="1"/>
  <c r="BH354" i="1"/>
  <c r="BH398" i="1"/>
  <c r="BH402" i="1"/>
  <c r="BH375" i="1"/>
  <c r="BH371" i="1"/>
  <c r="BH361" i="1"/>
  <c r="BH355" i="1"/>
  <c r="BH351" i="1"/>
  <c r="BH406" i="1"/>
  <c r="BH377" i="1"/>
  <c r="BH368" i="1"/>
  <c r="BH362" i="1"/>
  <c r="BH440" i="1"/>
  <c r="BH392" i="1"/>
  <c r="BH356" i="1"/>
  <c r="BH352" i="1"/>
  <c r="BH349" i="1"/>
  <c r="BH348" i="1"/>
  <c r="BH344" i="1"/>
  <c r="BH326" i="1"/>
  <c r="BH342" i="1"/>
  <c r="BH340" i="1"/>
  <c r="BH335" i="1"/>
  <c r="BH337" i="1"/>
  <c r="BH333" i="1"/>
  <c r="BH331" i="1"/>
  <c r="BH329" i="1"/>
  <c r="BH327" i="1"/>
  <c r="BH345" i="1"/>
  <c r="BH341" i="1"/>
  <c r="BH338" i="1"/>
  <c r="BH334" i="1"/>
  <c r="BH343" i="1"/>
  <c r="BH346" i="1"/>
  <c r="BH318" i="1"/>
  <c r="BH300" i="1"/>
  <c r="BH299" i="1"/>
  <c r="BH328" i="1"/>
  <c r="BH322" i="1"/>
  <c r="BH312" i="1"/>
  <c r="BH311" i="1"/>
  <c r="BH307" i="1"/>
  <c r="BH304" i="1"/>
  <c r="BH291" i="1"/>
  <c r="BH287" i="1"/>
  <c r="BH339" i="1"/>
  <c r="BH319" i="1"/>
  <c r="BH308" i="1"/>
  <c r="BH316" i="1"/>
  <c r="BH314" i="1"/>
  <c r="BH301" i="1"/>
  <c r="BH296" i="1"/>
  <c r="BH292" i="1"/>
  <c r="BH288" i="1"/>
  <c r="BH323" i="1"/>
  <c r="BH305" i="1"/>
  <c r="BH294" i="1"/>
  <c r="BH332" i="1"/>
  <c r="BH321" i="1"/>
  <c r="BH309" i="1"/>
  <c r="BH306" i="1"/>
  <c r="BH289" i="1"/>
  <c r="BH279" i="1"/>
  <c r="BH276" i="1"/>
  <c r="BH268" i="1"/>
  <c r="BH265" i="1"/>
  <c r="BH262" i="1"/>
  <c r="BH284" i="1"/>
  <c r="BH270" i="1"/>
  <c r="BH260" i="1"/>
  <c r="BH256" i="1"/>
  <c r="BH317" i="1"/>
  <c r="BH330" i="1"/>
  <c r="BH264" i="1"/>
  <c r="BH259" i="1"/>
  <c r="BH315" i="1"/>
  <c r="BH303" i="1"/>
  <c r="BH295" i="1"/>
  <c r="BH290" i="1"/>
  <c r="BH281" i="1"/>
  <c r="BH275" i="1"/>
  <c r="BH269" i="1"/>
  <c r="BH266" i="1"/>
  <c r="BH261" i="1"/>
  <c r="BH255" i="1"/>
  <c r="BH263" i="1"/>
  <c r="BH247" i="1"/>
  <c r="BH242" i="1"/>
  <c r="BH232" i="1"/>
  <c r="BH253" i="1"/>
  <c r="BH238" i="1"/>
  <c r="BH235" i="1"/>
  <c r="BH227" i="1"/>
  <c r="BH278" i="1"/>
  <c r="BH274" i="1"/>
  <c r="BH325" i="1"/>
  <c r="BH250" i="1"/>
  <c r="BH248" i="1"/>
  <c r="BH245" i="1"/>
  <c r="BH233" i="1"/>
  <c r="BH228" i="1"/>
  <c r="BH280" i="1"/>
  <c r="BH267" i="1"/>
  <c r="BH257" i="1"/>
  <c r="BH239" i="1"/>
  <c r="BH293" i="1"/>
  <c r="BH286" i="1"/>
  <c r="BH254" i="1"/>
  <c r="BH251" i="1"/>
  <c r="BH271" i="1"/>
  <c r="BH249" i="1"/>
  <c r="BH241" i="1"/>
  <c r="BH237" i="1"/>
  <c r="BH236" i="1"/>
  <c r="BH226" i="1"/>
  <c r="BH302" i="1"/>
  <c r="BH282" i="1"/>
  <c r="BH243" i="1"/>
  <c r="BH234" i="1"/>
  <c r="BH229" i="1"/>
  <c r="BH225" i="1"/>
  <c r="BH168" i="1"/>
  <c r="BH258" i="1"/>
  <c r="BH252" i="1"/>
  <c r="BH246" i="1"/>
  <c r="BH231" i="1"/>
  <c r="BH224" i="1"/>
  <c r="BH185" i="1"/>
  <c r="BH220" i="1"/>
  <c r="BH213" i="1"/>
  <c r="BH218" i="1"/>
  <c r="BH203" i="1"/>
  <c r="BH202" i="1"/>
  <c r="BH199" i="1"/>
  <c r="BH186" i="1"/>
  <c r="BH216" i="1"/>
  <c r="BH193" i="1"/>
  <c r="BH182" i="1"/>
  <c r="BH223" i="1"/>
  <c r="BH204" i="1"/>
  <c r="BH195" i="1"/>
  <c r="BH187" i="1"/>
  <c r="BH214" i="1"/>
  <c r="BH208" i="1"/>
  <c r="BH191" i="1"/>
  <c r="BH219" i="1"/>
  <c r="BH210" i="1"/>
  <c r="BH206" i="1"/>
  <c r="BH184" i="1"/>
  <c r="BH215" i="1"/>
  <c r="BH212" i="1"/>
  <c r="BH207" i="1"/>
  <c r="BH198" i="1"/>
  <c r="BH189" i="1"/>
  <c r="BH181" i="1"/>
  <c r="BH150" i="1"/>
  <c r="BH142" i="1"/>
  <c r="BH118" i="1"/>
  <c r="BH115" i="1"/>
  <c r="BH113" i="1"/>
  <c r="BH107" i="1"/>
  <c r="BH99" i="1"/>
  <c r="BH176" i="1"/>
  <c r="BH170" i="1"/>
  <c r="BH163" i="1"/>
  <c r="BH153" i="1"/>
  <c r="BH151" i="1"/>
  <c r="BH148" i="1"/>
  <c r="BH140" i="1"/>
  <c r="BH126" i="1"/>
  <c r="BH120" i="1"/>
  <c r="BH97" i="1"/>
  <c r="BH94" i="1"/>
  <c r="BH92" i="1"/>
  <c r="BH179" i="1"/>
  <c r="BH174" i="1"/>
  <c r="BH173" i="1"/>
  <c r="BH158" i="1"/>
  <c r="BH155" i="1"/>
  <c r="BH143" i="1"/>
  <c r="BH137" i="1"/>
  <c r="BH132" i="1"/>
  <c r="BH116" i="1"/>
  <c r="BH111" i="1"/>
  <c r="BH166" i="1"/>
  <c r="BH160" i="1"/>
  <c r="BH146" i="1"/>
  <c r="BH135" i="1"/>
  <c r="BH130" i="1"/>
  <c r="BH128" i="1"/>
  <c r="BH127" i="1"/>
  <c r="BH124" i="1"/>
  <c r="BH119" i="1"/>
  <c r="BH180" i="1"/>
  <c r="BH164" i="1"/>
  <c r="BH161" i="1"/>
  <c r="BH144" i="1"/>
  <c r="BH138" i="1"/>
  <c r="BH133" i="1"/>
  <c r="BH106" i="1"/>
  <c r="BH103" i="1"/>
  <c r="BH101" i="1"/>
  <c r="BH100" i="1"/>
  <c r="BH93" i="1"/>
  <c r="BH177" i="1"/>
  <c r="BH171" i="1"/>
  <c r="BH165" i="1"/>
  <c r="BH159" i="1"/>
  <c r="BH156" i="1"/>
  <c r="BH154" i="1"/>
  <c r="BH141" i="1"/>
  <c r="BH131" i="1"/>
  <c r="BH108" i="1"/>
  <c r="BH98" i="1"/>
  <c r="BH175" i="1"/>
  <c r="BH172" i="1"/>
  <c r="BH162" i="1"/>
  <c r="BH157" i="1"/>
  <c r="BH147" i="1"/>
  <c r="BH145" i="1"/>
  <c r="BH139" i="1"/>
  <c r="BH134" i="1"/>
  <c r="BH129" i="1"/>
  <c r="BH123" i="1"/>
  <c r="BH112" i="1"/>
  <c r="BH109" i="1"/>
  <c r="BH104" i="1"/>
  <c r="BH95" i="1"/>
  <c r="BH91" i="1"/>
  <c r="BH122" i="1"/>
  <c r="BH114" i="1"/>
  <c r="BH96" i="1"/>
  <c r="BH66" i="1"/>
  <c r="BH56" i="1"/>
  <c r="BH48" i="1"/>
  <c r="BH47" i="1"/>
  <c r="BH38" i="1"/>
  <c r="BH35" i="1"/>
  <c r="BH80" i="1"/>
  <c r="BH74" i="1"/>
  <c r="BH69" i="1"/>
  <c r="BH68" i="1"/>
  <c r="BH40" i="1"/>
  <c r="BH17" i="1"/>
  <c r="BH86" i="1"/>
  <c r="BH82" i="1"/>
  <c r="BH72" i="1"/>
  <c r="BH71" i="1"/>
  <c r="BH70" i="1"/>
  <c r="BH64" i="1"/>
  <c r="BH63" i="1"/>
  <c r="BH61" i="1"/>
  <c r="BH36" i="1"/>
  <c r="BH25" i="1"/>
  <c r="BH149" i="1"/>
  <c r="BH110" i="1"/>
  <c r="BH88" i="1"/>
  <c r="BH77" i="1"/>
  <c r="BH75" i="1"/>
  <c r="BH57" i="1"/>
  <c r="BH54" i="1"/>
  <c r="BH51" i="1"/>
  <c r="BH49" i="1"/>
  <c r="BH44" i="1"/>
  <c r="BH30" i="1"/>
  <c r="BH29" i="1"/>
  <c r="BH21" i="1"/>
  <c r="BH136" i="1"/>
  <c r="BH121" i="1"/>
  <c r="BH81" i="1"/>
  <c r="BH67" i="1"/>
  <c r="BH59" i="1"/>
  <c r="BH37" i="1"/>
  <c r="BH33" i="1"/>
  <c r="BH90" i="1"/>
  <c r="BH83" i="1"/>
  <c r="BH78" i="1"/>
  <c r="BH73" i="1"/>
  <c r="BH55" i="1"/>
  <c r="BH52" i="1"/>
  <c r="BH45" i="1"/>
  <c r="BH26" i="1"/>
  <c r="BH23" i="1"/>
  <c r="BH18" i="1"/>
  <c r="BH79" i="1"/>
  <c r="BH65" i="1"/>
  <c r="BH62" i="1"/>
  <c r="BH53" i="1"/>
  <c r="BH39" i="1"/>
  <c r="BH34" i="1"/>
  <c r="BH28" i="1"/>
  <c r="BH27" i="1"/>
  <c r="BH117" i="1"/>
  <c r="BH89" i="1"/>
  <c r="BH85" i="1"/>
  <c r="BH60" i="1"/>
  <c r="BH46" i="1"/>
  <c r="BH41" i="1"/>
  <c r="BH24" i="1"/>
  <c r="BH14" i="1"/>
  <c r="BH12" i="1"/>
  <c r="BH20" i="1"/>
  <c r="BH15" i="1"/>
  <c r="BH10" i="1"/>
  <c r="BH8" i="1"/>
  <c r="BH6" i="1"/>
  <c r="BH3" i="1"/>
  <c r="BH11" i="1"/>
  <c r="BH7" i="1"/>
  <c r="BH4" i="1"/>
  <c r="BH2" i="1"/>
  <c r="BI2" i="1"/>
  <c r="BM2" i="1"/>
  <c r="D371" i="1"/>
  <c r="D309" i="1" l="1"/>
  <c r="BI309" i="1" l="1"/>
  <c r="H166" i="31"/>
  <c r="H212" i="31"/>
  <c r="H143" i="31"/>
  <c r="H189" i="31"/>
  <c r="D180" i="1" l="1"/>
  <c r="D193" i="1" l="1"/>
  <c r="H219"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07"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53" i="31"/>
  <c r="H52" i="31"/>
  <c r="H49" i="31"/>
  <c r="H47" i="31"/>
  <c r="H46" i="31"/>
  <c r="H69" i="31"/>
  <c r="H68" i="31"/>
  <c r="H65" i="31"/>
  <c r="H63" i="31"/>
  <c r="H62" i="31"/>
  <c r="H77" i="31"/>
  <c r="H76" i="31"/>
  <c r="H73" i="31"/>
  <c r="H71" i="31"/>
  <c r="H70" i="31"/>
  <c r="H30" i="31"/>
  <c r="H29" i="31"/>
  <c r="H26" i="31"/>
  <c r="H24" i="31"/>
  <c r="H23" i="31"/>
  <c r="H38" i="31"/>
  <c r="H37"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BA19" i="1" l="1"/>
  <c r="AT19" i="1"/>
  <c r="AX19" i="1"/>
  <c r="BB19" i="1"/>
  <c r="BF19" i="1"/>
  <c r="BE19" i="1"/>
  <c r="AU19" i="1"/>
  <c r="BC19" i="1"/>
  <c r="AV19" i="1"/>
  <c r="BD19" i="1"/>
  <c r="AY19" i="1"/>
  <c r="BG19" i="1"/>
  <c r="AW19" i="1"/>
  <c r="BA102" i="1"/>
  <c r="BA379" i="1"/>
  <c r="BA378" i="1"/>
  <c r="BA42" i="1"/>
  <c r="BA390" i="1"/>
  <c r="BA320" i="1"/>
  <c r="AX390" i="1"/>
  <c r="AX320" i="1"/>
  <c r="AX102" i="1"/>
  <c r="AX379" i="1"/>
  <c r="AX378" i="1"/>
  <c r="AX42" i="1"/>
  <c r="I36" i="31"/>
  <c r="I59" i="31"/>
  <c r="I43" i="31"/>
  <c r="AT379" i="1"/>
  <c r="AT378" i="1"/>
  <c r="AT42" i="1"/>
  <c r="AT390" i="1"/>
  <c r="AT320" i="1"/>
  <c r="AT102" i="1"/>
  <c r="BB379" i="1"/>
  <c r="BB378" i="1"/>
  <c r="BB42" i="1"/>
  <c r="BB390" i="1"/>
  <c r="BB320" i="1"/>
  <c r="BB102" i="1"/>
  <c r="BF390" i="1"/>
  <c r="BF320" i="1"/>
  <c r="BF102" i="1"/>
  <c r="BF379" i="1"/>
  <c r="BF378" i="1"/>
  <c r="BF42" i="1"/>
  <c r="AU379" i="1"/>
  <c r="AU378" i="1"/>
  <c r="AU42" i="1"/>
  <c r="AU390" i="1"/>
  <c r="AU320" i="1"/>
  <c r="AU102" i="1"/>
  <c r="AY390" i="1"/>
  <c r="AY320" i="1"/>
  <c r="AY102" i="1"/>
  <c r="AY379" i="1"/>
  <c r="AY378" i="1"/>
  <c r="AY42" i="1"/>
  <c r="BG320" i="1"/>
  <c r="BG379" i="1"/>
  <c r="BG42" i="1"/>
  <c r="BG378" i="1"/>
  <c r="BG102" i="1"/>
  <c r="BG390" i="1"/>
  <c r="BC379" i="1"/>
  <c r="BC378" i="1"/>
  <c r="BC42" i="1"/>
  <c r="BC390" i="1"/>
  <c r="BC320" i="1"/>
  <c r="BC102" i="1"/>
  <c r="BD378" i="1"/>
  <c r="BD42" i="1"/>
  <c r="BD390" i="1"/>
  <c r="BD320" i="1"/>
  <c r="BD102" i="1"/>
  <c r="BD379" i="1"/>
  <c r="BE378" i="1"/>
  <c r="BE42" i="1"/>
  <c r="BE390" i="1"/>
  <c r="BE320" i="1"/>
  <c r="BE102" i="1"/>
  <c r="BE379" i="1"/>
  <c r="AV378" i="1"/>
  <c r="AV42" i="1"/>
  <c r="AV390" i="1"/>
  <c r="AV320" i="1"/>
  <c r="AV102" i="1"/>
  <c r="AV379" i="1"/>
  <c r="AW378" i="1"/>
  <c r="AW42" i="1"/>
  <c r="AW390" i="1"/>
  <c r="AW320" i="1"/>
  <c r="AW102" i="1"/>
  <c r="AW379" i="1"/>
  <c r="AX310" i="1"/>
  <c r="AT310" i="1"/>
  <c r="BB310" i="1"/>
  <c r="BF310" i="1"/>
  <c r="BE310" i="1"/>
  <c r="BA310" i="1"/>
  <c r="BG310" i="1"/>
  <c r="AV310" i="1"/>
  <c r="AY310" i="1"/>
  <c r="BD310" i="1"/>
  <c r="AU310" i="1"/>
  <c r="BC310" i="1"/>
  <c r="AW310" i="1"/>
  <c r="BB169" i="1"/>
  <c r="AY169" i="1"/>
  <c r="BF169" i="1"/>
  <c r="AV169" i="1"/>
  <c r="AX169" i="1"/>
  <c r="AT169" i="1"/>
  <c r="BC169" i="1"/>
  <c r="BD169" i="1"/>
  <c r="AW169" i="1"/>
  <c r="AU169" i="1"/>
  <c r="BG169" i="1"/>
  <c r="BE169" i="1"/>
  <c r="BA169" i="1"/>
  <c r="B208" i="39"/>
  <c r="B206" i="39"/>
  <c r="B204" i="39"/>
  <c r="B202" i="39"/>
  <c r="B200" i="39"/>
  <c r="B198" i="39"/>
  <c r="B196" i="39"/>
  <c r="B194" i="39"/>
  <c r="B192" i="39"/>
  <c r="B190" i="39"/>
  <c r="B188" i="39"/>
  <c r="B186" i="39"/>
  <c r="B184" i="39"/>
  <c r="B182" i="39"/>
  <c r="B180" i="39"/>
  <c r="B199" i="39"/>
  <c r="B205" i="39"/>
  <c r="B195" i="39"/>
  <c r="B191" i="39"/>
  <c r="B187" i="39"/>
  <c r="B183" i="39"/>
  <c r="B179" i="39"/>
  <c r="B177" i="39"/>
  <c r="B201" i="39"/>
  <c r="B175" i="39"/>
  <c r="B173" i="39"/>
  <c r="B171" i="39"/>
  <c r="B169" i="39"/>
  <c r="B167" i="39"/>
  <c r="B165" i="39"/>
  <c r="B163" i="39"/>
  <c r="B161" i="39"/>
  <c r="B159" i="39"/>
  <c r="B157" i="39"/>
  <c r="B155" i="39"/>
  <c r="B203" i="39"/>
  <c r="B178" i="39"/>
  <c r="B176" i="39"/>
  <c r="B174" i="39"/>
  <c r="B172" i="39"/>
  <c r="B170" i="39"/>
  <c r="B168" i="39"/>
  <c r="B166" i="39"/>
  <c r="B164" i="39"/>
  <c r="B162" i="39"/>
  <c r="B160" i="39"/>
  <c r="B197" i="39"/>
  <c r="B181" i="39"/>
  <c r="B156" i="39"/>
  <c r="B154" i="39"/>
  <c r="B152" i="39"/>
  <c r="B150" i="39"/>
  <c r="B148" i="39"/>
  <c r="B146" i="39"/>
  <c r="B144" i="39"/>
  <c r="B142" i="39"/>
  <c r="B140" i="39"/>
  <c r="B138" i="39"/>
  <c r="B136" i="39"/>
  <c r="B134" i="39"/>
  <c r="B132" i="39"/>
  <c r="B193" i="39"/>
  <c r="B207" i="39"/>
  <c r="B131" i="39"/>
  <c r="B130" i="39"/>
  <c r="B128" i="39"/>
  <c r="B126" i="39"/>
  <c r="B124" i="39"/>
  <c r="B122" i="39"/>
  <c r="B120" i="39"/>
  <c r="B118" i="39"/>
  <c r="B116" i="39"/>
  <c r="B114" i="39"/>
  <c r="B112" i="39"/>
  <c r="B151" i="39"/>
  <c r="B147" i="39"/>
  <c r="B143" i="39"/>
  <c r="B139" i="39"/>
  <c r="B185" i="39"/>
  <c r="B133" i="39"/>
  <c r="B189" i="39"/>
  <c r="B158" i="39"/>
  <c r="B153" i="39"/>
  <c r="B149" i="39"/>
  <c r="B145" i="39"/>
  <c r="B141" i="39"/>
  <c r="B137" i="39"/>
  <c r="B113" i="39"/>
  <c r="B110" i="39"/>
  <c r="B108" i="39"/>
  <c r="B106" i="39"/>
  <c r="B104" i="39"/>
  <c r="B102" i="39"/>
  <c r="B100" i="39"/>
  <c r="B98" i="39"/>
  <c r="B96" i="39"/>
  <c r="B94" i="39"/>
  <c r="B127" i="39"/>
  <c r="B123" i="39"/>
  <c r="B119" i="39"/>
  <c r="B117" i="39"/>
  <c r="B129" i="39"/>
  <c r="B125" i="39"/>
  <c r="B121" i="39"/>
  <c r="B135" i="39"/>
  <c r="B111" i="39"/>
  <c r="B115" i="39"/>
  <c r="B109" i="39"/>
  <c r="B97" i="39"/>
  <c r="B92" i="39"/>
  <c r="B90" i="39"/>
  <c r="B88" i="39"/>
  <c r="B86" i="39"/>
  <c r="B84" i="39"/>
  <c r="B82" i="39"/>
  <c r="B99" i="39"/>
  <c r="B101" i="39"/>
  <c r="B103" i="39"/>
  <c r="B107" i="39"/>
  <c r="B95" i="39"/>
  <c r="B91" i="39"/>
  <c r="B83" i="39"/>
  <c r="B80" i="39"/>
  <c r="B72" i="39"/>
  <c r="B89" i="39"/>
  <c r="B81" i="39"/>
  <c r="B71" i="39"/>
  <c r="B69" i="39"/>
  <c r="B67" i="39"/>
  <c r="B65" i="39"/>
  <c r="B63" i="39"/>
  <c r="B61" i="39"/>
  <c r="B59" i="39"/>
  <c r="B57" i="39"/>
  <c r="B55" i="39"/>
  <c r="B53" i="39"/>
  <c r="B51" i="39"/>
  <c r="B49" i="39"/>
  <c r="B47" i="39"/>
  <c r="B45" i="39"/>
  <c r="B43" i="39"/>
  <c r="B41" i="39"/>
  <c r="B39" i="39"/>
  <c r="B37" i="39"/>
  <c r="B35" i="39"/>
  <c r="B33" i="39"/>
  <c r="B31" i="39"/>
  <c r="B29" i="39"/>
  <c r="B105" i="39"/>
  <c r="B87" i="39"/>
  <c r="B93" i="39"/>
  <c r="B85" i="39"/>
  <c r="B77" i="39"/>
  <c r="B76" i="39"/>
  <c r="B73" i="39"/>
  <c r="B70" i="39"/>
  <c r="B68" i="39"/>
  <c r="B66" i="39"/>
  <c r="B64" i="39"/>
  <c r="B62" i="39"/>
  <c r="B60" i="39"/>
  <c r="B58" i="39"/>
  <c r="B56" i="39"/>
  <c r="B54" i="39"/>
  <c r="B52" i="39"/>
  <c r="B50" i="39"/>
  <c r="B48" i="39"/>
  <c r="B46" i="39"/>
  <c r="B44" i="39"/>
  <c r="B42" i="39"/>
  <c r="B40" i="39"/>
  <c r="B38" i="39"/>
  <c r="B36" i="39"/>
  <c r="B34" i="39"/>
  <c r="B32" i="39"/>
  <c r="B30" i="39"/>
  <c r="B28" i="39"/>
  <c r="B26" i="39"/>
  <c r="B24" i="39"/>
  <c r="B22" i="39"/>
  <c r="B20" i="39"/>
  <c r="B18" i="39"/>
  <c r="B16" i="39"/>
  <c r="B14" i="39"/>
  <c r="B74" i="39"/>
  <c r="B21" i="39"/>
  <c r="B13" i="39"/>
  <c r="B78" i="39"/>
  <c r="B23" i="39"/>
  <c r="B11" i="39"/>
  <c r="B9" i="39"/>
  <c r="B25" i="39"/>
  <c r="B27" i="39"/>
  <c r="B15" i="39"/>
  <c r="B12" i="39"/>
  <c r="B10" i="39"/>
  <c r="B8" i="39"/>
  <c r="B75" i="39"/>
  <c r="B17" i="39"/>
  <c r="B79" i="39"/>
  <c r="B19" i="39"/>
  <c r="AV209" i="1"/>
  <c r="BD209" i="1"/>
  <c r="BE209" i="1"/>
  <c r="BA209" i="1"/>
  <c r="BG209" i="1"/>
  <c r="AX209" i="1"/>
  <c r="AT209" i="1"/>
  <c r="BC209" i="1"/>
  <c r="AW209" i="1"/>
  <c r="BB209" i="1"/>
  <c r="BF209" i="1"/>
  <c r="AU209" i="1"/>
  <c r="AY209" i="1"/>
  <c r="BC283" i="1"/>
  <c r="BC336" i="1"/>
  <c r="BE283" i="1"/>
  <c r="BE336" i="1"/>
  <c r="BA283" i="1"/>
  <c r="BA336" i="1"/>
  <c r="AT283" i="1"/>
  <c r="AT336" i="1"/>
  <c r="BB283" i="1"/>
  <c r="BB336" i="1"/>
  <c r="BF283" i="1"/>
  <c r="BF336" i="1"/>
  <c r="AX283" i="1"/>
  <c r="AX336" i="1"/>
  <c r="AU283" i="1"/>
  <c r="AU336" i="1"/>
  <c r="AY283" i="1"/>
  <c r="AY336" i="1"/>
  <c r="AV283" i="1"/>
  <c r="AV336" i="1"/>
  <c r="BD283" i="1"/>
  <c r="BD336" i="1"/>
  <c r="BG283" i="1"/>
  <c r="BG336" i="1"/>
  <c r="AW283" i="1"/>
  <c r="AW336" i="1"/>
  <c r="BB298" i="1"/>
  <c r="BF298" i="1"/>
  <c r="BC298" i="1"/>
  <c r="BA298" i="1"/>
  <c r="AU298" i="1"/>
  <c r="BG298" i="1"/>
  <c r="AV298" i="1"/>
  <c r="BD298" i="1"/>
  <c r="AW298" i="1"/>
  <c r="BE298" i="1"/>
  <c r="AX298" i="1"/>
  <c r="AT298" i="1"/>
  <c r="AY298" i="1"/>
  <c r="BF188" i="1"/>
  <c r="BF183" i="1"/>
  <c r="AY188" i="1"/>
  <c r="AY183" i="1"/>
  <c r="AW188" i="1"/>
  <c r="AW183" i="1"/>
  <c r="BE188" i="1"/>
  <c r="BE183" i="1"/>
  <c r="BA188" i="1"/>
  <c r="BA183" i="1"/>
  <c r="AU183" i="1"/>
  <c r="AU188" i="1"/>
  <c r="BC188" i="1"/>
  <c r="BC183" i="1"/>
  <c r="BG188" i="1"/>
  <c r="BG183" i="1"/>
  <c r="AV183" i="1"/>
  <c r="AV188" i="1"/>
  <c r="BD188" i="1"/>
  <c r="BD183" i="1"/>
  <c r="AX188" i="1"/>
  <c r="AX183" i="1"/>
  <c r="AT188" i="1"/>
  <c r="AT183" i="1"/>
  <c r="I7" i="31"/>
  <c r="BB188" i="1"/>
  <c r="BB183" i="1"/>
  <c r="AX277" i="1"/>
  <c r="AT277" i="1"/>
  <c r="BG277" i="1"/>
  <c r="BB277" i="1"/>
  <c r="BF277" i="1"/>
  <c r="AU277" i="1"/>
  <c r="AY277" i="1"/>
  <c r="BC277" i="1"/>
  <c r="AV277" i="1"/>
  <c r="BD277" i="1"/>
  <c r="AW277" i="1"/>
  <c r="BE277" i="1"/>
  <c r="BA277" i="1"/>
  <c r="BD297" i="1"/>
  <c r="BF297" i="1"/>
  <c r="BC297" i="1"/>
  <c r="AV297" i="1"/>
  <c r="AW297" i="1"/>
  <c r="BE297" i="1"/>
  <c r="BB297" i="1"/>
  <c r="BG297" i="1"/>
  <c r="AX297" i="1"/>
  <c r="AU297" i="1"/>
  <c r="AY297" i="1"/>
  <c r="BA297" i="1"/>
  <c r="AT297" i="1"/>
  <c r="I40" i="31"/>
  <c r="I33" i="31"/>
  <c r="I56" i="31"/>
  <c r="BF9" i="1"/>
  <c r="BF230" i="1"/>
  <c r="BF125" i="1"/>
  <c r="BB9" i="1"/>
  <c r="BB230" i="1"/>
  <c r="BB125" i="1"/>
  <c r="AY9" i="1"/>
  <c r="AY230" i="1"/>
  <c r="AY125" i="1"/>
  <c r="BD9" i="1"/>
  <c r="BD125" i="1"/>
  <c r="BD230" i="1"/>
  <c r="BA9" i="1"/>
  <c r="BA125" i="1"/>
  <c r="BA230" i="1"/>
  <c r="AU9" i="1"/>
  <c r="AU125" i="1"/>
  <c r="AU230" i="1"/>
  <c r="BG9" i="1"/>
  <c r="BG125" i="1"/>
  <c r="BG230" i="1"/>
  <c r="AW9" i="1"/>
  <c r="AW125" i="1"/>
  <c r="AW230" i="1"/>
  <c r="AT9" i="1"/>
  <c r="AT125" i="1"/>
  <c r="AT230" i="1"/>
  <c r="BC9" i="1"/>
  <c r="BC125" i="1"/>
  <c r="BC230" i="1"/>
  <c r="AV9" i="1"/>
  <c r="AV125" i="1"/>
  <c r="AV230" i="1"/>
  <c r="BE9" i="1"/>
  <c r="BE125" i="1"/>
  <c r="BE230" i="1"/>
  <c r="AX9" i="1"/>
  <c r="AX230" i="1"/>
  <c r="AX125" i="1"/>
  <c r="C78" i="2"/>
  <c r="C79" i="2"/>
  <c r="C80" i="2"/>
  <c r="BC438" i="1"/>
  <c r="BC435" i="1"/>
  <c r="BC418" i="1"/>
  <c r="BC444" i="1"/>
  <c r="BC441" i="1"/>
  <c r="BC439" i="1"/>
  <c r="BC447" i="1"/>
  <c r="BC442" i="1"/>
  <c r="BC415" i="1"/>
  <c r="BC445" i="1"/>
  <c r="BC426" i="1"/>
  <c r="BC421" i="1"/>
  <c r="BC168" i="1"/>
  <c r="BC167" i="1"/>
  <c r="BC448" i="1"/>
  <c r="BC434" i="1"/>
  <c r="BC449" i="1"/>
  <c r="BC443" i="1"/>
  <c r="BC395" i="1"/>
  <c r="BC383" i="1"/>
  <c r="BC446" i="1"/>
  <c r="BC414" i="1"/>
  <c r="BC405" i="1"/>
  <c r="BC401" i="1"/>
  <c r="BC397" i="1"/>
  <c r="BC389" i="1"/>
  <c r="BC388" i="1"/>
  <c r="BC386" i="1"/>
  <c r="BC410" i="1"/>
  <c r="BC394" i="1"/>
  <c r="BC417" i="1"/>
  <c r="BC406" i="1"/>
  <c r="BC402" i="1"/>
  <c r="BC398" i="1"/>
  <c r="BC392" i="1"/>
  <c r="BC411" i="1"/>
  <c r="BC407" i="1"/>
  <c r="BC403" i="1"/>
  <c r="BC399" i="1"/>
  <c r="BC387" i="1"/>
  <c r="BC385" i="1"/>
  <c r="BC382" i="1"/>
  <c r="BC408" i="1"/>
  <c r="BC380" i="1"/>
  <c r="BC371" i="1"/>
  <c r="BC437" i="1"/>
  <c r="BC372" i="1"/>
  <c r="BC361" i="1"/>
  <c r="BC355" i="1"/>
  <c r="BC351" i="1"/>
  <c r="BC413" i="1"/>
  <c r="BC377" i="1"/>
  <c r="BC362" i="1"/>
  <c r="BC359" i="1"/>
  <c r="BC356" i="1"/>
  <c r="BC352" i="1"/>
  <c r="BC400" i="1"/>
  <c r="BC384" i="1"/>
  <c r="BC404" i="1"/>
  <c r="BC369" i="1"/>
  <c r="BC363" i="1"/>
  <c r="BC357" i="1"/>
  <c r="BC353" i="1"/>
  <c r="BC368" i="1"/>
  <c r="BC366" i="1"/>
  <c r="BC365" i="1"/>
  <c r="BC364" i="1"/>
  <c r="BC360" i="1"/>
  <c r="BC350" i="1"/>
  <c r="BC376" i="1"/>
  <c r="BC337" i="1"/>
  <c r="BC373" i="1"/>
  <c r="BC354" i="1"/>
  <c r="BC343" i="1"/>
  <c r="BC341" i="1"/>
  <c r="BC334" i="1"/>
  <c r="BC346" i="1"/>
  <c r="BC358" i="1"/>
  <c r="BC339" i="1"/>
  <c r="BC332" i="1"/>
  <c r="BC330" i="1"/>
  <c r="BC328" i="1"/>
  <c r="BC344" i="1"/>
  <c r="BC349" i="1"/>
  <c r="BC348" i="1"/>
  <c r="BC342" i="1"/>
  <c r="BC340" i="1"/>
  <c r="BC338" i="1"/>
  <c r="BC326" i="1"/>
  <c r="BC316" i="1"/>
  <c r="BC314" i="1"/>
  <c r="BC305" i="1"/>
  <c r="BC301" i="1"/>
  <c r="BC333" i="1"/>
  <c r="BC323" i="1"/>
  <c r="BC294" i="1"/>
  <c r="BC289" i="1"/>
  <c r="BC309" i="1"/>
  <c r="BC306" i="1"/>
  <c r="BC302" i="1"/>
  <c r="BC331" i="1"/>
  <c r="BC325" i="1"/>
  <c r="BC322" i="1"/>
  <c r="BC317" i="1"/>
  <c r="BC315" i="1"/>
  <c r="BC293" i="1"/>
  <c r="BC290" i="1"/>
  <c r="BC335" i="1"/>
  <c r="BC299" i="1"/>
  <c r="BC329" i="1"/>
  <c r="BC318" i="1"/>
  <c r="BC291" i="1"/>
  <c r="BC287" i="1"/>
  <c r="BC327" i="1"/>
  <c r="BC286" i="1"/>
  <c r="BC307" i="1"/>
  <c r="BC266" i="1"/>
  <c r="BC345" i="1"/>
  <c r="BC319" i="1"/>
  <c r="BC312" i="1"/>
  <c r="BC292" i="1"/>
  <c r="BC278" i="1"/>
  <c r="BC262" i="1"/>
  <c r="BC257" i="1"/>
  <c r="BC321" i="1"/>
  <c r="BC279" i="1"/>
  <c r="BC276" i="1"/>
  <c r="BC267" i="1"/>
  <c r="BC265" i="1"/>
  <c r="BC260" i="1"/>
  <c r="BC412" i="1"/>
  <c r="BC313" i="1"/>
  <c r="BC284" i="1"/>
  <c r="BC263" i="1"/>
  <c r="BC255" i="1"/>
  <c r="BC237" i="1"/>
  <c r="BC233" i="1"/>
  <c r="BC273" i="1"/>
  <c r="BC264" i="1"/>
  <c r="BC251" i="1"/>
  <c r="BC239" i="1"/>
  <c r="BC236" i="1"/>
  <c r="BC226" i="1"/>
  <c r="BC225" i="1"/>
  <c r="BC303" i="1"/>
  <c r="BC285" i="1"/>
  <c r="BC253" i="1"/>
  <c r="BC271" i="1"/>
  <c r="BC241" i="1"/>
  <c r="BC246" i="1"/>
  <c r="BC234" i="1"/>
  <c r="BC229" i="1"/>
  <c r="BC288" i="1"/>
  <c r="BC269" i="1"/>
  <c r="BC247" i="1"/>
  <c r="BC231" i="1"/>
  <c r="BC311" i="1"/>
  <c r="BC280" i="1"/>
  <c r="BC268" i="1"/>
  <c r="BC242" i="1"/>
  <c r="BC238" i="1"/>
  <c r="BC227" i="1"/>
  <c r="BC304" i="1"/>
  <c r="BC281" i="1"/>
  <c r="BC250" i="1"/>
  <c r="BC235" i="1"/>
  <c r="BC282" i="1"/>
  <c r="BC261" i="1"/>
  <c r="BC248" i="1"/>
  <c r="BC245" i="1"/>
  <c r="BC228" i="1"/>
  <c r="BC217" i="1"/>
  <c r="BC216" i="1"/>
  <c r="BC204" i="1"/>
  <c r="BC197" i="1"/>
  <c r="BC195" i="1"/>
  <c r="BC193" i="1"/>
  <c r="BC191" i="1"/>
  <c r="BC187" i="1"/>
  <c r="BC223" i="1"/>
  <c r="BC192" i="1"/>
  <c r="BC185" i="1"/>
  <c r="BC214" i="1"/>
  <c r="BC208" i="1"/>
  <c r="BC219" i="1"/>
  <c r="BC215" i="1"/>
  <c r="BC210" i="1"/>
  <c r="BC206" i="1"/>
  <c r="BC194" i="1"/>
  <c r="BC222" i="1"/>
  <c r="BC212" i="1"/>
  <c r="BC207" i="1"/>
  <c r="BC198" i="1"/>
  <c r="BC196" i="1"/>
  <c r="BC189" i="1"/>
  <c r="BC224" i="1"/>
  <c r="BC220" i="1"/>
  <c r="BC213" i="1"/>
  <c r="BC211" i="1"/>
  <c r="BC190" i="1"/>
  <c r="BC200" i="1"/>
  <c r="BC199" i="1"/>
  <c r="BC182" i="1"/>
  <c r="BC180" i="1"/>
  <c r="BC146" i="1"/>
  <c r="BC138" i="1"/>
  <c r="BC133" i="1"/>
  <c r="BC130" i="1"/>
  <c r="BC124" i="1"/>
  <c r="BC119" i="1"/>
  <c r="BC108" i="1"/>
  <c r="BC178" i="1"/>
  <c r="BC164" i="1"/>
  <c r="BC159" i="1"/>
  <c r="BC156" i="1"/>
  <c r="BC141" i="1"/>
  <c r="BC134" i="1"/>
  <c r="BC109" i="1"/>
  <c r="BC104" i="1"/>
  <c r="BC100" i="1"/>
  <c r="BC98" i="1"/>
  <c r="BC93" i="1"/>
  <c r="BC184" i="1"/>
  <c r="BC176" i="1"/>
  <c r="BC149" i="1"/>
  <c r="BC142" i="1"/>
  <c r="BC139" i="1"/>
  <c r="BC136" i="1"/>
  <c r="BC121" i="1"/>
  <c r="BC117" i="1"/>
  <c r="BC114" i="1"/>
  <c r="BC113" i="1"/>
  <c r="BC181" i="1"/>
  <c r="BC171" i="1"/>
  <c r="BC165" i="1"/>
  <c r="BC158" i="1"/>
  <c r="BC155" i="1"/>
  <c r="BC131" i="1"/>
  <c r="BC99" i="1"/>
  <c r="BC94" i="1"/>
  <c r="BC92" i="1"/>
  <c r="BC172" i="1"/>
  <c r="BC147" i="1"/>
  <c r="BC145" i="1"/>
  <c r="BC143" i="1"/>
  <c r="BC111" i="1"/>
  <c r="BC91" i="1"/>
  <c r="BC173" i="1"/>
  <c r="BC151" i="1"/>
  <c r="BC132" i="1"/>
  <c r="BC126" i="1"/>
  <c r="BC97" i="1"/>
  <c r="BC127" i="1"/>
  <c r="BC116" i="1"/>
  <c r="BC137" i="1"/>
  <c r="BC88" i="1"/>
  <c r="BC77" i="1"/>
  <c r="BC54" i="1"/>
  <c r="BC49" i="1"/>
  <c r="BC37" i="1"/>
  <c r="BC33" i="1"/>
  <c r="BC31" i="1"/>
  <c r="BC20" i="1"/>
  <c r="BC148" i="1"/>
  <c r="BC135" i="1"/>
  <c r="BC87" i="1"/>
  <c r="BC81" i="1"/>
  <c r="BC67" i="1"/>
  <c r="BC58" i="1"/>
  <c r="BC47" i="1"/>
  <c r="BC45" i="1"/>
  <c r="BC39" i="1"/>
  <c r="BC78" i="1"/>
  <c r="BC68" i="1"/>
  <c r="BC52" i="1"/>
  <c r="BC41" i="1"/>
  <c r="BC34" i="1"/>
  <c r="BC26" i="1"/>
  <c r="BC170" i="1"/>
  <c r="BC118" i="1"/>
  <c r="BC82" i="1"/>
  <c r="BC79" i="1"/>
  <c r="BC65" i="1"/>
  <c r="BC64" i="1"/>
  <c r="BC46" i="1"/>
  <c r="BC32" i="1"/>
  <c r="BC161" i="1"/>
  <c r="BC115" i="1"/>
  <c r="BC89" i="1"/>
  <c r="BC69" i="1"/>
  <c r="BC60" i="1"/>
  <c r="BC38" i="1"/>
  <c r="BC35" i="1"/>
  <c r="BC24" i="1"/>
  <c r="BC86" i="1"/>
  <c r="BC80" i="1"/>
  <c r="BC63" i="1"/>
  <c r="BC56" i="1"/>
  <c r="BC48" i="1"/>
  <c r="BC83" i="1"/>
  <c r="BC74" i="1"/>
  <c r="BC40" i="1"/>
  <c r="BC36" i="1"/>
  <c r="BC150" i="1"/>
  <c r="BC90" i="1"/>
  <c r="BC61" i="1"/>
  <c r="BC44" i="1"/>
  <c r="BC43" i="1"/>
  <c r="BC25" i="1"/>
  <c r="BC7" i="1"/>
  <c r="BC15" i="1"/>
  <c r="BC14" i="1"/>
  <c r="BC4" i="1"/>
  <c r="BC18" i="1"/>
  <c r="BC12" i="1"/>
  <c r="BC11" i="1"/>
  <c r="BG168" i="1"/>
  <c r="BG167" i="1"/>
  <c r="BG445" i="1"/>
  <c r="BG426" i="1"/>
  <c r="BG448" i="1"/>
  <c r="BG434" i="1"/>
  <c r="BG450" i="1"/>
  <c r="BG446" i="1"/>
  <c r="BG437" i="1"/>
  <c r="BG438" i="1"/>
  <c r="BG441" i="1"/>
  <c r="BG431" i="1"/>
  <c r="BG425" i="1"/>
  <c r="BG424" i="1"/>
  <c r="BG447" i="1"/>
  <c r="BG444" i="1"/>
  <c r="BG442" i="1"/>
  <c r="BG433" i="1"/>
  <c r="BG432" i="1"/>
  <c r="BG428" i="1"/>
  <c r="BG416" i="1"/>
  <c r="BG415" i="1"/>
  <c r="BG411" i="1"/>
  <c r="BG409" i="1"/>
  <c r="BG387" i="1"/>
  <c r="BG385" i="1"/>
  <c r="BG382" i="1"/>
  <c r="BG413" i="1"/>
  <c r="BG380" i="1"/>
  <c r="BG436" i="1"/>
  <c r="BG383" i="1"/>
  <c r="BG414" i="1"/>
  <c r="BG386" i="1"/>
  <c r="BG381" i="1"/>
  <c r="BG363" i="1"/>
  <c r="BG357" i="1"/>
  <c r="BG353" i="1"/>
  <c r="BG367" i="1"/>
  <c r="BG366" i="1"/>
  <c r="BG360" i="1"/>
  <c r="BG350" i="1"/>
  <c r="BG410" i="1"/>
  <c r="BG376" i="1"/>
  <c r="BG374" i="1"/>
  <c r="BG373" i="1"/>
  <c r="BG369" i="1"/>
  <c r="BG364" i="1"/>
  <c r="BG358" i="1"/>
  <c r="BG354" i="1"/>
  <c r="BG361" i="1"/>
  <c r="BG355" i="1"/>
  <c r="BG351" i="1"/>
  <c r="BG377" i="1"/>
  <c r="BG362" i="1"/>
  <c r="BG359" i="1"/>
  <c r="BG346" i="1"/>
  <c r="BG339" i="1"/>
  <c r="BG348" i="1"/>
  <c r="BG352" i="1"/>
  <c r="BG349" i="1"/>
  <c r="BG335" i="1"/>
  <c r="BG392" i="1"/>
  <c r="BG347" i="1"/>
  <c r="BG337" i="1"/>
  <c r="BG356" i="1"/>
  <c r="BG388" i="1"/>
  <c r="BG334" i="1"/>
  <c r="BG318" i="1"/>
  <c r="BG300" i="1"/>
  <c r="BG324" i="1"/>
  <c r="BG322" i="1"/>
  <c r="BG312" i="1"/>
  <c r="BG311" i="1"/>
  <c r="BG307" i="1"/>
  <c r="BG304" i="1"/>
  <c r="BG319" i="1"/>
  <c r="BG308" i="1"/>
  <c r="BG316" i="1"/>
  <c r="BG314" i="1"/>
  <c r="BG301" i="1"/>
  <c r="BG296" i="1"/>
  <c r="BG323" i="1"/>
  <c r="BG305" i="1"/>
  <c r="BG294" i="1"/>
  <c r="BG309" i="1"/>
  <c r="BG279" i="1"/>
  <c r="BG276" i="1"/>
  <c r="BG265" i="1"/>
  <c r="BG262" i="1"/>
  <c r="BG284" i="1"/>
  <c r="BG302" i="1"/>
  <c r="BG280" i="1"/>
  <c r="BG306" i="1"/>
  <c r="BG264" i="1"/>
  <c r="BG260" i="1"/>
  <c r="BG231" i="1"/>
  <c r="BG263" i="1"/>
  <c r="BG242" i="1"/>
  <c r="BG232" i="1"/>
  <c r="BG238" i="1"/>
  <c r="BG235" i="1"/>
  <c r="BG227" i="1"/>
  <c r="BG269" i="1"/>
  <c r="BG256" i="1"/>
  <c r="BG250" i="1"/>
  <c r="BG233" i="1"/>
  <c r="BG228" i="1"/>
  <c r="BG317" i="1"/>
  <c r="BG261" i="1"/>
  <c r="BG255" i="1"/>
  <c r="BG239" i="1"/>
  <c r="BG315" i="1"/>
  <c r="BG251" i="1"/>
  <c r="BG271" i="1"/>
  <c r="BG249" i="1"/>
  <c r="BG241" i="1"/>
  <c r="BG237" i="1"/>
  <c r="BG236" i="1"/>
  <c r="BG234" i="1"/>
  <c r="BG229" i="1"/>
  <c r="BG212" i="1"/>
  <c r="BG207" i="1"/>
  <c r="BG198" i="1"/>
  <c r="BG196" i="1"/>
  <c r="BG189" i="1"/>
  <c r="BG224" i="1"/>
  <c r="BG194" i="1"/>
  <c r="BG220" i="1"/>
  <c r="BG213" i="1"/>
  <c r="BG218" i="1"/>
  <c r="BG203" i="1"/>
  <c r="BG202" i="1"/>
  <c r="BG199" i="1"/>
  <c r="BG216" i="1"/>
  <c r="BG197" i="1"/>
  <c r="BG193" i="1"/>
  <c r="BG223" i="1"/>
  <c r="BG204" i="1"/>
  <c r="BG195" i="1"/>
  <c r="BG214" i="1"/>
  <c r="BG208" i="1"/>
  <c r="BG219" i="1"/>
  <c r="BG210" i="1"/>
  <c r="BG206" i="1"/>
  <c r="BG172" i="1"/>
  <c r="BG147" i="1"/>
  <c r="BG145" i="1"/>
  <c r="BG139" i="1"/>
  <c r="BG134" i="1"/>
  <c r="BG129" i="1"/>
  <c r="BG123" i="1"/>
  <c r="BG112" i="1"/>
  <c r="BG95" i="1"/>
  <c r="BG150" i="1"/>
  <c r="BG142" i="1"/>
  <c r="BG118" i="1"/>
  <c r="BG115" i="1"/>
  <c r="BG151" i="1"/>
  <c r="BG140" i="1"/>
  <c r="BG126" i="1"/>
  <c r="BG97" i="1"/>
  <c r="BG94" i="1"/>
  <c r="BG174" i="1"/>
  <c r="BG143" i="1"/>
  <c r="BG137" i="1"/>
  <c r="BG132" i="1"/>
  <c r="BG116" i="1"/>
  <c r="BG111" i="1"/>
  <c r="BG166" i="1"/>
  <c r="BG146" i="1"/>
  <c r="BG135" i="1"/>
  <c r="BG130" i="1"/>
  <c r="BG128" i="1"/>
  <c r="BG124" i="1"/>
  <c r="BG119" i="1"/>
  <c r="BG182" i="1"/>
  <c r="BG149" i="1"/>
  <c r="BG136" i="1"/>
  <c r="BG122" i="1"/>
  <c r="BG121" i="1"/>
  <c r="BG117" i="1"/>
  <c r="BG114" i="1"/>
  <c r="BG110" i="1"/>
  <c r="BG171" i="1"/>
  <c r="BG165" i="1"/>
  <c r="BG141" i="1"/>
  <c r="BG131" i="1"/>
  <c r="BG98" i="1"/>
  <c r="BG96" i="1"/>
  <c r="BG89" i="1"/>
  <c r="BG60" i="1"/>
  <c r="BG24" i="1"/>
  <c r="BG133" i="1"/>
  <c r="BG66" i="1"/>
  <c r="BG56" i="1"/>
  <c r="BG48" i="1"/>
  <c r="BG138" i="1"/>
  <c r="BG74" i="1"/>
  <c r="BG69" i="1"/>
  <c r="BG40" i="1"/>
  <c r="BG91" i="1"/>
  <c r="BG72" i="1"/>
  <c r="BG71" i="1"/>
  <c r="BG70" i="1"/>
  <c r="BG61" i="1"/>
  <c r="BG25" i="1"/>
  <c r="BG93" i="1"/>
  <c r="BG88" i="1"/>
  <c r="BG77" i="1"/>
  <c r="BG75" i="1"/>
  <c r="BG57" i="1"/>
  <c r="BG54" i="1"/>
  <c r="BG49" i="1"/>
  <c r="BG22" i="1"/>
  <c r="BG21" i="1"/>
  <c r="BG144" i="1"/>
  <c r="BG81" i="1"/>
  <c r="BG67" i="1"/>
  <c r="BG59" i="1"/>
  <c r="BG164" i="1"/>
  <c r="BG78" i="1"/>
  <c r="BG55" i="1"/>
  <c r="BG52" i="1"/>
  <c r="BG26" i="1"/>
  <c r="BG23" i="1"/>
  <c r="BG18" i="1"/>
  <c r="BG103" i="1"/>
  <c r="BG100" i="1"/>
  <c r="BG79" i="1"/>
  <c r="BG76" i="1"/>
  <c r="BG65" i="1"/>
  <c r="BG53" i="1"/>
  <c r="BG28" i="1"/>
  <c r="BG27" i="1"/>
  <c r="BG4" i="1"/>
  <c r="BG12" i="1"/>
  <c r="BG20" i="1"/>
  <c r="BG10" i="1"/>
  <c r="BG8" i="1"/>
  <c r="BG6" i="1"/>
  <c r="BG3" i="1"/>
  <c r="BG11" i="1"/>
  <c r="BG7" i="1"/>
  <c r="BG398" i="1"/>
  <c r="BG404" i="1"/>
  <c r="BG402" i="1"/>
  <c r="BG400" i="1"/>
  <c r="BG397" i="1"/>
  <c r="BG399" i="1"/>
  <c r="BG401" i="1"/>
  <c r="BG406" i="1"/>
  <c r="BG405" i="1"/>
  <c r="BG407" i="1"/>
  <c r="BG403" i="1"/>
  <c r="BG449" i="1"/>
  <c r="BG170" i="1"/>
  <c r="BG371" i="1"/>
  <c r="BG180" i="1"/>
  <c r="AX445" i="1"/>
  <c r="AX426" i="1"/>
  <c r="AX417" i="1"/>
  <c r="AX168" i="1"/>
  <c r="AX167" i="1"/>
  <c r="AX448" i="1"/>
  <c r="AX439" i="1"/>
  <c r="AX434" i="1"/>
  <c r="AX430" i="1"/>
  <c r="AX425" i="1"/>
  <c r="AX449" i="1"/>
  <c r="AX443" i="1"/>
  <c r="AX446" i="1"/>
  <c r="AX440" i="1"/>
  <c r="AX437" i="1"/>
  <c r="AX438" i="1"/>
  <c r="AX435" i="1"/>
  <c r="AX418" i="1"/>
  <c r="AX441" i="1"/>
  <c r="AX413" i="1"/>
  <c r="AX406" i="1"/>
  <c r="AX402" i="1"/>
  <c r="AX398" i="1"/>
  <c r="AX392" i="1"/>
  <c r="AX411" i="1"/>
  <c r="AX407" i="1"/>
  <c r="AX403" i="1"/>
  <c r="AX399" i="1"/>
  <c r="AX389" i="1"/>
  <c r="AX387" i="1"/>
  <c r="AX385" i="1"/>
  <c r="AX382" i="1"/>
  <c r="AX380" i="1"/>
  <c r="AX447" i="1"/>
  <c r="AX404" i="1"/>
  <c r="AX400" i="1"/>
  <c r="AX394" i="1"/>
  <c r="AX442" i="1"/>
  <c r="AX415" i="1"/>
  <c r="AX383" i="1"/>
  <c r="AX386" i="1"/>
  <c r="AX365" i="1"/>
  <c r="AX349" i="1"/>
  <c r="AX388" i="1"/>
  <c r="AX357" i="1"/>
  <c r="AX353" i="1"/>
  <c r="AX372" i="1"/>
  <c r="AX369" i="1"/>
  <c r="AX363" i="1"/>
  <c r="AX414" i="1"/>
  <c r="AX397" i="1"/>
  <c r="AX366" i="1"/>
  <c r="AX364" i="1"/>
  <c r="AX360" i="1"/>
  <c r="AX358" i="1"/>
  <c r="AX354" i="1"/>
  <c r="AX350" i="1"/>
  <c r="AX401" i="1"/>
  <c r="AX376" i="1"/>
  <c r="AX373" i="1"/>
  <c r="AX405" i="1"/>
  <c r="AX371" i="1"/>
  <c r="AX355" i="1"/>
  <c r="AX351" i="1"/>
  <c r="AX410" i="1"/>
  <c r="AX361" i="1"/>
  <c r="AX339" i="1"/>
  <c r="AX332" i="1"/>
  <c r="AX330" i="1"/>
  <c r="AX328" i="1"/>
  <c r="AX344" i="1"/>
  <c r="AX348" i="1"/>
  <c r="AX342" i="1"/>
  <c r="AX340" i="1"/>
  <c r="AX338" i="1"/>
  <c r="AX377" i="1"/>
  <c r="AX352" i="1"/>
  <c r="AX345" i="1"/>
  <c r="AX341" i="1"/>
  <c r="AX335" i="1"/>
  <c r="AX333" i="1"/>
  <c r="AX331" i="1"/>
  <c r="AX329" i="1"/>
  <c r="AX337" i="1"/>
  <c r="AX362" i="1"/>
  <c r="AX359" i="1"/>
  <c r="AX356" i="1"/>
  <c r="AX343" i="1"/>
  <c r="AX334" i="1"/>
  <c r="AX327" i="1"/>
  <c r="AX325" i="1"/>
  <c r="AX317" i="1"/>
  <c r="AX315" i="1"/>
  <c r="AX293" i="1"/>
  <c r="AX290" i="1"/>
  <c r="AX346" i="1"/>
  <c r="AX321" i="1"/>
  <c r="AX314" i="1"/>
  <c r="AX303" i="1"/>
  <c r="AX299" i="1"/>
  <c r="AX318" i="1"/>
  <c r="AX291" i="1"/>
  <c r="AX287" i="1"/>
  <c r="AX311" i="1"/>
  <c r="AX307" i="1"/>
  <c r="AX304" i="1"/>
  <c r="AX326" i="1"/>
  <c r="AX319" i="1"/>
  <c r="AX292" i="1"/>
  <c r="AX316" i="1"/>
  <c r="AX305" i="1"/>
  <c r="AX301" i="1"/>
  <c r="AX281" i="1"/>
  <c r="AX268" i="1"/>
  <c r="AX261" i="1"/>
  <c r="AX323" i="1"/>
  <c r="AX306" i="1"/>
  <c r="AX262" i="1"/>
  <c r="AX289" i="1"/>
  <c r="AX288" i="1"/>
  <c r="AX282" i="1"/>
  <c r="AX280" i="1"/>
  <c r="AX312" i="1"/>
  <c r="AX294" i="1"/>
  <c r="AX285" i="1"/>
  <c r="AX273" i="1"/>
  <c r="AX269" i="1"/>
  <c r="AX302" i="1"/>
  <c r="AX279" i="1"/>
  <c r="AX266" i="1"/>
  <c r="AX246" i="1"/>
  <c r="AX234" i="1"/>
  <c r="AX229" i="1"/>
  <c r="AX309" i="1"/>
  <c r="AX265" i="1"/>
  <c r="AX240" i="1"/>
  <c r="AX231" i="1"/>
  <c r="AX255" i="1"/>
  <c r="AX245" i="1"/>
  <c r="AX238" i="1"/>
  <c r="AX237" i="1"/>
  <c r="AX276" i="1"/>
  <c r="AX264" i="1"/>
  <c r="AX260" i="1"/>
  <c r="AX235" i="1"/>
  <c r="AX263" i="1"/>
  <c r="AX248" i="1"/>
  <c r="AX228" i="1"/>
  <c r="AX226" i="1"/>
  <c r="AX247" i="1"/>
  <c r="AX233" i="1"/>
  <c r="AX257" i="1"/>
  <c r="AX251" i="1"/>
  <c r="AX239" i="1"/>
  <c r="AX236" i="1"/>
  <c r="AX267" i="1"/>
  <c r="AX271" i="1"/>
  <c r="AX215" i="1"/>
  <c r="AX211" i="1"/>
  <c r="AX210" i="1"/>
  <c r="AX206" i="1"/>
  <c r="AX200" i="1"/>
  <c r="AX221" i="1"/>
  <c r="AX217" i="1"/>
  <c r="AX212" i="1"/>
  <c r="AX207" i="1"/>
  <c r="AX198" i="1"/>
  <c r="AX189" i="1"/>
  <c r="AX224" i="1"/>
  <c r="AX220" i="1"/>
  <c r="AX213" i="1"/>
  <c r="AX199" i="1"/>
  <c r="AX225" i="1"/>
  <c r="AX219" i="1"/>
  <c r="AX216" i="1"/>
  <c r="AX204" i="1"/>
  <c r="AX195" i="1"/>
  <c r="AX193" i="1"/>
  <c r="AX192" i="1"/>
  <c r="AX191" i="1"/>
  <c r="AX187" i="1"/>
  <c r="AX182" i="1"/>
  <c r="AX223" i="1"/>
  <c r="AX184" i="1"/>
  <c r="AX222" i="1"/>
  <c r="AX214" i="1"/>
  <c r="AX208" i="1"/>
  <c r="AX201" i="1"/>
  <c r="AX173" i="1"/>
  <c r="AX171" i="1"/>
  <c r="AX165" i="1"/>
  <c r="AX152" i="1"/>
  <c r="AX150" i="1"/>
  <c r="AX131" i="1"/>
  <c r="AX94" i="1"/>
  <c r="AX172" i="1"/>
  <c r="AX147" i="1"/>
  <c r="AX145" i="1"/>
  <c r="AX91" i="1"/>
  <c r="AX170" i="1"/>
  <c r="AX148" i="1"/>
  <c r="AX137" i="1"/>
  <c r="AX118" i="1"/>
  <c r="AX115" i="1"/>
  <c r="AX151" i="1"/>
  <c r="AX132" i="1"/>
  <c r="AX126" i="1"/>
  <c r="AX108" i="1"/>
  <c r="AX97" i="1"/>
  <c r="AX96" i="1"/>
  <c r="AX178" i="1"/>
  <c r="AX127" i="1"/>
  <c r="AX116" i="1"/>
  <c r="AX109" i="1"/>
  <c r="AX104" i="1"/>
  <c r="AX95" i="1"/>
  <c r="AX164" i="1"/>
  <c r="AX159" i="1"/>
  <c r="AX156" i="1"/>
  <c r="AX141" i="1"/>
  <c r="AX105" i="1"/>
  <c r="AX100" i="1"/>
  <c r="AX98" i="1"/>
  <c r="AX174" i="1"/>
  <c r="AX149" i="1"/>
  <c r="AX139" i="1"/>
  <c r="AX136" i="1"/>
  <c r="AX121" i="1"/>
  <c r="AX117" i="1"/>
  <c r="AX114" i="1"/>
  <c r="AX181" i="1"/>
  <c r="AX124" i="1"/>
  <c r="AX79" i="1"/>
  <c r="AX65" i="1"/>
  <c r="AX46" i="1"/>
  <c r="AX69" i="1"/>
  <c r="AX60" i="1"/>
  <c r="AX38" i="1"/>
  <c r="AX35" i="1"/>
  <c r="AX31" i="1"/>
  <c r="AX24" i="1"/>
  <c r="AX133" i="1"/>
  <c r="AX130" i="1"/>
  <c r="AX86" i="1"/>
  <c r="AX63" i="1"/>
  <c r="AX56" i="1"/>
  <c r="AX44" i="1"/>
  <c r="AX28" i="1"/>
  <c r="AX23" i="1"/>
  <c r="AX138" i="1"/>
  <c r="AX74" i="1"/>
  <c r="AX40" i="1"/>
  <c r="AX36" i="1"/>
  <c r="AX146" i="1"/>
  <c r="AX92" i="1"/>
  <c r="AX90" i="1"/>
  <c r="AX61" i="1"/>
  <c r="AX25" i="1"/>
  <c r="AX180" i="1"/>
  <c r="AX88" i="1"/>
  <c r="AX77" i="1"/>
  <c r="AX59" i="1"/>
  <c r="AX54" i="1"/>
  <c r="AX49" i="1"/>
  <c r="AX37" i="1"/>
  <c r="AX33" i="1"/>
  <c r="AX20" i="1"/>
  <c r="AX18" i="1"/>
  <c r="AX119" i="1"/>
  <c r="AX113" i="1"/>
  <c r="AX89" i="1"/>
  <c r="AX81" i="1"/>
  <c r="AX67" i="1"/>
  <c r="AX48" i="1"/>
  <c r="AX45" i="1"/>
  <c r="AX39" i="1"/>
  <c r="AX32" i="1"/>
  <c r="AX93" i="1"/>
  <c r="AX78" i="1"/>
  <c r="AX52" i="1"/>
  <c r="AX41" i="1"/>
  <c r="AX34" i="1"/>
  <c r="AX26" i="1"/>
  <c r="AX14" i="1"/>
  <c r="AX12" i="1"/>
  <c r="AX11" i="1"/>
  <c r="AX7" i="1"/>
  <c r="AX15" i="1"/>
  <c r="AX13" i="1"/>
  <c r="AX5" i="1"/>
  <c r="AX4" i="1"/>
  <c r="AX16" i="1"/>
  <c r="AV442" i="1"/>
  <c r="AV424" i="1"/>
  <c r="AV445" i="1"/>
  <c r="AV433" i="1"/>
  <c r="AV432" i="1"/>
  <c r="AV428" i="1"/>
  <c r="AV426" i="1"/>
  <c r="AV417" i="1"/>
  <c r="AV416" i="1"/>
  <c r="AV168" i="1"/>
  <c r="AV167" i="1"/>
  <c r="AV449" i="1"/>
  <c r="AV440" i="1"/>
  <c r="AV421" i="1"/>
  <c r="AV420" i="1"/>
  <c r="AV405" i="1"/>
  <c r="AV401" i="1"/>
  <c r="AV397" i="1"/>
  <c r="AV388" i="1"/>
  <c r="AV410" i="1"/>
  <c r="AV438" i="1"/>
  <c r="AV413" i="1"/>
  <c r="AV406" i="1"/>
  <c r="AV402" i="1"/>
  <c r="AV398" i="1"/>
  <c r="AV444" i="1"/>
  <c r="AV393" i="1"/>
  <c r="AV450" i="1"/>
  <c r="AV423" i="1"/>
  <c r="AV418" i="1"/>
  <c r="AV407" i="1"/>
  <c r="AV403" i="1"/>
  <c r="AV399" i="1"/>
  <c r="AV409" i="1"/>
  <c r="AV381" i="1"/>
  <c r="AV362" i="1"/>
  <c r="AV356" i="1"/>
  <c r="AV352" i="1"/>
  <c r="AV396" i="1"/>
  <c r="AV357" i="1"/>
  <c r="AV353" i="1"/>
  <c r="AV369" i="1"/>
  <c r="AV400" i="1"/>
  <c r="AV364" i="1"/>
  <c r="AV358" i="1"/>
  <c r="AV354" i="1"/>
  <c r="AV404" i="1"/>
  <c r="AV376" i="1"/>
  <c r="AV367" i="1"/>
  <c r="AV343" i="1"/>
  <c r="AV334" i="1"/>
  <c r="AV346" i="1"/>
  <c r="AV351" i="1"/>
  <c r="AV339" i="1"/>
  <c r="AV371" i="1"/>
  <c r="AV344" i="1"/>
  <c r="AV374" i="1"/>
  <c r="AV355" i="1"/>
  <c r="AV340" i="1"/>
  <c r="AV338" i="1"/>
  <c r="AV345" i="1"/>
  <c r="AV335" i="1"/>
  <c r="AV327" i="1"/>
  <c r="AV289" i="1"/>
  <c r="AV337" i="1"/>
  <c r="AV309" i="1"/>
  <c r="AV302" i="1"/>
  <c r="AV290" i="1"/>
  <c r="AV303" i="1"/>
  <c r="AV299" i="1"/>
  <c r="AV318" i="1"/>
  <c r="AV304" i="1"/>
  <c r="AV300" i="1"/>
  <c r="AV287" i="1"/>
  <c r="AV284" i="1"/>
  <c r="AV279" i="1"/>
  <c r="AV272" i="1"/>
  <c r="AV305" i="1"/>
  <c r="AV308" i="1"/>
  <c r="AV276" i="1"/>
  <c r="AV256" i="1"/>
  <c r="AV319" i="1"/>
  <c r="AV292" i="1"/>
  <c r="AV288" i="1"/>
  <c r="AV263" i="1"/>
  <c r="AV316" i="1"/>
  <c r="AV280" i="1"/>
  <c r="AV251" i="1"/>
  <c r="AV241" i="1"/>
  <c r="AV236" i="1"/>
  <c r="AV271" i="1"/>
  <c r="AV246" i="1"/>
  <c r="AV285" i="1"/>
  <c r="AV252" i="1"/>
  <c r="AV250" i="1"/>
  <c r="AV242" i="1"/>
  <c r="AV240" i="1"/>
  <c r="AV231" i="1"/>
  <c r="AV255" i="1"/>
  <c r="AV245" i="1"/>
  <c r="AV232" i="1"/>
  <c r="AV291" i="1"/>
  <c r="AV248" i="1"/>
  <c r="AV228" i="1"/>
  <c r="AV262" i="1"/>
  <c r="AV223" i="1"/>
  <c r="AV194" i="1"/>
  <c r="AV208" i="1"/>
  <c r="AV196" i="1"/>
  <c r="AV215" i="1"/>
  <c r="AV210" i="1"/>
  <c r="AV212" i="1"/>
  <c r="AV207" i="1"/>
  <c r="AV213" i="1"/>
  <c r="AV197" i="1"/>
  <c r="AV186" i="1"/>
  <c r="AV219" i="1"/>
  <c r="AV218" i="1"/>
  <c r="AV204" i="1"/>
  <c r="AV203" i="1"/>
  <c r="AV195" i="1"/>
  <c r="AV187" i="1"/>
  <c r="AV159" i="1"/>
  <c r="AV156" i="1"/>
  <c r="AV128" i="1"/>
  <c r="AV100" i="1"/>
  <c r="AV93" i="1"/>
  <c r="AV162" i="1"/>
  <c r="AV139" i="1"/>
  <c r="AV136" i="1"/>
  <c r="AV103" i="1"/>
  <c r="AV101" i="1"/>
  <c r="AV171" i="1"/>
  <c r="AV165" i="1"/>
  <c r="AV150" i="1"/>
  <c r="AV134" i="1"/>
  <c r="AV122" i="1"/>
  <c r="AV94" i="1"/>
  <c r="AV172" i="1"/>
  <c r="AV157" i="1"/>
  <c r="AV170" i="1"/>
  <c r="AV148" i="1"/>
  <c r="AV140" i="1"/>
  <c r="AV99" i="1"/>
  <c r="AV179" i="1"/>
  <c r="AV153" i="1"/>
  <c r="AV135" i="1"/>
  <c r="AV127" i="1"/>
  <c r="AV109" i="1"/>
  <c r="AV180" i="1"/>
  <c r="AV138" i="1"/>
  <c r="AV133" i="1"/>
  <c r="AV110" i="1"/>
  <c r="AV184" i="1"/>
  <c r="AV89" i="1"/>
  <c r="AV83" i="1"/>
  <c r="AV81" i="1"/>
  <c r="AV45" i="1"/>
  <c r="AV30" i="1"/>
  <c r="AV22" i="1"/>
  <c r="AV21" i="1"/>
  <c r="AV96" i="1"/>
  <c r="AV95" i="1"/>
  <c r="AV78" i="1"/>
  <c r="AV76" i="1"/>
  <c r="AV52" i="1"/>
  <c r="AV34" i="1"/>
  <c r="AV151" i="1"/>
  <c r="AV85" i="1"/>
  <c r="AV79" i="1"/>
  <c r="AV46" i="1"/>
  <c r="AV53" i="1"/>
  <c r="AV35" i="1"/>
  <c r="AV163" i="1"/>
  <c r="AV86" i="1"/>
  <c r="AV63" i="1"/>
  <c r="AV47" i="1"/>
  <c r="AV44" i="1"/>
  <c r="AV28" i="1"/>
  <c r="AV166" i="1"/>
  <c r="AV108" i="1"/>
  <c r="AV36" i="1"/>
  <c r="AV72" i="1"/>
  <c r="AV71" i="1"/>
  <c r="AV70" i="1"/>
  <c r="AV64" i="1"/>
  <c r="AV62" i="1"/>
  <c r="AV59" i="1"/>
  <c r="AV54" i="1"/>
  <c r="AV37" i="1"/>
  <c r="AV33" i="1"/>
  <c r="AV20" i="1"/>
  <c r="AV18" i="1"/>
  <c r="AV4" i="1"/>
  <c r="AV16" i="1"/>
  <c r="AV14" i="1"/>
  <c r="AV6" i="1"/>
  <c r="AV12" i="1"/>
  <c r="AV11" i="1"/>
  <c r="AV10" i="1"/>
  <c r="AV7" i="1"/>
  <c r="AV224" i="1"/>
  <c r="AV121" i="1"/>
  <c r="AV126" i="1"/>
  <c r="AV145" i="1"/>
  <c r="AV56" i="1"/>
  <c r="AV392" i="1"/>
  <c r="AV147" i="1"/>
  <c r="AV26" i="1"/>
  <c r="AV61" i="1"/>
  <c r="AV448" i="1"/>
  <c r="AV382" i="1"/>
  <c r="AV235" i="1"/>
  <c r="AV307" i="1"/>
  <c r="AV434" i="1"/>
  <c r="AV233" i="1"/>
  <c r="AV411" i="1"/>
  <c r="AV216" i="1"/>
  <c r="AV441" i="1"/>
  <c r="AV124" i="1"/>
  <c r="AV239" i="1"/>
  <c r="AV118" i="1"/>
  <c r="AV229" i="1"/>
  <c r="AV363" i="1"/>
  <c r="AV437" i="1"/>
  <c r="AV447" i="1"/>
  <c r="AV149" i="1"/>
  <c r="AV182" i="1"/>
  <c r="AV193" i="1"/>
  <c r="AW447" i="1"/>
  <c r="AW442" i="1"/>
  <c r="AW415" i="1"/>
  <c r="AW445" i="1"/>
  <c r="AW426" i="1"/>
  <c r="AW417" i="1"/>
  <c r="AW168" i="1"/>
  <c r="AW167" i="1"/>
  <c r="AW448" i="1"/>
  <c r="AW439" i="1"/>
  <c r="AW434" i="1"/>
  <c r="AW430" i="1"/>
  <c r="AW425" i="1"/>
  <c r="AW449" i="1"/>
  <c r="AW443" i="1"/>
  <c r="AW446" i="1"/>
  <c r="AW440" i="1"/>
  <c r="AW437" i="1"/>
  <c r="AW444" i="1"/>
  <c r="AW438" i="1"/>
  <c r="AW435" i="1"/>
  <c r="AW418" i="1"/>
  <c r="AW410" i="1"/>
  <c r="AW413" i="1"/>
  <c r="AW406" i="1"/>
  <c r="AW402" i="1"/>
  <c r="AW398" i="1"/>
  <c r="AW392" i="1"/>
  <c r="AW384" i="1"/>
  <c r="AW441" i="1"/>
  <c r="AW411" i="1"/>
  <c r="AW407" i="1"/>
  <c r="AW403" i="1"/>
  <c r="AW399" i="1"/>
  <c r="AW389" i="1"/>
  <c r="AW387" i="1"/>
  <c r="AW385" i="1"/>
  <c r="AW382" i="1"/>
  <c r="AW404" i="1"/>
  <c r="AW400" i="1"/>
  <c r="AW394" i="1"/>
  <c r="AW412" i="1"/>
  <c r="AW377" i="1"/>
  <c r="AW362" i="1"/>
  <c r="AW359" i="1"/>
  <c r="AW356" i="1"/>
  <c r="AW352" i="1"/>
  <c r="AW386" i="1"/>
  <c r="AW365" i="1"/>
  <c r="AW349" i="1"/>
  <c r="AW388" i="1"/>
  <c r="AW357" i="1"/>
  <c r="AW353" i="1"/>
  <c r="AW380" i="1"/>
  <c r="AW372" i="1"/>
  <c r="AW369" i="1"/>
  <c r="AW363" i="1"/>
  <c r="AW414" i="1"/>
  <c r="AW397" i="1"/>
  <c r="AW366" i="1"/>
  <c r="AW364" i="1"/>
  <c r="AW360" i="1"/>
  <c r="AW358" i="1"/>
  <c r="AW354" i="1"/>
  <c r="AW350" i="1"/>
  <c r="AW401" i="1"/>
  <c r="AW383" i="1"/>
  <c r="AW376" i="1"/>
  <c r="AW373" i="1"/>
  <c r="AW405" i="1"/>
  <c r="AW371" i="1"/>
  <c r="AW355" i="1"/>
  <c r="AW351" i="1"/>
  <c r="AW346" i="1"/>
  <c r="AW339" i="1"/>
  <c r="AW332" i="1"/>
  <c r="AW330" i="1"/>
  <c r="AW328" i="1"/>
  <c r="AW344" i="1"/>
  <c r="AW348" i="1"/>
  <c r="AW342" i="1"/>
  <c r="AW340" i="1"/>
  <c r="AW338" i="1"/>
  <c r="AW361" i="1"/>
  <c r="AW345" i="1"/>
  <c r="AW341" i="1"/>
  <c r="AW335" i="1"/>
  <c r="AW333" i="1"/>
  <c r="AW331" i="1"/>
  <c r="AW329" i="1"/>
  <c r="AW327" i="1"/>
  <c r="AW337" i="1"/>
  <c r="AW312" i="1"/>
  <c r="AW309" i="1"/>
  <c r="AW306" i="1"/>
  <c r="AW302" i="1"/>
  <c r="AW343" i="1"/>
  <c r="AW325" i="1"/>
  <c r="AW317" i="1"/>
  <c r="AW315" i="1"/>
  <c r="AW293" i="1"/>
  <c r="AW290" i="1"/>
  <c r="AW321" i="1"/>
  <c r="AW314" i="1"/>
  <c r="AW303" i="1"/>
  <c r="AW299" i="1"/>
  <c r="AW318" i="1"/>
  <c r="AW295" i="1"/>
  <c r="AW291" i="1"/>
  <c r="AW287" i="1"/>
  <c r="AW334" i="1"/>
  <c r="AW311" i="1"/>
  <c r="AW307" i="1"/>
  <c r="AW304" i="1"/>
  <c r="AW326" i="1"/>
  <c r="AW322" i="1"/>
  <c r="AW319" i="1"/>
  <c r="AW292" i="1"/>
  <c r="AW288" i="1"/>
  <c r="AW305" i="1"/>
  <c r="AW264" i="1"/>
  <c r="AW257" i="1"/>
  <c r="AW281" i="1"/>
  <c r="AW268" i="1"/>
  <c r="AW261" i="1"/>
  <c r="AW323" i="1"/>
  <c r="AW263" i="1"/>
  <c r="AW316" i="1"/>
  <c r="AW301" i="1"/>
  <c r="AW282" i="1"/>
  <c r="AW280" i="1"/>
  <c r="AW294" i="1"/>
  <c r="AW285" i="1"/>
  <c r="AW273" i="1"/>
  <c r="AW269" i="1"/>
  <c r="AW267" i="1"/>
  <c r="AW271" i="1"/>
  <c r="AW266" i="1"/>
  <c r="AW246" i="1"/>
  <c r="AW234" i="1"/>
  <c r="AW229" i="1"/>
  <c r="AW265" i="1"/>
  <c r="AW242" i="1"/>
  <c r="AW240" i="1"/>
  <c r="AW231" i="1"/>
  <c r="AW227" i="1"/>
  <c r="AW278" i="1"/>
  <c r="AW255" i="1"/>
  <c r="AW245" i="1"/>
  <c r="AW238" i="1"/>
  <c r="AW237" i="1"/>
  <c r="AW276" i="1"/>
  <c r="AW260" i="1"/>
  <c r="AW235" i="1"/>
  <c r="AW279" i="1"/>
  <c r="AW248" i="1"/>
  <c r="AW228" i="1"/>
  <c r="AW226" i="1"/>
  <c r="AW262" i="1"/>
  <c r="AW247" i="1"/>
  <c r="AW233" i="1"/>
  <c r="AW289" i="1"/>
  <c r="AW251" i="1"/>
  <c r="AW241" i="1"/>
  <c r="AW239" i="1"/>
  <c r="AW236" i="1"/>
  <c r="AW222" i="1"/>
  <c r="AW214" i="1"/>
  <c r="AW208" i="1"/>
  <c r="AW201" i="1"/>
  <c r="AW215" i="1"/>
  <c r="AW211" i="1"/>
  <c r="AW210" i="1"/>
  <c r="AW206" i="1"/>
  <c r="AW200" i="1"/>
  <c r="AW221" i="1"/>
  <c r="AW217" i="1"/>
  <c r="AW212" i="1"/>
  <c r="AW207" i="1"/>
  <c r="AW198" i="1"/>
  <c r="AW189" i="1"/>
  <c r="AW224" i="1"/>
  <c r="AW220" i="1"/>
  <c r="AW181" i="1"/>
  <c r="AW213" i="1"/>
  <c r="AW185" i="1"/>
  <c r="AW199" i="1"/>
  <c r="AW225" i="1"/>
  <c r="AW219" i="1"/>
  <c r="AW216" i="1"/>
  <c r="AW204" i="1"/>
  <c r="AW195" i="1"/>
  <c r="AW193" i="1"/>
  <c r="AW192" i="1"/>
  <c r="AW191" i="1"/>
  <c r="AW187" i="1"/>
  <c r="AW223" i="1"/>
  <c r="AW184" i="1"/>
  <c r="AW174" i="1"/>
  <c r="AW161" i="1"/>
  <c r="AW149" i="1"/>
  <c r="AW139" i="1"/>
  <c r="AW136" i="1"/>
  <c r="AW121" i="1"/>
  <c r="AW117" i="1"/>
  <c r="AW114" i="1"/>
  <c r="AW173" i="1"/>
  <c r="AW171" i="1"/>
  <c r="AW165" i="1"/>
  <c r="AW152" i="1"/>
  <c r="AW150" i="1"/>
  <c r="AW131" i="1"/>
  <c r="AW94" i="1"/>
  <c r="AW172" i="1"/>
  <c r="AW147" i="1"/>
  <c r="AW145" i="1"/>
  <c r="AW91" i="1"/>
  <c r="AW170" i="1"/>
  <c r="AW148" i="1"/>
  <c r="AW137" i="1"/>
  <c r="AW118" i="1"/>
  <c r="AW115" i="1"/>
  <c r="AW182" i="1"/>
  <c r="AW151" i="1"/>
  <c r="AW142" i="1"/>
  <c r="AW132" i="1"/>
  <c r="AW126" i="1"/>
  <c r="AW108" i="1"/>
  <c r="AW97" i="1"/>
  <c r="AW96" i="1"/>
  <c r="AW180" i="1"/>
  <c r="AW146" i="1"/>
  <c r="AW143" i="1"/>
  <c r="AW138" i="1"/>
  <c r="AW133" i="1"/>
  <c r="AW130" i="1"/>
  <c r="AW124" i="1"/>
  <c r="AW119" i="1"/>
  <c r="AW113" i="1"/>
  <c r="AW164" i="1"/>
  <c r="AW159" i="1"/>
  <c r="AW156" i="1"/>
  <c r="AW141" i="1"/>
  <c r="AW105" i="1"/>
  <c r="AW100" i="1"/>
  <c r="AW98" i="1"/>
  <c r="AW93" i="1"/>
  <c r="AW127" i="1"/>
  <c r="AW109" i="1"/>
  <c r="AW95" i="1"/>
  <c r="AW78" i="1"/>
  <c r="AW52" i="1"/>
  <c r="AW41" i="1"/>
  <c r="AW34" i="1"/>
  <c r="AW26" i="1"/>
  <c r="AW79" i="1"/>
  <c r="AW65" i="1"/>
  <c r="AW46" i="1"/>
  <c r="AW69" i="1"/>
  <c r="AW60" i="1"/>
  <c r="AW38" i="1"/>
  <c r="AW35" i="1"/>
  <c r="AW31" i="1"/>
  <c r="AW24" i="1"/>
  <c r="AW86" i="1"/>
  <c r="AW63" i="1"/>
  <c r="AW56" i="1"/>
  <c r="AW47" i="1"/>
  <c r="AW44" i="1"/>
  <c r="AW28" i="1"/>
  <c r="AW23" i="1"/>
  <c r="AW74" i="1"/>
  <c r="AW40" i="1"/>
  <c r="AW36" i="1"/>
  <c r="AW92" i="1"/>
  <c r="AW90" i="1"/>
  <c r="AW61" i="1"/>
  <c r="AW25" i="1"/>
  <c r="AW116" i="1"/>
  <c r="AW104" i="1"/>
  <c r="AW88" i="1"/>
  <c r="AW80" i="1"/>
  <c r="AW77" i="1"/>
  <c r="AW64" i="1"/>
  <c r="AW59" i="1"/>
  <c r="AW54" i="1"/>
  <c r="AW49" i="1"/>
  <c r="AW37" i="1"/>
  <c r="AW33" i="1"/>
  <c r="AW20" i="1"/>
  <c r="AW18" i="1"/>
  <c r="AW178" i="1"/>
  <c r="AW89" i="1"/>
  <c r="AW81" i="1"/>
  <c r="AW67" i="1"/>
  <c r="AW48" i="1"/>
  <c r="AW45" i="1"/>
  <c r="AW39" i="1"/>
  <c r="AW32" i="1"/>
  <c r="AW16" i="1"/>
  <c r="AW8" i="1"/>
  <c r="AW14" i="1"/>
  <c r="AW12" i="1"/>
  <c r="AW11" i="1"/>
  <c r="AW7" i="1"/>
  <c r="AW15" i="1"/>
  <c r="AW13" i="1"/>
  <c r="AW5" i="1"/>
  <c r="AW4" i="1"/>
  <c r="BA449" i="1"/>
  <c r="BA443" i="1"/>
  <c r="BA446" i="1"/>
  <c r="BA437" i="1"/>
  <c r="BA438" i="1"/>
  <c r="BA435" i="1"/>
  <c r="BA418" i="1"/>
  <c r="BA444" i="1"/>
  <c r="BA441" i="1"/>
  <c r="BA447" i="1"/>
  <c r="BA442" i="1"/>
  <c r="BA445" i="1"/>
  <c r="BA426" i="1"/>
  <c r="BA168" i="1"/>
  <c r="BA167" i="1"/>
  <c r="BA380" i="1"/>
  <c r="BA404" i="1"/>
  <c r="BA400" i="1"/>
  <c r="BA383" i="1"/>
  <c r="BA415" i="1"/>
  <c r="BA414" i="1"/>
  <c r="BA405" i="1"/>
  <c r="BA401" i="1"/>
  <c r="BA397" i="1"/>
  <c r="BA388" i="1"/>
  <c r="BA386" i="1"/>
  <c r="BA410" i="1"/>
  <c r="BA406" i="1"/>
  <c r="BA402" i="1"/>
  <c r="BA398" i="1"/>
  <c r="BA392" i="1"/>
  <c r="BA385" i="1"/>
  <c r="BA366" i="1"/>
  <c r="BA364" i="1"/>
  <c r="BA360" i="1"/>
  <c r="BA358" i="1"/>
  <c r="BA354" i="1"/>
  <c r="BA350" i="1"/>
  <c r="BA376" i="1"/>
  <c r="BA373" i="1"/>
  <c r="BA387" i="1"/>
  <c r="BA371" i="1"/>
  <c r="BA355" i="1"/>
  <c r="BA351" i="1"/>
  <c r="BA448" i="1"/>
  <c r="BA361" i="1"/>
  <c r="BA434" i="1"/>
  <c r="BA377" i="1"/>
  <c r="BA362" i="1"/>
  <c r="BA359" i="1"/>
  <c r="BA356" i="1"/>
  <c r="BA352" i="1"/>
  <c r="BA399" i="1"/>
  <c r="BA382" i="1"/>
  <c r="BA349" i="1"/>
  <c r="BA403" i="1"/>
  <c r="BA357" i="1"/>
  <c r="BA353" i="1"/>
  <c r="BA363" i="1"/>
  <c r="BA345" i="1"/>
  <c r="BA335" i="1"/>
  <c r="BA333" i="1"/>
  <c r="BA331" i="1"/>
  <c r="BA329" i="1"/>
  <c r="BA327" i="1"/>
  <c r="BA407" i="1"/>
  <c r="BA337" i="1"/>
  <c r="BA411" i="1"/>
  <c r="BA343" i="1"/>
  <c r="BA334" i="1"/>
  <c r="BA369" i="1"/>
  <c r="BA346" i="1"/>
  <c r="BA339" i="1"/>
  <c r="BA332" i="1"/>
  <c r="BA330" i="1"/>
  <c r="BA328" i="1"/>
  <c r="BA344" i="1"/>
  <c r="BA311" i="1"/>
  <c r="BA307" i="1"/>
  <c r="BA304" i="1"/>
  <c r="BA348" i="1"/>
  <c r="BA326" i="1"/>
  <c r="BA319" i="1"/>
  <c r="BA292" i="1"/>
  <c r="BA288" i="1"/>
  <c r="BA316" i="1"/>
  <c r="BA305" i="1"/>
  <c r="BA301" i="1"/>
  <c r="BA323" i="1"/>
  <c r="BA294" i="1"/>
  <c r="BA289" i="1"/>
  <c r="BA309" i="1"/>
  <c r="BA306" i="1"/>
  <c r="BA302" i="1"/>
  <c r="BA325" i="1"/>
  <c r="BA317" i="1"/>
  <c r="BA315" i="1"/>
  <c r="BA293" i="1"/>
  <c r="BA290" i="1"/>
  <c r="BA263" i="1"/>
  <c r="BA282" i="1"/>
  <c r="BA280" i="1"/>
  <c r="BA340" i="1"/>
  <c r="BA264" i="1"/>
  <c r="BA318" i="1"/>
  <c r="BA281" i="1"/>
  <c r="BA268" i="1"/>
  <c r="BA261" i="1"/>
  <c r="BA255" i="1"/>
  <c r="BA291" i="1"/>
  <c r="BA262" i="1"/>
  <c r="BA266" i="1"/>
  <c r="BA265" i="1"/>
  <c r="BA250" i="1"/>
  <c r="BA235" i="1"/>
  <c r="BA287" i="1"/>
  <c r="BA248" i="1"/>
  <c r="BA228" i="1"/>
  <c r="BA299" i="1"/>
  <c r="BA276" i="1"/>
  <c r="BA260" i="1"/>
  <c r="BA233" i="1"/>
  <c r="BA342" i="1"/>
  <c r="BA338" i="1"/>
  <c r="BA251" i="1"/>
  <c r="BA239" i="1"/>
  <c r="BA236" i="1"/>
  <c r="BA271" i="1"/>
  <c r="BA241" i="1"/>
  <c r="BA246" i="1"/>
  <c r="BA234" i="1"/>
  <c r="BA229" i="1"/>
  <c r="BA267" i="1"/>
  <c r="BA231" i="1"/>
  <c r="BA242" i="1"/>
  <c r="BA238" i="1"/>
  <c r="BA227" i="1"/>
  <c r="BA213" i="1"/>
  <c r="BA199" i="1"/>
  <c r="BA216" i="1"/>
  <c r="BA204" i="1"/>
  <c r="BA197" i="1"/>
  <c r="BA195" i="1"/>
  <c r="BA193" i="1"/>
  <c r="BA191" i="1"/>
  <c r="BA187" i="1"/>
  <c r="BA223" i="1"/>
  <c r="BA192" i="1"/>
  <c r="BA184" i="1"/>
  <c r="BA225" i="1"/>
  <c r="BA214" i="1"/>
  <c r="BA208" i="1"/>
  <c r="BA215" i="1"/>
  <c r="BA210" i="1"/>
  <c r="BA206" i="1"/>
  <c r="BA194" i="1"/>
  <c r="BA212" i="1"/>
  <c r="BA207" i="1"/>
  <c r="BA198" i="1"/>
  <c r="BA196" i="1"/>
  <c r="BA189" i="1"/>
  <c r="BA224" i="1"/>
  <c r="BA220" i="1"/>
  <c r="BA151" i="1"/>
  <c r="BA132" i="1"/>
  <c r="BA126" i="1"/>
  <c r="BA97" i="1"/>
  <c r="BA127" i="1"/>
  <c r="BA116" i="1"/>
  <c r="BA182" i="1"/>
  <c r="BA180" i="1"/>
  <c r="BA146" i="1"/>
  <c r="BA138" i="1"/>
  <c r="BA133" i="1"/>
  <c r="BA130" i="1"/>
  <c r="BA124" i="1"/>
  <c r="BA119" i="1"/>
  <c r="BA164" i="1"/>
  <c r="BA159" i="1"/>
  <c r="BA156" i="1"/>
  <c r="BA141" i="1"/>
  <c r="BA100" i="1"/>
  <c r="BA98" i="1"/>
  <c r="BA93" i="1"/>
  <c r="BA149" i="1"/>
  <c r="BA139" i="1"/>
  <c r="BA136" i="1"/>
  <c r="BA121" i="1"/>
  <c r="BA117" i="1"/>
  <c r="BA114" i="1"/>
  <c r="BA172" i="1"/>
  <c r="BA147" i="1"/>
  <c r="BA145" i="1"/>
  <c r="BA170" i="1"/>
  <c r="BA148" i="1"/>
  <c r="BA137" i="1"/>
  <c r="BA118" i="1"/>
  <c r="BA115" i="1"/>
  <c r="BA74" i="1"/>
  <c r="BA40" i="1"/>
  <c r="BA36" i="1"/>
  <c r="BA90" i="1"/>
  <c r="BA61" i="1"/>
  <c r="BA25" i="1"/>
  <c r="BA165" i="1"/>
  <c r="BA88" i="1"/>
  <c r="BA77" i="1"/>
  <c r="BA59" i="1"/>
  <c r="BA54" i="1"/>
  <c r="BA49" i="1"/>
  <c r="BA37" i="1"/>
  <c r="BA33" i="1"/>
  <c r="BA20" i="1"/>
  <c r="BA171" i="1"/>
  <c r="BA81" i="1"/>
  <c r="BA67" i="1"/>
  <c r="BA45" i="1"/>
  <c r="BA39" i="1"/>
  <c r="BA78" i="1"/>
  <c r="BA52" i="1"/>
  <c r="BA41" i="1"/>
  <c r="BA34" i="1"/>
  <c r="BA26" i="1"/>
  <c r="BA131" i="1"/>
  <c r="BA91" i="1"/>
  <c r="BA79" i="1"/>
  <c r="BA65" i="1"/>
  <c r="BA46" i="1"/>
  <c r="BA69" i="1"/>
  <c r="BA60" i="1"/>
  <c r="BA38" i="1"/>
  <c r="BA35" i="1"/>
  <c r="BA24" i="1"/>
  <c r="BA94" i="1"/>
  <c r="BA86" i="1"/>
  <c r="BA63" i="1"/>
  <c r="BA56" i="1"/>
  <c r="BA50" i="1"/>
  <c r="BA11" i="1"/>
  <c r="BA7" i="1"/>
  <c r="BA14" i="1"/>
  <c r="BA12" i="1"/>
  <c r="BD441" i="1"/>
  <c r="BD431" i="1"/>
  <c r="BD425" i="1"/>
  <c r="BD424" i="1"/>
  <c r="BD447" i="1"/>
  <c r="BD442" i="1"/>
  <c r="BD433" i="1"/>
  <c r="BD432" i="1"/>
  <c r="BD430" i="1"/>
  <c r="BD428" i="1"/>
  <c r="BD416" i="1"/>
  <c r="BD415" i="1"/>
  <c r="BD440" i="1"/>
  <c r="BD436" i="1"/>
  <c r="BD168" i="1"/>
  <c r="BD167" i="1"/>
  <c r="BD419" i="1"/>
  <c r="BD448" i="1"/>
  <c r="BD434" i="1"/>
  <c r="BD429" i="1"/>
  <c r="BD449" i="1"/>
  <c r="BD443" i="1"/>
  <c r="BD420" i="1"/>
  <c r="BD450" i="1"/>
  <c r="BD446" i="1"/>
  <c r="BD437" i="1"/>
  <c r="BD423" i="1"/>
  <c r="BD435" i="1"/>
  <c r="BD414" i="1"/>
  <c r="BD405" i="1"/>
  <c r="BD401" i="1"/>
  <c r="BD397" i="1"/>
  <c r="BD386" i="1"/>
  <c r="BD438" i="1"/>
  <c r="BD410" i="1"/>
  <c r="BD417" i="1"/>
  <c r="BD406" i="1"/>
  <c r="BD402" i="1"/>
  <c r="BD398" i="1"/>
  <c r="BD393" i="1"/>
  <c r="BD392" i="1"/>
  <c r="BD418" i="1"/>
  <c r="BD411" i="1"/>
  <c r="BD409" i="1"/>
  <c r="BD407" i="1"/>
  <c r="BD403" i="1"/>
  <c r="BD399" i="1"/>
  <c r="BD387" i="1"/>
  <c r="BD385" i="1"/>
  <c r="BD382" i="1"/>
  <c r="BD413" i="1"/>
  <c r="BD412" i="1"/>
  <c r="BD396" i="1"/>
  <c r="BD380" i="1"/>
  <c r="BD375" i="1"/>
  <c r="BD372" i="1"/>
  <c r="BD361" i="1"/>
  <c r="BD355" i="1"/>
  <c r="BD351" i="1"/>
  <c r="BD377" i="1"/>
  <c r="BD362" i="1"/>
  <c r="BD359" i="1"/>
  <c r="BD356" i="1"/>
  <c r="BD352" i="1"/>
  <c r="BD400" i="1"/>
  <c r="BD404" i="1"/>
  <c r="BD383" i="1"/>
  <c r="BD363" i="1"/>
  <c r="BD357" i="1"/>
  <c r="BD353" i="1"/>
  <c r="BD367" i="1"/>
  <c r="BD366" i="1"/>
  <c r="BD360" i="1"/>
  <c r="BD350" i="1"/>
  <c r="BD376" i="1"/>
  <c r="BD374" i="1"/>
  <c r="BD373" i="1"/>
  <c r="BD358" i="1"/>
  <c r="BD354" i="1"/>
  <c r="BD343" i="1"/>
  <c r="BD341" i="1"/>
  <c r="BD371" i="1"/>
  <c r="BD332" i="1"/>
  <c r="BD330" i="1"/>
  <c r="BD328" i="1"/>
  <c r="BD344" i="1"/>
  <c r="BD349" i="1"/>
  <c r="BD348" i="1"/>
  <c r="BD342" i="1"/>
  <c r="BD340" i="1"/>
  <c r="BD345" i="1"/>
  <c r="BD335" i="1"/>
  <c r="BD333" i="1"/>
  <c r="BD331" i="1"/>
  <c r="BD329" i="1"/>
  <c r="BD327" i="1"/>
  <c r="BD337" i="1"/>
  <c r="BD326" i="1"/>
  <c r="BD323" i="1"/>
  <c r="BD294" i="1"/>
  <c r="BD289" i="1"/>
  <c r="BD309" i="1"/>
  <c r="BD306" i="1"/>
  <c r="BD302" i="1"/>
  <c r="BD325" i="1"/>
  <c r="BD317" i="1"/>
  <c r="BD315" i="1"/>
  <c r="BD295" i="1"/>
  <c r="BD293" i="1"/>
  <c r="BD290" i="1"/>
  <c r="BD299" i="1"/>
  <c r="BD318" i="1"/>
  <c r="BD300" i="1"/>
  <c r="BD312" i="1"/>
  <c r="BD311" i="1"/>
  <c r="BD307" i="1"/>
  <c r="BD304" i="1"/>
  <c r="BD314" i="1"/>
  <c r="BD308" i="1"/>
  <c r="BD296" i="1"/>
  <c r="BD269" i="1"/>
  <c r="BD264" i="1"/>
  <c r="BD288" i="1"/>
  <c r="BD281" i="1"/>
  <c r="BD321" i="1"/>
  <c r="BD316" i="1"/>
  <c r="BD301" i="1"/>
  <c r="BD291" i="1"/>
  <c r="BD279" i="1"/>
  <c r="BD276" i="1"/>
  <c r="BD270" i="1"/>
  <c r="BD267" i="1"/>
  <c r="BD265" i="1"/>
  <c r="BD260" i="1"/>
  <c r="BD313" i="1"/>
  <c r="BD287" i="1"/>
  <c r="BD284" i="1"/>
  <c r="BD282" i="1"/>
  <c r="BD273" i="1"/>
  <c r="BD251" i="1"/>
  <c r="BD239" i="1"/>
  <c r="BD226" i="1"/>
  <c r="BD292" i="1"/>
  <c r="BD271" i="1"/>
  <c r="BD249" i="1"/>
  <c r="BD241" i="1"/>
  <c r="BD305" i="1"/>
  <c r="BD252" i="1"/>
  <c r="BD246" i="1"/>
  <c r="BD234" i="1"/>
  <c r="BD229" i="1"/>
  <c r="BD275" i="1"/>
  <c r="BD274" i="1"/>
  <c r="BD247" i="1"/>
  <c r="BD231" i="1"/>
  <c r="BD268" i="1"/>
  <c r="BD242" i="1"/>
  <c r="BD238" i="1"/>
  <c r="BD232" i="1"/>
  <c r="BD227" i="1"/>
  <c r="BD319" i="1"/>
  <c r="BD235" i="1"/>
  <c r="BD261" i="1"/>
  <c r="BD248" i="1"/>
  <c r="BD245" i="1"/>
  <c r="BD244" i="1"/>
  <c r="BD272" i="1"/>
  <c r="BD255" i="1"/>
  <c r="BD233" i="1"/>
  <c r="BD223" i="1"/>
  <c r="BD221" i="1"/>
  <c r="BD192" i="1"/>
  <c r="BD214" i="1"/>
  <c r="BD208" i="1"/>
  <c r="BD219" i="1"/>
  <c r="BD215" i="1"/>
  <c r="BD210" i="1"/>
  <c r="BD206" i="1"/>
  <c r="BD194" i="1"/>
  <c r="BD222" i="1"/>
  <c r="BD212" i="1"/>
  <c r="BD207" i="1"/>
  <c r="BD198" i="1"/>
  <c r="BD196" i="1"/>
  <c r="BD189" i="1"/>
  <c r="BD224" i="1"/>
  <c r="BD220" i="1"/>
  <c r="BD213" i="1"/>
  <c r="BD202" i="1"/>
  <c r="BD190" i="1"/>
  <c r="BD186" i="1"/>
  <c r="BD218" i="1"/>
  <c r="BD203" i="1"/>
  <c r="BD201" i="1"/>
  <c r="BD199" i="1"/>
  <c r="BD216" i="1"/>
  <c r="BD204" i="1"/>
  <c r="BD197" i="1"/>
  <c r="BD195" i="1"/>
  <c r="BD193" i="1"/>
  <c r="BD191" i="1"/>
  <c r="BD187" i="1"/>
  <c r="BD182" i="1"/>
  <c r="BD181" i="1"/>
  <c r="BD178" i="1"/>
  <c r="BD164" i="1"/>
  <c r="BD156" i="1"/>
  <c r="BD144" i="1"/>
  <c r="BD141" i="1"/>
  <c r="BD109" i="1"/>
  <c r="BD104" i="1"/>
  <c r="BD103" i="1"/>
  <c r="BD101" i="1"/>
  <c r="BD100" i="1"/>
  <c r="BD93" i="1"/>
  <c r="BD184" i="1"/>
  <c r="BD149" i="1"/>
  <c r="BD139" i="1"/>
  <c r="BD136" i="1"/>
  <c r="BD122" i="1"/>
  <c r="BD121" i="1"/>
  <c r="BD117" i="1"/>
  <c r="BD114" i="1"/>
  <c r="BD113" i="1"/>
  <c r="BD171" i="1"/>
  <c r="BD165" i="1"/>
  <c r="BD157" i="1"/>
  <c r="BD131" i="1"/>
  <c r="BD107" i="1"/>
  <c r="BD96" i="1"/>
  <c r="BD92" i="1"/>
  <c r="BD172" i="1"/>
  <c r="BD147" i="1"/>
  <c r="BD145" i="1"/>
  <c r="BD140" i="1"/>
  <c r="BD123" i="1"/>
  <c r="BD95" i="1"/>
  <c r="BD91" i="1"/>
  <c r="BD170" i="1"/>
  <c r="BD163" i="1"/>
  <c r="BD150" i="1"/>
  <c r="BD148" i="1"/>
  <c r="BD137" i="1"/>
  <c r="BD118" i="1"/>
  <c r="BD115" i="1"/>
  <c r="BD127" i="1"/>
  <c r="BD116" i="1"/>
  <c r="BD106" i="1"/>
  <c r="BD180" i="1"/>
  <c r="BD146" i="1"/>
  <c r="BD138" i="1"/>
  <c r="BD133" i="1"/>
  <c r="BD130" i="1"/>
  <c r="BD128" i="1"/>
  <c r="BD124" i="1"/>
  <c r="BD119" i="1"/>
  <c r="BD108" i="1"/>
  <c r="BD153" i="1"/>
  <c r="BD87" i="1"/>
  <c r="BD81" i="1"/>
  <c r="BD76" i="1"/>
  <c r="BD73" i="1"/>
  <c r="BD67" i="1"/>
  <c r="BD59" i="1"/>
  <c r="BD45" i="1"/>
  <c r="BD39" i="1"/>
  <c r="BD174" i="1"/>
  <c r="BD151" i="1"/>
  <c r="BD85" i="1"/>
  <c r="BD78" i="1"/>
  <c r="BD55" i="1"/>
  <c r="BD52" i="1"/>
  <c r="BD41" i="1"/>
  <c r="BD34" i="1"/>
  <c r="BD28" i="1"/>
  <c r="BD26" i="1"/>
  <c r="BD23" i="1"/>
  <c r="BD18" i="1"/>
  <c r="BD179" i="1"/>
  <c r="BD97" i="1"/>
  <c r="BD79" i="1"/>
  <c r="BD65" i="1"/>
  <c r="BD53" i="1"/>
  <c r="BD46" i="1"/>
  <c r="BD27" i="1"/>
  <c r="BD89" i="1"/>
  <c r="BD60" i="1"/>
  <c r="BD38" i="1"/>
  <c r="BD35" i="1"/>
  <c r="BD24" i="1"/>
  <c r="BD86" i="1"/>
  <c r="BD80" i="1"/>
  <c r="BD66" i="1"/>
  <c r="BD63" i="1"/>
  <c r="BD56" i="1"/>
  <c r="BD48" i="1"/>
  <c r="BD126" i="1"/>
  <c r="BD74" i="1"/>
  <c r="BD40" i="1"/>
  <c r="BD36" i="1"/>
  <c r="BD29" i="1"/>
  <c r="BD17" i="1"/>
  <c r="BD173" i="1"/>
  <c r="BD72" i="1"/>
  <c r="BD71" i="1"/>
  <c r="BD70" i="1"/>
  <c r="BD61" i="1"/>
  <c r="BD50" i="1"/>
  <c r="BD44" i="1"/>
  <c r="BD43" i="1"/>
  <c r="BD25" i="1"/>
  <c r="BD132" i="1"/>
  <c r="BD88" i="1"/>
  <c r="BD77" i="1"/>
  <c r="BD75" i="1"/>
  <c r="BD57" i="1"/>
  <c r="BD54" i="1"/>
  <c r="BD49" i="1"/>
  <c r="BD37" i="1"/>
  <c r="BD33" i="1"/>
  <c r="BD30" i="1"/>
  <c r="BD22" i="1"/>
  <c r="BD21" i="1"/>
  <c r="BD20" i="1"/>
  <c r="BD15" i="1"/>
  <c r="BD4" i="1"/>
  <c r="BD12" i="1"/>
  <c r="BD10" i="1"/>
  <c r="BD5" i="1"/>
  <c r="BD3" i="1"/>
  <c r="BD7" i="1"/>
  <c r="BD426" i="1"/>
  <c r="BD11" i="1"/>
  <c r="BD236" i="1"/>
  <c r="BE447" i="1"/>
  <c r="BE444" i="1"/>
  <c r="BE442" i="1"/>
  <c r="BE439" i="1"/>
  <c r="BE433" i="1"/>
  <c r="BE432" i="1"/>
  <c r="BE428" i="1"/>
  <c r="BE416" i="1"/>
  <c r="BE415" i="1"/>
  <c r="BE440" i="1"/>
  <c r="BE436" i="1"/>
  <c r="BE168" i="1"/>
  <c r="BE167" i="1"/>
  <c r="BE445" i="1"/>
  <c r="BE426" i="1"/>
  <c r="BE419" i="1"/>
  <c r="BE448" i="1"/>
  <c r="BE434" i="1"/>
  <c r="BE429" i="1"/>
  <c r="BE417" i="1"/>
  <c r="BE449" i="1"/>
  <c r="BE443" i="1"/>
  <c r="BE420" i="1"/>
  <c r="BE450" i="1"/>
  <c r="BE446" i="1"/>
  <c r="BE437" i="1"/>
  <c r="BE423" i="1"/>
  <c r="BE438" i="1"/>
  <c r="BE435" i="1"/>
  <c r="BE418" i="1"/>
  <c r="BE410" i="1"/>
  <c r="BE388" i="1"/>
  <c r="BE406" i="1"/>
  <c r="BE402" i="1"/>
  <c r="BE398" i="1"/>
  <c r="BE393" i="1"/>
  <c r="BE392" i="1"/>
  <c r="BE441" i="1"/>
  <c r="BE431" i="1"/>
  <c r="BE425" i="1"/>
  <c r="BE411" i="1"/>
  <c r="BE409" i="1"/>
  <c r="BE407" i="1"/>
  <c r="BE403" i="1"/>
  <c r="BE399" i="1"/>
  <c r="BE387" i="1"/>
  <c r="BE385" i="1"/>
  <c r="BE382" i="1"/>
  <c r="BE413" i="1"/>
  <c r="BE412" i="1"/>
  <c r="BE396" i="1"/>
  <c r="BE380" i="1"/>
  <c r="BE404" i="1"/>
  <c r="BE400" i="1"/>
  <c r="BE384" i="1"/>
  <c r="BE424" i="1"/>
  <c r="BE377" i="1"/>
  <c r="BE362" i="1"/>
  <c r="BE359" i="1"/>
  <c r="BE356" i="1"/>
  <c r="BE352" i="1"/>
  <c r="BE349" i="1"/>
  <c r="BE414" i="1"/>
  <c r="BE397" i="1"/>
  <c r="BE401" i="1"/>
  <c r="BE383" i="1"/>
  <c r="BE363" i="1"/>
  <c r="BE357" i="1"/>
  <c r="BE353" i="1"/>
  <c r="BE405" i="1"/>
  <c r="BE369" i="1"/>
  <c r="BE367" i="1"/>
  <c r="BE366" i="1"/>
  <c r="BE360" i="1"/>
  <c r="BE350" i="1"/>
  <c r="BE376" i="1"/>
  <c r="BE374" i="1"/>
  <c r="BE373" i="1"/>
  <c r="BE365" i="1"/>
  <c r="BE364" i="1"/>
  <c r="BE358" i="1"/>
  <c r="BE354" i="1"/>
  <c r="BE371" i="1"/>
  <c r="BE334" i="1"/>
  <c r="BE351" i="1"/>
  <c r="BE346" i="1"/>
  <c r="BE332" i="1"/>
  <c r="BE330" i="1"/>
  <c r="BE328" i="1"/>
  <c r="BE386" i="1"/>
  <c r="BE344" i="1"/>
  <c r="BE339" i="1"/>
  <c r="BE361" i="1"/>
  <c r="BE355" i="1"/>
  <c r="BE348" i="1"/>
  <c r="BE342" i="1"/>
  <c r="BE340" i="1"/>
  <c r="BE372" i="1"/>
  <c r="BE345" i="1"/>
  <c r="BE335" i="1"/>
  <c r="BE333" i="1"/>
  <c r="BE331" i="1"/>
  <c r="BE329" i="1"/>
  <c r="BE327" i="1"/>
  <c r="BE337" i="1"/>
  <c r="BE343" i="1"/>
  <c r="BE309" i="1"/>
  <c r="BE306" i="1"/>
  <c r="BE302" i="1"/>
  <c r="BE325" i="1"/>
  <c r="BE317" i="1"/>
  <c r="BE315" i="1"/>
  <c r="BE295" i="1"/>
  <c r="BE293" i="1"/>
  <c r="BE290" i="1"/>
  <c r="BE375" i="1"/>
  <c r="BE341" i="1"/>
  <c r="BE299" i="1"/>
  <c r="BE318" i="1"/>
  <c r="BE300" i="1"/>
  <c r="BE291" i="1"/>
  <c r="BE287" i="1"/>
  <c r="BE312" i="1"/>
  <c r="BE311" i="1"/>
  <c r="BE307" i="1"/>
  <c r="BE304" i="1"/>
  <c r="BE319" i="1"/>
  <c r="BE313" i="1"/>
  <c r="BE308" i="1"/>
  <c r="BE292" i="1"/>
  <c r="BE288" i="1"/>
  <c r="BE323" i="1"/>
  <c r="BE296" i="1"/>
  <c r="BE289" i="1"/>
  <c r="BE269" i="1"/>
  <c r="BE266" i="1"/>
  <c r="BE264" i="1"/>
  <c r="BE285" i="1"/>
  <c r="BE281" i="1"/>
  <c r="BE275" i="1"/>
  <c r="BE273" i="1"/>
  <c r="BE268" i="1"/>
  <c r="BE261" i="1"/>
  <c r="BE294" i="1"/>
  <c r="BE284" i="1"/>
  <c r="BE256" i="1"/>
  <c r="BE326" i="1"/>
  <c r="BE282" i="1"/>
  <c r="BE263" i="1"/>
  <c r="BE305" i="1"/>
  <c r="BE280" i="1"/>
  <c r="BE274" i="1"/>
  <c r="BE272" i="1"/>
  <c r="BE271" i="1"/>
  <c r="BE249" i="1"/>
  <c r="BE241" i="1"/>
  <c r="BE236" i="1"/>
  <c r="BE316" i="1"/>
  <c r="BE276" i="1"/>
  <c r="BE260" i="1"/>
  <c r="BE252" i="1"/>
  <c r="BE246" i="1"/>
  <c r="BE234" i="1"/>
  <c r="BE229" i="1"/>
  <c r="BE314" i="1"/>
  <c r="BE301" i="1"/>
  <c r="BE247" i="1"/>
  <c r="BE231" i="1"/>
  <c r="BE242" i="1"/>
  <c r="BE238" i="1"/>
  <c r="BE232" i="1"/>
  <c r="BE227" i="1"/>
  <c r="BE279" i="1"/>
  <c r="BE262" i="1"/>
  <c r="BE235" i="1"/>
  <c r="BE270" i="1"/>
  <c r="BE267" i="1"/>
  <c r="BE257" i="1"/>
  <c r="BE250" i="1"/>
  <c r="BE248" i="1"/>
  <c r="BE245" i="1"/>
  <c r="BE244" i="1"/>
  <c r="BE255" i="1"/>
  <c r="BE254" i="1"/>
  <c r="BE233" i="1"/>
  <c r="BE228" i="1"/>
  <c r="BE265" i="1"/>
  <c r="BE239" i="1"/>
  <c r="BE237" i="1"/>
  <c r="BE226" i="1"/>
  <c r="BE214" i="1"/>
  <c r="BE208" i="1"/>
  <c r="BE219" i="1"/>
  <c r="BE215" i="1"/>
  <c r="BE210" i="1"/>
  <c r="BE206" i="1"/>
  <c r="BE212" i="1"/>
  <c r="BE207" i="1"/>
  <c r="BE198" i="1"/>
  <c r="BE196" i="1"/>
  <c r="BE189" i="1"/>
  <c r="BE225" i="1"/>
  <c r="BE224" i="1"/>
  <c r="BE220" i="1"/>
  <c r="BE213" i="1"/>
  <c r="BE190" i="1"/>
  <c r="BE186" i="1"/>
  <c r="BE218" i="1"/>
  <c r="BE211" i="1"/>
  <c r="BE203" i="1"/>
  <c r="BE199" i="1"/>
  <c r="BE216" i="1"/>
  <c r="BE204" i="1"/>
  <c r="BE197" i="1"/>
  <c r="BE195" i="1"/>
  <c r="BE193" i="1"/>
  <c r="BE191" i="1"/>
  <c r="BE187" i="1"/>
  <c r="BE223" i="1"/>
  <c r="BE192" i="1"/>
  <c r="BE184" i="1"/>
  <c r="BE162" i="1"/>
  <c r="BE159" i="1"/>
  <c r="BE149" i="1"/>
  <c r="BE136" i="1"/>
  <c r="BE122" i="1"/>
  <c r="BE121" i="1"/>
  <c r="BE117" i="1"/>
  <c r="BE114" i="1"/>
  <c r="BE98" i="1"/>
  <c r="BE171" i="1"/>
  <c r="BE165" i="1"/>
  <c r="BE157" i="1"/>
  <c r="BE131" i="1"/>
  <c r="BE96" i="1"/>
  <c r="BE181" i="1"/>
  <c r="BE172" i="1"/>
  <c r="BE147" i="1"/>
  <c r="BE145" i="1"/>
  <c r="BE129" i="1"/>
  <c r="BE123" i="1"/>
  <c r="BE95" i="1"/>
  <c r="BE91" i="1"/>
  <c r="BE170" i="1"/>
  <c r="BE163" i="1"/>
  <c r="BE150" i="1"/>
  <c r="BE148" i="1"/>
  <c r="BE118" i="1"/>
  <c r="BE115" i="1"/>
  <c r="BE179" i="1"/>
  <c r="BE174" i="1"/>
  <c r="BE173" i="1"/>
  <c r="BE153" i="1"/>
  <c r="BE151" i="1"/>
  <c r="BE132" i="1"/>
  <c r="BE126" i="1"/>
  <c r="BE97" i="1"/>
  <c r="BE180" i="1"/>
  <c r="BE146" i="1"/>
  <c r="BE138" i="1"/>
  <c r="BE133" i="1"/>
  <c r="BE130" i="1"/>
  <c r="BE128" i="1"/>
  <c r="BE124" i="1"/>
  <c r="BE119" i="1"/>
  <c r="BE182" i="1"/>
  <c r="BE164" i="1"/>
  <c r="BE156" i="1"/>
  <c r="BE144" i="1"/>
  <c r="BE103" i="1"/>
  <c r="BE101" i="1"/>
  <c r="BE100" i="1"/>
  <c r="BE93" i="1"/>
  <c r="BE78" i="1"/>
  <c r="BE55" i="1"/>
  <c r="BE52" i="1"/>
  <c r="BE41" i="1"/>
  <c r="BE34" i="1"/>
  <c r="BE28" i="1"/>
  <c r="BE26" i="1"/>
  <c r="BE23" i="1"/>
  <c r="BE18" i="1"/>
  <c r="BE79" i="1"/>
  <c r="BE65" i="1"/>
  <c r="BE53" i="1"/>
  <c r="BE46" i="1"/>
  <c r="BE27" i="1"/>
  <c r="BE89" i="1"/>
  <c r="BE60" i="1"/>
  <c r="BE38" i="1"/>
  <c r="BE35" i="1"/>
  <c r="BE32" i="1"/>
  <c r="BE24" i="1"/>
  <c r="BE80" i="1"/>
  <c r="BE69" i="1"/>
  <c r="BE66" i="1"/>
  <c r="BE56" i="1"/>
  <c r="BE48" i="1"/>
  <c r="BE74" i="1"/>
  <c r="BE40" i="1"/>
  <c r="BE36" i="1"/>
  <c r="BE29" i="1"/>
  <c r="BE116" i="1"/>
  <c r="BE72" i="1"/>
  <c r="BE71" i="1"/>
  <c r="BE70" i="1"/>
  <c r="BE61" i="1"/>
  <c r="BE44" i="1"/>
  <c r="BE43" i="1"/>
  <c r="BE25" i="1"/>
  <c r="BE90" i="1"/>
  <c r="BE88" i="1"/>
  <c r="BE77" i="1"/>
  <c r="BE75" i="1"/>
  <c r="BE57" i="1"/>
  <c r="BE54" i="1"/>
  <c r="BE49" i="1"/>
  <c r="BE37" i="1"/>
  <c r="BE33" i="1"/>
  <c r="BE30" i="1"/>
  <c r="BE22" i="1"/>
  <c r="BE21" i="1"/>
  <c r="BE20" i="1"/>
  <c r="BE127" i="1"/>
  <c r="BE87" i="1"/>
  <c r="BE81" i="1"/>
  <c r="BE73" i="1"/>
  <c r="BE67" i="1"/>
  <c r="BE59" i="1"/>
  <c r="BE45" i="1"/>
  <c r="BE39" i="1"/>
  <c r="BE31" i="1"/>
  <c r="BE17" i="1"/>
  <c r="BE4" i="1"/>
  <c r="BE14" i="1"/>
  <c r="BE12" i="1"/>
  <c r="BE10" i="1"/>
  <c r="BE13" i="1"/>
  <c r="BE3" i="1"/>
  <c r="BE11" i="1"/>
  <c r="AT441" i="1"/>
  <c r="AT440" i="1"/>
  <c r="AT421" i="1"/>
  <c r="AT420" i="1"/>
  <c r="AT450" i="1"/>
  <c r="AT447" i="1"/>
  <c r="AT444" i="1"/>
  <c r="AT438" i="1"/>
  <c r="AT431" i="1"/>
  <c r="AT423" i="1"/>
  <c r="AT418" i="1"/>
  <c r="AT415" i="1"/>
  <c r="AT422" i="1"/>
  <c r="AT442" i="1"/>
  <c r="AT436" i="1"/>
  <c r="AT424" i="1"/>
  <c r="AT448" i="1"/>
  <c r="AT445" i="1"/>
  <c r="AT434" i="1"/>
  <c r="AT433" i="1"/>
  <c r="AT432" i="1"/>
  <c r="AT428" i="1"/>
  <c r="AT426" i="1"/>
  <c r="AT419" i="1"/>
  <c r="AT168" i="1"/>
  <c r="AT167" i="1"/>
  <c r="AT443" i="1"/>
  <c r="AT446" i="1"/>
  <c r="AT437" i="1"/>
  <c r="AT427" i="1"/>
  <c r="AT414" i="1"/>
  <c r="AT408" i="1"/>
  <c r="AT404" i="1"/>
  <c r="AT400" i="1"/>
  <c r="AT396" i="1"/>
  <c r="AT386" i="1"/>
  <c r="AT381" i="1"/>
  <c r="AT435" i="1"/>
  <c r="AT395" i="1"/>
  <c r="AT449" i="1"/>
  <c r="AT405" i="1"/>
  <c r="AT401" i="1"/>
  <c r="AT397" i="1"/>
  <c r="AT392" i="1"/>
  <c r="AT391" i="1"/>
  <c r="AT388" i="1"/>
  <c r="AT384" i="1"/>
  <c r="AT410" i="1"/>
  <c r="AT416" i="1"/>
  <c r="AT413" i="1"/>
  <c r="AT411" i="1"/>
  <c r="AT406" i="1"/>
  <c r="AT402" i="1"/>
  <c r="AT398" i="1"/>
  <c r="AT387" i="1"/>
  <c r="AT385" i="1"/>
  <c r="AT382" i="1"/>
  <c r="AT417" i="1"/>
  <c r="AT393" i="1"/>
  <c r="AT407" i="1"/>
  <c r="AT376" i="1"/>
  <c r="AT368" i="1"/>
  <c r="AT367" i="1"/>
  <c r="AT361" i="1"/>
  <c r="AT377" i="1"/>
  <c r="AT375" i="1"/>
  <c r="AT374" i="1"/>
  <c r="AT371" i="1"/>
  <c r="AT370" i="1"/>
  <c r="AT359" i="1"/>
  <c r="AT355" i="1"/>
  <c r="AT351" i="1"/>
  <c r="AT409" i="1"/>
  <c r="AT362" i="1"/>
  <c r="AT356" i="1"/>
  <c r="AT352" i="1"/>
  <c r="AT380" i="1"/>
  <c r="AT363" i="1"/>
  <c r="AT366" i="1"/>
  <c r="AT360" i="1"/>
  <c r="AT357" i="1"/>
  <c r="AT353" i="1"/>
  <c r="AT350" i="1"/>
  <c r="AT399" i="1"/>
  <c r="AT383" i="1"/>
  <c r="AT373" i="1"/>
  <c r="AT345" i="1"/>
  <c r="AT335" i="1"/>
  <c r="AT327" i="1"/>
  <c r="AT403" i="1"/>
  <c r="AT337" i="1"/>
  <c r="AT354" i="1"/>
  <c r="AT343" i="1"/>
  <c r="AT334" i="1"/>
  <c r="AT332" i="1"/>
  <c r="AT330" i="1"/>
  <c r="AT328" i="1"/>
  <c r="AT346" i="1"/>
  <c r="AT364" i="1"/>
  <c r="AT358" i="1"/>
  <c r="AT348" i="1"/>
  <c r="AT342" i="1"/>
  <c r="AT339" i="1"/>
  <c r="AT344" i="1"/>
  <c r="AT347" i="1"/>
  <c r="AT341" i="1"/>
  <c r="AT340" i="1"/>
  <c r="AT338" i="1"/>
  <c r="AT333" i="1"/>
  <c r="AT331" i="1"/>
  <c r="AT329" i="1"/>
  <c r="AT323" i="1"/>
  <c r="AT319" i="1"/>
  <c r="AT308" i="1"/>
  <c r="AT296" i="1"/>
  <c r="AT294" i="1"/>
  <c r="AT292" i="1"/>
  <c r="AT288" i="1"/>
  <c r="AT316" i="1"/>
  <c r="AT312" i="1"/>
  <c r="AT305" i="1"/>
  <c r="AT325" i="1"/>
  <c r="AT317" i="1"/>
  <c r="AT315" i="1"/>
  <c r="AT293" i="1"/>
  <c r="AT289" i="1"/>
  <c r="AT286" i="1"/>
  <c r="AT324" i="1"/>
  <c r="AT314" i="1"/>
  <c r="AT309" i="1"/>
  <c r="AT306" i="1"/>
  <c r="AT302" i="1"/>
  <c r="AT349" i="1"/>
  <c r="AT311" i="1"/>
  <c r="AT307" i="1"/>
  <c r="AT303" i="1"/>
  <c r="AT322" i="1"/>
  <c r="AT291" i="1"/>
  <c r="AT280" i="1"/>
  <c r="AT278" i="1"/>
  <c r="AT274" i="1"/>
  <c r="AT266" i="1"/>
  <c r="AT287" i="1"/>
  <c r="AT264" i="1"/>
  <c r="AT258" i="1"/>
  <c r="AT257" i="1"/>
  <c r="AT304" i="1"/>
  <c r="AT290" i="1"/>
  <c r="AT284" i="1"/>
  <c r="AT281" i="1"/>
  <c r="AT279" i="1"/>
  <c r="AT265" i="1"/>
  <c r="AT255" i="1"/>
  <c r="AT300" i="1"/>
  <c r="AT267" i="1"/>
  <c r="AT262" i="1"/>
  <c r="AT260" i="1"/>
  <c r="AT326" i="1"/>
  <c r="AT318" i="1"/>
  <c r="AT301" i="1"/>
  <c r="AT282" i="1"/>
  <c r="AT276" i="1"/>
  <c r="AT256" i="1"/>
  <c r="AT254" i="1"/>
  <c r="AT248" i="1"/>
  <c r="AT239" i="1"/>
  <c r="AT228" i="1"/>
  <c r="AT261" i="1"/>
  <c r="AT259" i="1"/>
  <c r="AT251" i="1"/>
  <c r="AT249" i="1"/>
  <c r="AT241" i="1"/>
  <c r="AT236" i="1"/>
  <c r="AT234" i="1"/>
  <c r="AT229" i="1"/>
  <c r="AT271" i="1"/>
  <c r="AT275" i="1"/>
  <c r="AT238" i="1"/>
  <c r="AT237" i="1"/>
  <c r="AT263" i="1"/>
  <c r="AT252" i="1"/>
  <c r="AT250" i="1"/>
  <c r="AT242" i="1"/>
  <c r="AT235" i="1"/>
  <c r="AT231" i="1"/>
  <c r="AT227" i="1"/>
  <c r="AT269" i="1"/>
  <c r="AT253" i="1"/>
  <c r="AT268" i="1"/>
  <c r="AT243" i="1"/>
  <c r="AT233" i="1"/>
  <c r="AT232" i="1"/>
  <c r="AT186" i="1"/>
  <c r="AT219" i="1"/>
  <c r="AT218" i="1"/>
  <c r="AT214" i="1"/>
  <c r="AT204" i="1"/>
  <c r="AT203" i="1"/>
  <c r="AT195" i="1"/>
  <c r="AT187" i="1"/>
  <c r="AT223" i="1"/>
  <c r="AT206" i="1"/>
  <c r="AT194" i="1"/>
  <c r="AT208" i="1"/>
  <c r="AT205" i="1"/>
  <c r="AT198" i="1"/>
  <c r="AT196" i="1"/>
  <c r="AT189" i="1"/>
  <c r="AT224" i="1"/>
  <c r="AT215" i="1"/>
  <c r="AT210" i="1"/>
  <c r="AT212" i="1"/>
  <c r="AT207" i="1"/>
  <c r="AT185" i="1"/>
  <c r="AT202" i="1"/>
  <c r="AT199" i="1"/>
  <c r="AT225" i="1"/>
  <c r="AT216" i="1"/>
  <c r="AT213" i="1"/>
  <c r="AT197" i="1"/>
  <c r="AT193" i="1"/>
  <c r="AT182" i="1"/>
  <c r="AT179" i="1"/>
  <c r="AT177" i="1"/>
  <c r="AT164" i="1"/>
  <c r="AT154" i="1"/>
  <c r="AT153" i="1"/>
  <c r="AT141" i="1"/>
  <c r="AT127" i="1"/>
  <c r="AT110" i="1"/>
  <c r="AT98" i="1"/>
  <c r="AT95" i="1"/>
  <c r="AT180" i="1"/>
  <c r="AT175" i="1"/>
  <c r="AT174" i="1"/>
  <c r="AT149" i="1"/>
  <c r="AT144" i="1"/>
  <c r="AT138" i="1"/>
  <c r="AT133" i="1"/>
  <c r="AT121" i="1"/>
  <c r="AT117" i="1"/>
  <c r="AT114" i="1"/>
  <c r="AT112" i="1"/>
  <c r="AT173" i="1"/>
  <c r="AT161" i="1"/>
  <c r="AT159" i="1"/>
  <c r="AT156" i="1"/>
  <c r="AT136" i="1"/>
  <c r="AT131" i="1"/>
  <c r="AT129" i="1"/>
  <c r="AT128" i="1"/>
  <c r="AT100" i="1"/>
  <c r="AT93" i="1"/>
  <c r="AT162" i="1"/>
  <c r="AT147" i="1"/>
  <c r="AT145" i="1"/>
  <c r="AT139" i="1"/>
  <c r="AT134" i="1"/>
  <c r="AT120" i="1"/>
  <c r="AT107" i="1"/>
  <c r="AT103" i="1"/>
  <c r="AT101" i="1"/>
  <c r="AT91" i="1"/>
  <c r="AT171" i="1"/>
  <c r="AT165" i="1"/>
  <c r="AT150" i="1"/>
  <c r="AT137" i="1"/>
  <c r="AT123" i="1"/>
  <c r="AT122" i="1"/>
  <c r="AT118" i="1"/>
  <c r="AT115" i="1"/>
  <c r="AT94" i="1"/>
  <c r="AT170" i="1"/>
  <c r="AT166" i="1"/>
  <c r="AT158" i="1"/>
  <c r="AT155" i="1"/>
  <c r="AT148" i="1"/>
  <c r="AT140" i="1"/>
  <c r="AT116" i="1"/>
  <c r="AT99" i="1"/>
  <c r="AT184" i="1"/>
  <c r="AT176" i="1"/>
  <c r="AT163" i="1"/>
  <c r="AT151" i="1"/>
  <c r="AT146" i="1"/>
  <c r="AT143" i="1"/>
  <c r="AT135" i="1"/>
  <c r="AT130" i="1"/>
  <c r="AT124" i="1"/>
  <c r="AT119" i="1"/>
  <c r="AT106" i="1"/>
  <c r="AT96" i="1"/>
  <c r="AT172" i="1"/>
  <c r="AT160" i="1"/>
  <c r="AT132" i="1"/>
  <c r="AT75" i="1"/>
  <c r="AT67" i="1"/>
  <c r="AT57" i="1"/>
  <c r="AT48" i="1"/>
  <c r="AT39" i="1"/>
  <c r="AT73" i="1"/>
  <c r="AT72" i="1"/>
  <c r="AT71" i="1"/>
  <c r="AT70" i="1"/>
  <c r="AT64" i="1"/>
  <c r="AT62" i="1"/>
  <c r="AT59" i="1"/>
  <c r="AT54" i="1"/>
  <c r="AT41" i="1"/>
  <c r="AT37" i="1"/>
  <c r="AT33" i="1"/>
  <c r="AT26" i="1"/>
  <c r="AT20" i="1"/>
  <c r="AT89" i="1"/>
  <c r="AT83" i="1"/>
  <c r="AT81" i="1"/>
  <c r="AT65" i="1"/>
  <c r="AT58" i="1"/>
  <c r="AT55" i="1"/>
  <c r="AT50" i="1"/>
  <c r="AT45" i="1"/>
  <c r="AT30" i="1"/>
  <c r="AT22" i="1"/>
  <c r="AT21" i="1"/>
  <c r="AT97" i="1"/>
  <c r="AT76" i="1"/>
  <c r="AT60" i="1"/>
  <c r="AT52" i="1"/>
  <c r="AT38" i="1"/>
  <c r="AT34" i="1"/>
  <c r="AT27" i="1"/>
  <c r="AT24" i="1"/>
  <c r="AT85" i="1"/>
  <c r="AT84" i="1"/>
  <c r="AT82" i="1"/>
  <c r="AT79" i="1"/>
  <c r="AT56" i="1"/>
  <c r="AT46" i="1"/>
  <c r="AT74" i="1"/>
  <c r="AT66" i="1"/>
  <c r="AT53" i="1"/>
  <c r="AT51" i="1"/>
  <c r="AT40" i="1"/>
  <c r="AT35" i="1"/>
  <c r="AT157" i="1"/>
  <c r="AT126" i="1"/>
  <c r="AT90" i="1"/>
  <c r="AT86" i="1"/>
  <c r="AT63" i="1"/>
  <c r="AT61" i="1"/>
  <c r="AT47" i="1"/>
  <c r="AT29" i="1"/>
  <c r="AT28" i="1"/>
  <c r="AT25" i="1"/>
  <c r="AT17" i="1"/>
  <c r="AT142" i="1"/>
  <c r="AT111" i="1"/>
  <c r="AT88" i="1"/>
  <c r="AT77" i="1"/>
  <c r="AT49" i="1"/>
  <c r="AT36" i="1"/>
  <c r="AT11" i="1"/>
  <c r="AT10" i="1"/>
  <c r="AT7" i="1"/>
  <c r="AT4" i="1"/>
  <c r="AT8" i="1"/>
  <c r="AT14" i="1"/>
  <c r="AT6" i="1"/>
  <c r="AT12" i="1"/>
  <c r="AT3" i="1"/>
  <c r="BB446" i="1"/>
  <c r="BB437" i="1"/>
  <c r="BB438" i="1"/>
  <c r="BB435" i="1"/>
  <c r="BB418" i="1"/>
  <c r="BB444" i="1"/>
  <c r="BB441" i="1"/>
  <c r="BB447" i="1"/>
  <c r="BB442" i="1"/>
  <c r="BB415" i="1"/>
  <c r="BB445" i="1"/>
  <c r="BB426" i="1"/>
  <c r="BB168" i="1"/>
  <c r="BB167" i="1"/>
  <c r="BB448" i="1"/>
  <c r="BB434" i="1"/>
  <c r="BB443" i="1"/>
  <c r="BB404" i="1"/>
  <c r="BB400" i="1"/>
  <c r="BB449" i="1"/>
  <c r="BB383" i="1"/>
  <c r="BB414" i="1"/>
  <c r="BB405" i="1"/>
  <c r="BB401" i="1"/>
  <c r="BB397" i="1"/>
  <c r="BB388" i="1"/>
  <c r="BB386" i="1"/>
  <c r="BB410" i="1"/>
  <c r="BB406" i="1"/>
  <c r="BB402" i="1"/>
  <c r="BB398" i="1"/>
  <c r="BB392" i="1"/>
  <c r="BB376" i="1"/>
  <c r="BB373" i="1"/>
  <c r="BB387" i="1"/>
  <c r="BB380" i="1"/>
  <c r="BB371" i="1"/>
  <c r="BB361" i="1"/>
  <c r="BB377" i="1"/>
  <c r="BB362" i="1"/>
  <c r="BB359" i="1"/>
  <c r="BB399" i="1"/>
  <c r="BB382" i="1"/>
  <c r="BB349" i="1"/>
  <c r="BB403" i="1"/>
  <c r="BB411" i="1"/>
  <c r="BB407" i="1"/>
  <c r="BB369" i="1"/>
  <c r="BB363" i="1"/>
  <c r="BB345" i="1"/>
  <c r="BB335" i="1"/>
  <c r="BB333" i="1"/>
  <c r="BB331" i="1"/>
  <c r="BB329" i="1"/>
  <c r="BB327" i="1"/>
  <c r="BB360" i="1"/>
  <c r="BB337" i="1"/>
  <c r="BB366" i="1"/>
  <c r="BB343" i="1"/>
  <c r="BB334" i="1"/>
  <c r="BB364" i="1"/>
  <c r="BB346" i="1"/>
  <c r="BB339" i="1"/>
  <c r="BB332" i="1"/>
  <c r="BB330" i="1"/>
  <c r="BB328" i="1"/>
  <c r="BB344" i="1"/>
  <c r="BB385" i="1"/>
  <c r="BB348" i="1"/>
  <c r="BB342" i="1"/>
  <c r="BB340" i="1"/>
  <c r="BB338" i="1"/>
  <c r="BB326" i="1"/>
  <c r="BB350" i="1"/>
  <c r="BB319" i="1"/>
  <c r="BB292" i="1"/>
  <c r="BB288" i="1"/>
  <c r="BB316" i="1"/>
  <c r="BB305" i="1"/>
  <c r="BB301" i="1"/>
  <c r="BB323" i="1"/>
  <c r="BB294" i="1"/>
  <c r="BB289" i="1"/>
  <c r="BB309" i="1"/>
  <c r="BB306" i="1"/>
  <c r="BB302" i="1"/>
  <c r="BB325" i="1"/>
  <c r="BB317" i="1"/>
  <c r="BB315" i="1"/>
  <c r="BB293" i="1"/>
  <c r="BB299" i="1"/>
  <c r="BB304" i="1"/>
  <c r="BB282" i="1"/>
  <c r="BB280" i="1"/>
  <c r="BB307" i="1"/>
  <c r="BB318" i="1"/>
  <c r="BB311" i="1"/>
  <c r="BB281" i="1"/>
  <c r="BB268" i="1"/>
  <c r="BB261" i="1"/>
  <c r="BB255" i="1"/>
  <c r="BB291" i="1"/>
  <c r="BB262" i="1"/>
  <c r="BB287" i="1"/>
  <c r="BB276" i="1"/>
  <c r="BB267" i="1"/>
  <c r="BB265" i="1"/>
  <c r="BB260" i="1"/>
  <c r="BB248" i="1"/>
  <c r="BB228" i="1"/>
  <c r="BB233" i="1"/>
  <c r="BB290" i="1"/>
  <c r="BB264" i="1"/>
  <c r="BB263" i="1"/>
  <c r="BB251" i="1"/>
  <c r="BB239" i="1"/>
  <c r="BB236" i="1"/>
  <c r="BB225" i="1"/>
  <c r="BB271" i="1"/>
  <c r="BB241" i="1"/>
  <c r="BB246" i="1"/>
  <c r="BB234" i="1"/>
  <c r="BB229" i="1"/>
  <c r="BB231" i="1"/>
  <c r="BB242" i="1"/>
  <c r="BB238" i="1"/>
  <c r="BB227" i="1"/>
  <c r="BB266" i="1"/>
  <c r="BB250" i="1"/>
  <c r="BB235" i="1"/>
  <c r="BB199" i="1"/>
  <c r="BB216" i="1"/>
  <c r="BB204" i="1"/>
  <c r="BB197" i="1"/>
  <c r="BB195" i="1"/>
  <c r="BB193" i="1"/>
  <c r="BB191" i="1"/>
  <c r="BB187" i="1"/>
  <c r="BB223" i="1"/>
  <c r="BB192" i="1"/>
  <c r="BB214" i="1"/>
  <c r="BB208" i="1"/>
  <c r="BB215" i="1"/>
  <c r="BB210" i="1"/>
  <c r="BB206" i="1"/>
  <c r="BB194" i="1"/>
  <c r="BB212" i="1"/>
  <c r="BB207" i="1"/>
  <c r="BB198" i="1"/>
  <c r="BB196" i="1"/>
  <c r="BB189" i="1"/>
  <c r="BB224" i="1"/>
  <c r="BB220" i="1"/>
  <c r="BB213" i="1"/>
  <c r="BB127" i="1"/>
  <c r="BB116" i="1"/>
  <c r="BB182" i="1"/>
  <c r="BB180" i="1"/>
  <c r="BB146" i="1"/>
  <c r="BB138" i="1"/>
  <c r="BB133" i="1"/>
  <c r="BB130" i="1"/>
  <c r="BB124" i="1"/>
  <c r="BB119" i="1"/>
  <c r="BB164" i="1"/>
  <c r="BB159" i="1"/>
  <c r="BB156" i="1"/>
  <c r="BB141" i="1"/>
  <c r="BB100" i="1"/>
  <c r="BB98" i="1"/>
  <c r="BB93" i="1"/>
  <c r="BB184" i="1"/>
  <c r="BB149" i="1"/>
  <c r="BB139" i="1"/>
  <c r="BB136" i="1"/>
  <c r="BB121" i="1"/>
  <c r="BB117" i="1"/>
  <c r="BB114" i="1"/>
  <c r="BB171" i="1"/>
  <c r="BB165" i="1"/>
  <c r="BB131" i="1"/>
  <c r="BB94" i="1"/>
  <c r="BB170" i="1"/>
  <c r="BB148" i="1"/>
  <c r="BB137" i="1"/>
  <c r="BB118" i="1"/>
  <c r="BB115" i="1"/>
  <c r="BB151" i="1"/>
  <c r="BB132" i="1"/>
  <c r="BB126" i="1"/>
  <c r="BB97" i="1"/>
  <c r="BB90" i="1"/>
  <c r="BB61" i="1"/>
  <c r="BB25" i="1"/>
  <c r="BB145" i="1"/>
  <c r="BB88" i="1"/>
  <c r="BB77" i="1"/>
  <c r="BB59" i="1"/>
  <c r="BB54" i="1"/>
  <c r="BB49" i="1"/>
  <c r="BB37" i="1"/>
  <c r="BB33" i="1"/>
  <c r="BB20" i="1"/>
  <c r="BB81" i="1"/>
  <c r="BB67" i="1"/>
  <c r="BB45" i="1"/>
  <c r="BB39" i="1"/>
  <c r="BB78" i="1"/>
  <c r="BB52" i="1"/>
  <c r="BB41" i="1"/>
  <c r="BB34" i="1"/>
  <c r="BB26" i="1"/>
  <c r="BB91" i="1"/>
  <c r="BB79" i="1"/>
  <c r="BB65" i="1"/>
  <c r="BB46" i="1"/>
  <c r="BB69" i="1"/>
  <c r="BB60" i="1"/>
  <c r="BB38" i="1"/>
  <c r="BB35" i="1"/>
  <c r="BB24" i="1"/>
  <c r="BB86" i="1"/>
  <c r="BB63" i="1"/>
  <c r="BB56" i="1"/>
  <c r="BB172" i="1"/>
  <c r="BB147" i="1"/>
  <c r="BB74" i="1"/>
  <c r="BB40" i="1"/>
  <c r="BB36" i="1"/>
  <c r="BB11" i="1"/>
  <c r="BB7" i="1"/>
  <c r="BB14" i="1"/>
  <c r="BB12" i="1"/>
  <c r="BF440" i="1"/>
  <c r="BF436" i="1"/>
  <c r="BF430" i="1"/>
  <c r="BF168" i="1"/>
  <c r="BF167" i="1"/>
  <c r="BF445" i="1"/>
  <c r="BF426" i="1"/>
  <c r="BF419" i="1"/>
  <c r="BF448" i="1"/>
  <c r="BF434" i="1"/>
  <c r="BF429" i="1"/>
  <c r="BF417" i="1"/>
  <c r="BF449" i="1"/>
  <c r="BF443" i="1"/>
  <c r="BF420" i="1"/>
  <c r="BF450" i="1"/>
  <c r="BF446" i="1"/>
  <c r="BF437" i="1"/>
  <c r="BF423" i="1"/>
  <c r="BF438" i="1"/>
  <c r="BF435" i="1"/>
  <c r="BF418" i="1"/>
  <c r="BF441" i="1"/>
  <c r="BF431" i="1"/>
  <c r="BF425" i="1"/>
  <c r="BF424" i="1"/>
  <c r="BF406" i="1"/>
  <c r="BF402" i="1"/>
  <c r="BF398" i="1"/>
  <c r="BF393" i="1"/>
  <c r="BF392" i="1"/>
  <c r="BF444" i="1"/>
  <c r="BF433" i="1"/>
  <c r="BF415" i="1"/>
  <c r="BF411" i="1"/>
  <c r="BF409" i="1"/>
  <c r="BF407" i="1"/>
  <c r="BF403" i="1"/>
  <c r="BF399" i="1"/>
  <c r="BF387" i="1"/>
  <c r="BF385" i="1"/>
  <c r="BF382" i="1"/>
  <c r="BF447" i="1"/>
  <c r="BF416" i="1"/>
  <c r="BF413" i="1"/>
  <c r="BF412" i="1"/>
  <c r="BF396" i="1"/>
  <c r="BF380" i="1"/>
  <c r="BF442" i="1"/>
  <c r="BF404" i="1"/>
  <c r="BF400" i="1"/>
  <c r="BF383" i="1"/>
  <c r="BF388" i="1"/>
  <c r="BF356" i="1"/>
  <c r="BF352" i="1"/>
  <c r="BF349" i="1"/>
  <c r="BF428" i="1"/>
  <c r="BF414" i="1"/>
  <c r="BF397" i="1"/>
  <c r="BF401" i="1"/>
  <c r="BF363" i="1"/>
  <c r="BF357" i="1"/>
  <c r="BF353" i="1"/>
  <c r="BF432" i="1"/>
  <c r="BF405" i="1"/>
  <c r="BF367" i="1"/>
  <c r="BF366" i="1"/>
  <c r="BF360" i="1"/>
  <c r="BF350" i="1"/>
  <c r="BF410" i="1"/>
  <c r="BF376" i="1"/>
  <c r="BF374" i="1"/>
  <c r="BF373" i="1"/>
  <c r="BF364" i="1"/>
  <c r="BF358" i="1"/>
  <c r="BF354" i="1"/>
  <c r="BF371" i="1"/>
  <c r="BF386" i="1"/>
  <c r="BF375" i="1"/>
  <c r="BF372" i="1"/>
  <c r="BF361" i="1"/>
  <c r="BF355" i="1"/>
  <c r="BF351" i="1"/>
  <c r="BF332" i="1"/>
  <c r="BF330" i="1"/>
  <c r="BF328" i="1"/>
  <c r="BF339" i="1"/>
  <c r="BF377" i="1"/>
  <c r="BF348" i="1"/>
  <c r="BF326" i="1"/>
  <c r="BF335" i="1"/>
  <c r="BF333" i="1"/>
  <c r="BF331" i="1"/>
  <c r="BF329" i="1"/>
  <c r="BF327" i="1"/>
  <c r="BF362" i="1"/>
  <c r="BF359" i="1"/>
  <c r="BF347" i="1"/>
  <c r="BF337" i="1"/>
  <c r="BF341" i="1"/>
  <c r="BF325" i="1"/>
  <c r="BF317" i="1"/>
  <c r="BF315" i="1"/>
  <c r="BF295" i="1"/>
  <c r="BF293" i="1"/>
  <c r="BF290" i="1"/>
  <c r="BF299" i="1"/>
  <c r="BF318" i="1"/>
  <c r="BF300" i="1"/>
  <c r="BF291" i="1"/>
  <c r="BF287" i="1"/>
  <c r="BF334" i="1"/>
  <c r="BF312" i="1"/>
  <c r="BF311" i="1"/>
  <c r="BF307" i="1"/>
  <c r="BF304" i="1"/>
  <c r="BF319" i="1"/>
  <c r="BF313" i="1"/>
  <c r="BF308" i="1"/>
  <c r="BF292" i="1"/>
  <c r="BF316" i="1"/>
  <c r="BF314" i="1"/>
  <c r="BF301" i="1"/>
  <c r="BF296" i="1"/>
  <c r="BF281" i="1"/>
  <c r="BF275" i="1"/>
  <c r="BF273" i="1"/>
  <c r="BF261" i="1"/>
  <c r="BF255" i="1"/>
  <c r="BF309" i="1"/>
  <c r="BF288" i="1"/>
  <c r="BF279" i="1"/>
  <c r="BF263" i="1"/>
  <c r="BF280" i="1"/>
  <c r="BF274" i="1"/>
  <c r="BF272" i="1"/>
  <c r="BF284" i="1"/>
  <c r="BF276" i="1"/>
  <c r="BF264" i="1"/>
  <c r="BF246" i="1"/>
  <c r="BF234" i="1"/>
  <c r="BF229" i="1"/>
  <c r="BF294" i="1"/>
  <c r="BF247" i="1"/>
  <c r="BF231" i="1"/>
  <c r="BF323" i="1"/>
  <c r="BF242" i="1"/>
  <c r="BF232" i="1"/>
  <c r="BF262" i="1"/>
  <c r="BF235" i="1"/>
  <c r="BF270" i="1"/>
  <c r="BF256" i="1"/>
  <c r="BF248" i="1"/>
  <c r="BF245" i="1"/>
  <c r="BF244" i="1"/>
  <c r="BF233" i="1"/>
  <c r="BF228" i="1"/>
  <c r="BF306" i="1"/>
  <c r="BF289" i="1"/>
  <c r="BF266" i="1"/>
  <c r="BF265" i="1"/>
  <c r="BF239" i="1"/>
  <c r="BF226" i="1"/>
  <c r="BF251" i="1"/>
  <c r="BF271" i="1"/>
  <c r="BF249" i="1"/>
  <c r="BF241" i="1"/>
  <c r="BF236" i="1"/>
  <c r="BF225" i="1"/>
  <c r="BF219" i="1"/>
  <c r="BF215" i="1"/>
  <c r="BF210" i="1"/>
  <c r="BF206" i="1"/>
  <c r="BF212" i="1"/>
  <c r="BF207" i="1"/>
  <c r="BF198" i="1"/>
  <c r="BF196" i="1"/>
  <c r="BF189" i="1"/>
  <c r="BF224" i="1"/>
  <c r="BF222" i="1"/>
  <c r="BF213" i="1"/>
  <c r="BF186" i="1"/>
  <c r="BF218" i="1"/>
  <c r="BF203" i="1"/>
  <c r="BF202" i="1"/>
  <c r="BF199" i="1"/>
  <c r="BF216" i="1"/>
  <c r="BF201" i="1"/>
  <c r="BF197" i="1"/>
  <c r="BF193" i="1"/>
  <c r="BF187" i="1"/>
  <c r="BF182" i="1"/>
  <c r="BF223" i="1"/>
  <c r="BF221" i="1"/>
  <c r="BF214" i="1"/>
  <c r="BF208" i="1"/>
  <c r="BF171" i="1"/>
  <c r="BF165" i="1"/>
  <c r="BF131" i="1"/>
  <c r="BF96" i="1"/>
  <c r="BF181" i="1"/>
  <c r="BF172" i="1"/>
  <c r="BF147" i="1"/>
  <c r="BF145" i="1"/>
  <c r="BF129" i="1"/>
  <c r="BF123" i="1"/>
  <c r="BF95" i="1"/>
  <c r="BF91" i="1"/>
  <c r="BF170" i="1"/>
  <c r="BF150" i="1"/>
  <c r="BF148" i="1"/>
  <c r="BF118" i="1"/>
  <c r="BF115" i="1"/>
  <c r="BF99" i="1"/>
  <c r="BF179" i="1"/>
  <c r="BF173" i="1"/>
  <c r="BF153" i="1"/>
  <c r="BF151" i="1"/>
  <c r="BF126" i="1"/>
  <c r="BF97" i="1"/>
  <c r="BF116" i="1"/>
  <c r="BF164" i="1"/>
  <c r="BF144" i="1"/>
  <c r="BF103" i="1"/>
  <c r="BF101" i="1"/>
  <c r="BF100" i="1"/>
  <c r="BF178" i="1"/>
  <c r="BF149" i="1"/>
  <c r="BF136" i="1"/>
  <c r="BF122" i="1"/>
  <c r="BF121" i="1"/>
  <c r="BF117" i="1"/>
  <c r="BF114" i="1"/>
  <c r="BF79" i="1"/>
  <c r="BF65" i="1"/>
  <c r="BF53" i="1"/>
  <c r="BF46" i="1"/>
  <c r="BF27" i="1"/>
  <c r="BF130" i="1"/>
  <c r="BF89" i="1"/>
  <c r="BF60" i="1"/>
  <c r="BF38" i="1"/>
  <c r="BF35" i="1"/>
  <c r="BF24" i="1"/>
  <c r="BF80" i="1"/>
  <c r="BF66" i="1"/>
  <c r="BF56" i="1"/>
  <c r="BF48" i="1"/>
  <c r="BF146" i="1"/>
  <c r="BF128" i="1"/>
  <c r="BF86" i="1"/>
  <c r="BF74" i="1"/>
  <c r="BF63" i="1"/>
  <c r="BF40" i="1"/>
  <c r="BF36" i="1"/>
  <c r="BF180" i="1"/>
  <c r="BF72" i="1"/>
  <c r="BF71" i="1"/>
  <c r="BF70" i="1"/>
  <c r="BF61" i="1"/>
  <c r="BF44" i="1"/>
  <c r="BF43" i="1"/>
  <c r="BF25" i="1"/>
  <c r="BF119" i="1"/>
  <c r="BF93" i="1"/>
  <c r="BF88" i="1"/>
  <c r="BF77" i="1"/>
  <c r="BF75" i="1"/>
  <c r="BF57" i="1"/>
  <c r="BF54" i="1"/>
  <c r="BF49" i="1"/>
  <c r="BF37" i="1"/>
  <c r="BF33" i="1"/>
  <c r="BF30" i="1"/>
  <c r="BF22" i="1"/>
  <c r="BF21" i="1"/>
  <c r="BF20" i="1"/>
  <c r="BF87" i="1"/>
  <c r="BF81" i="1"/>
  <c r="BF67" i="1"/>
  <c r="BF59" i="1"/>
  <c r="BF45" i="1"/>
  <c r="BF124" i="1"/>
  <c r="BF55" i="1"/>
  <c r="BF52" i="1"/>
  <c r="BF34" i="1"/>
  <c r="BF26" i="1"/>
  <c r="BF23" i="1"/>
  <c r="BF4" i="1"/>
  <c r="BF14" i="1"/>
  <c r="BF12" i="1"/>
  <c r="BF10" i="1"/>
  <c r="BF18" i="1"/>
  <c r="BF5" i="1"/>
  <c r="BF3" i="1"/>
  <c r="BF11" i="1"/>
  <c r="BF17" i="1"/>
  <c r="BF204" i="1"/>
  <c r="BF305" i="1"/>
  <c r="AU450" i="1"/>
  <c r="AU444" i="1"/>
  <c r="AU438" i="1"/>
  <c r="AU423" i="1"/>
  <c r="AU418" i="1"/>
  <c r="AU442" i="1"/>
  <c r="AU424" i="1"/>
  <c r="AU445" i="1"/>
  <c r="AU433" i="1"/>
  <c r="AU432" i="1"/>
  <c r="AU428" i="1"/>
  <c r="AU426" i="1"/>
  <c r="AU417" i="1"/>
  <c r="AU416" i="1"/>
  <c r="AU168" i="1"/>
  <c r="AU167" i="1"/>
  <c r="AU427" i="1"/>
  <c r="AU449" i="1"/>
  <c r="AU440" i="1"/>
  <c r="AU405" i="1"/>
  <c r="AU401" i="1"/>
  <c r="AU397" i="1"/>
  <c r="AU388" i="1"/>
  <c r="AU410" i="1"/>
  <c r="AU420" i="1"/>
  <c r="AU413" i="1"/>
  <c r="AU406" i="1"/>
  <c r="AU402" i="1"/>
  <c r="AU398" i="1"/>
  <c r="AU393" i="1"/>
  <c r="AU389" i="1"/>
  <c r="AU421" i="1"/>
  <c r="AU407" i="1"/>
  <c r="AU403" i="1"/>
  <c r="AU399" i="1"/>
  <c r="AU374" i="1"/>
  <c r="AU371" i="1"/>
  <c r="AU355" i="1"/>
  <c r="AU351" i="1"/>
  <c r="AU409" i="1"/>
  <c r="AU381" i="1"/>
  <c r="AU362" i="1"/>
  <c r="AU356" i="1"/>
  <c r="AU352" i="1"/>
  <c r="AU396" i="1"/>
  <c r="AU357" i="1"/>
  <c r="AU353" i="1"/>
  <c r="AU369" i="1"/>
  <c r="AU400" i="1"/>
  <c r="AU364" i="1"/>
  <c r="AU358" i="1"/>
  <c r="AU354" i="1"/>
  <c r="AU368" i="1"/>
  <c r="AU337" i="1"/>
  <c r="AU376" i="1"/>
  <c r="AU343" i="1"/>
  <c r="AU334" i="1"/>
  <c r="AU346" i="1"/>
  <c r="AU339" i="1"/>
  <c r="AU344" i="1"/>
  <c r="AU404" i="1"/>
  <c r="AU367" i="1"/>
  <c r="AU340" i="1"/>
  <c r="AU338" i="1"/>
  <c r="AU316" i="1"/>
  <c r="AU305" i="1"/>
  <c r="AU327" i="1"/>
  <c r="AU289" i="1"/>
  <c r="AU309" i="1"/>
  <c r="AU302" i="1"/>
  <c r="AU290" i="1"/>
  <c r="AU303" i="1"/>
  <c r="AU299" i="1"/>
  <c r="AU335" i="1"/>
  <c r="AU318" i="1"/>
  <c r="AU291" i="1"/>
  <c r="AU287" i="1"/>
  <c r="AU285" i="1"/>
  <c r="AU258" i="1"/>
  <c r="AU304" i="1"/>
  <c r="AU284" i="1"/>
  <c r="AU279" i="1"/>
  <c r="AU272" i="1"/>
  <c r="AU300" i="1"/>
  <c r="AU267" i="1"/>
  <c r="AU262" i="1"/>
  <c r="AU260" i="1"/>
  <c r="AU345" i="1"/>
  <c r="AU276" i="1"/>
  <c r="AU256" i="1"/>
  <c r="AU319" i="1"/>
  <c r="AU292" i="1"/>
  <c r="AU288" i="1"/>
  <c r="AU263" i="1"/>
  <c r="AU259" i="1"/>
  <c r="AU251" i="1"/>
  <c r="AU241" i="1"/>
  <c r="AU236" i="1"/>
  <c r="AU271" i="1"/>
  <c r="AU246" i="1"/>
  <c r="AU252" i="1"/>
  <c r="AU250" i="1"/>
  <c r="AU242" i="1"/>
  <c r="AU231" i="1"/>
  <c r="AU255" i="1"/>
  <c r="AU245" i="1"/>
  <c r="AU308" i="1"/>
  <c r="AU232" i="1"/>
  <c r="AU280" i="1"/>
  <c r="AU254" i="1"/>
  <c r="AU248" i="1"/>
  <c r="AU228" i="1"/>
  <c r="AU219" i="1"/>
  <c r="AU218" i="1"/>
  <c r="AU204" i="1"/>
  <c r="AU203" i="1"/>
  <c r="AU195" i="1"/>
  <c r="AU187" i="1"/>
  <c r="AU223" i="1"/>
  <c r="AU194" i="1"/>
  <c r="AU208" i="1"/>
  <c r="AU196" i="1"/>
  <c r="AU215" i="1"/>
  <c r="AU210" i="1"/>
  <c r="AU212" i="1"/>
  <c r="AU207" i="1"/>
  <c r="AU213" i="1"/>
  <c r="AU197" i="1"/>
  <c r="AU186" i="1"/>
  <c r="AU180" i="1"/>
  <c r="AU175" i="1"/>
  <c r="AU138" i="1"/>
  <c r="AU133" i="1"/>
  <c r="AU105" i="1"/>
  <c r="AU159" i="1"/>
  <c r="AU156" i="1"/>
  <c r="AU128" i="1"/>
  <c r="AU100" i="1"/>
  <c r="AU93" i="1"/>
  <c r="AU162" i="1"/>
  <c r="AU139" i="1"/>
  <c r="AU120" i="1"/>
  <c r="AU103" i="1"/>
  <c r="AU101" i="1"/>
  <c r="AU171" i="1"/>
  <c r="AU165" i="1"/>
  <c r="AU150" i="1"/>
  <c r="AU122" i="1"/>
  <c r="AU94" i="1"/>
  <c r="AU172" i="1"/>
  <c r="AU160" i="1"/>
  <c r="AU157" i="1"/>
  <c r="AU184" i="1"/>
  <c r="AU163" i="1"/>
  <c r="AU151" i="1"/>
  <c r="AU108" i="1"/>
  <c r="AU179" i="1"/>
  <c r="AU154" i="1"/>
  <c r="AU153" i="1"/>
  <c r="AU127" i="1"/>
  <c r="AU109" i="1"/>
  <c r="AU95" i="1"/>
  <c r="AU99" i="1"/>
  <c r="AU72" i="1"/>
  <c r="AU71" i="1"/>
  <c r="AU70" i="1"/>
  <c r="AU64" i="1"/>
  <c r="AU62" i="1"/>
  <c r="AU59" i="1"/>
  <c r="AU54" i="1"/>
  <c r="AU37" i="1"/>
  <c r="AU33" i="1"/>
  <c r="AU20" i="1"/>
  <c r="AU18" i="1"/>
  <c r="AU158" i="1"/>
  <c r="AU140" i="1"/>
  <c r="AU89" i="1"/>
  <c r="AU83" i="1"/>
  <c r="AU81" i="1"/>
  <c r="AU45" i="1"/>
  <c r="AU30" i="1"/>
  <c r="AU22" i="1"/>
  <c r="AU21" i="1"/>
  <c r="AU148" i="1"/>
  <c r="AU96" i="1"/>
  <c r="AU78" i="1"/>
  <c r="AU76" i="1"/>
  <c r="AU52" i="1"/>
  <c r="AU34" i="1"/>
  <c r="AU85" i="1"/>
  <c r="AU79" i="1"/>
  <c r="AU46" i="1"/>
  <c r="AU170" i="1"/>
  <c r="AU53" i="1"/>
  <c r="AU51" i="1"/>
  <c r="AU35" i="1"/>
  <c r="AU86" i="1"/>
  <c r="AU63" i="1"/>
  <c r="AU47" i="1"/>
  <c r="AU44" i="1"/>
  <c r="AU28" i="1"/>
  <c r="AU36" i="1"/>
  <c r="AU7" i="1"/>
  <c r="AU4" i="1"/>
  <c r="AU16" i="1"/>
  <c r="AU14" i="1"/>
  <c r="AU6" i="1"/>
  <c r="AU12" i="1"/>
  <c r="AU11" i="1"/>
  <c r="AU10" i="1"/>
  <c r="AU224" i="1"/>
  <c r="AU121" i="1"/>
  <c r="AU56" i="1"/>
  <c r="AU392" i="1"/>
  <c r="AU147" i="1"/>
  <c r="AU26" i="1"/>
  <c r="AU126" i="1"/>
  <c r="AU145" i="1"/>
  <c r="AU382" i="1"/>
  <c r="AU216" i="1"/>
  <c r="AU441" i="1"/>
  <c r="AU448" i="1"/>
  <c r="AU61" i="1"/>
  <c r="AU124" i="1"/>
  <c r="AU235" i="1"/>
  <c r="AU307" i="1"/>
  <c r="AU233" i="1"/>
  <c r="AU434" i="1"/>
  <c r="AU411" i="1"/>
  <c r="AU229" i="1"/>
  <c r="AU437" i="1"/>
  <c r="AU363" i="1"/>
  <c r="AU447" i="1"/>
  <c r="AU239" i="1"/>
  <c r="AU118" i="1"/>
  <c r="AU149" i="1"/>
  <c r="AU182" i="1"/>
  <c r="AU193" i="1"/>
  <c r="AY168" i="1"/>
  <c r="AY167" i="1"/>
  <c r="AY448" i="1"/>
  <c r="AY434" i="1"/>
  <c r="AY425" i="1"/>
  <c r="AY449" i="1"/>
  <c r="AY443" i="1"/>
  <c r="AY446" i="1"/>
  <c r="AY440" i="1"/>
  <c r="AY437" i="1"/>
  <c r="AY438" i="1"/>
  <c r="AY435" i="1"/>
  <c r="AY418" i="1"/>
  <c r="AY444" i="1"/>
  <c r="AY441" i="1"/>
  <c r="AY421" i="1"/>
  <c r="AY447" i="1"/>
  <c r="AY442" i="1"/>
  <c r="AY415" i="1"/>
  <c r="AY411" i="1"/>
  <c r="AY407" i="1"/>
  <c r="AY403" i="1"/>
  <c r="AY399" i="1"/>
  <c r="AY387" i="1"/>
  <c r="AY385" i="1"/>
  <c r="AY382" i="1"/>
  <c r="AY380" i="1"/>
  <c r="AY404" i="1"/>
  <c r="AY400" i="1"/>
  <c r="AY394" i="1"/>
  <c r="AY417" i="1"/>
  <c r="AY383" i="1"/>
  <c r="AY414" i="1"/>
  <c r="AY405" i="1"/>
  <c r="AY401" i="1"/>
  <c r="AY397" i="1"/>
  <c r="AY388" i="1"/>
  <c r="AY386" i="1"/>
  <c r="AY426" i="1"/>
  <c r="AY357" i="1"/>
  <c r="AY353" i="1"/>
  <c r="AY392" i="1"/>
  <c r="AY369" i="1"/>
  <c r="AY363" i="1"/>
  <c r="AY366" i="1"/>
  <c r="AY364" i="1"/>
  <c r="AY360" i="1"/>
  <c r="AY358" i="1"/>
  <c r="AY354" i="1"/>
  <c r="AY350" i="1"/>
  <c r="AY413" i="1"/>
  <c r="AY376" i="1"/>
  <c r="AY373" i="1"/>
  <c r="AY371" i="1"/>
  <c r="AY355" i="1"/>
  <c r="AY351" i="1"/>
  <c r="AY445" i="1"/>
  <c r="AY410" i="1"/>
  <c r="AY398" i="1"/>
  <c r="AY384" i="1"/>
  <c r="AY361" i="1"/>
  <c r="AY402" i="1"/>
  <c r="AY377" i="1"/>
  <c r="AY362" i="1"/>
  <c r="AY359" i="1"/>
  <c r="AY356" i="1"/>
  <c r="AY352" i="1"/>
  <c r="AY344" i="1"/>
  <c r="AY348" i="1"/>
  <c r="AY342" i="1"/>
  <c r="AY340" i="1"/>
  <c r="AY338" i="1"/>
  <c r="AY345" i="1"/>
  <c r="AY341" i="1"/>
  <c r="AY335" i="1"/>
  <c r="AY333" i="1"/>
  <c r="AY331" i="1"/>
  <c r="AY329" i="1"/>
  <c r="AY327" i="1"/>
  <c r="AY337" i="1"/>
  <c r="AY343" i="1"/>
  <c r="AY334" i="1"/>
  <c r="AY406" i="1"/>
  <c r="AY365" i="1"/>
  <c r="AY349" i="1"/>
  <c r="AY346" i="1"/>
  <c r="AY330" i="1"/>
  <c r="AY321" i="1"/>
  <c r="AY303" i="1"/>
  <c r="AY299" i="1"/>
  <c r="AY318" i="1"/>
  <c r="AY313" i="1"/>
  <c r="AY291" i="1"/>
  <c r="AY287" i="1"/>
  <c r="AY328" i="1"/>
  <c r="AY311" i="1"/>
  <c r="AY307" i="1"/>
  <c r="AY304" i="1"/>
  <c r="AY339" i="1"/>
  <c r="AY326" i="1"/>
  <c r="AY319" i="1"/>
  <c r="AY292" i="1"/>
  <c r="AY288" i="1"/>
  <c r="AY322" i="1"/>
  <c r="AY316" i="1"/>
  <c r="AY305" i="1"/>
  <c r="AY301" i="1"/>
  <c r="AY323" i="1"/>
  <c r="AY294" i="1"/>
  <c r="AY289" i="1"/>
  <c r="AY306" i="1"/>
  <c r="AY262" i="1"/>
  <c r="AY315" i="1"/>
  <c r="AY290" i="1"/>
  <c r="AY276" i="1"/>
  <c r="AY267" i="1"/>
  <c r="AY265" i="1"/>
  <c r="AY260" i="1"/>
  <c r="AY309" i="1"/>
  <c r="AY286" i="1"/>
  <c r="AY285" i="1"/>
  <c r="AY273" i="1"/>
  <c r="AY269" i="1"/>
  <c r="AY325" i="1"/>
  <c r="AY317" i="1"/>
  <c r="AY302" i="1"/>
  <c r="AY293" i="1"/>
  <c r="AY270" i="1"/>
  <c r="AY266" i="1"/>
  <c r="AY332" i="1"/>
  <c r="AY278" i="1"/>
  <c r="AY264" i="1"/>
  <c r="AY257" i="1"/>
  <c r="AY282" i="1"/>
  <c r="AY261" i="1"/>
  <c r="AY231" i="1"/>
  <c r="AY255" i="1"/>
  <c r="AY245" i="1"/>
  <c r="AY242" i="1"/>
  <c r="AY238" i="1"/>
  <c r="AY237" i="1"/>
  <c r="AY227" i="1"/>
  <c r="AY250" i="1"/>
  <c r="AY235" i="1"/>
  <c r="AY263" i="1"/>
  <c r="AY248" i="1"/>
  <c r="AY228" i="1"/>
  <c r="AY226" i="1"/>
  <c r="AY253" i="1"/>
  <c r="AY233" i="1"/>
  <c r="AY251" i="1"/>
  <c r="AY239" i="1"/>
  <c r="AY236" i="1"/>
  <c r="AY225" i="1"/>
  <c r="AY280" i="1"/>
  <c r="AY268" i="1"/>
  <c r="AY271" i="1"/>
  <c r="AY241" i="1"/>
  <c r="AY281" i="1"/>
  <c r="AY246" i="1"/>
  <c r="AY234" i="1"/>
  <c r="AY229" i="1"/>
  <c r="AY212" i="1"/>
  <c r="AY207" i="1"/>
  <c r="AY198" i="1"/>
  <c r="AY196" i="1"/>
  <c r="AY189" i="1"/>
  <c r="AY224" i="1"/>
  <c r="AY220" i="1"/>
  <c r="AY213" i="1"/>
  <c r="AY199" i="1"/>
  <c r="AY185" i="1"/>
  <c r="AY219" i="1"/>
  <c r="AY216" i="1"/>
  <c r="AY204" i="1"/>
  <c r="AY197" i="1"/>
  <c r="AY195" i="1"/>
  <c r="AY193" i="1"/>
  <c r="AY191" i="1"/>
  <c r="AY187" i="1"/>
  <c r="AY223" i="1"/>
  <c r="AY184" i="1"/>
  <c r="AY222" i="1"/>
  <c r="AY214" i="1"/>
  <c r="AY208" i="1"/>
  <c r="AY215" i="1"/>
  <c r="AY211" i="1"/>
  <c r="AY210" i="1"/>
  <c r="AY206" i="1"/>
  <c r="AY194" i="1"/>
  <c r="AY172" i="1"/>
  <c r="AY147" i="1"/>
  <c r="AY145" i="1"/>
  <c r="AY170" i="1"/>
  <c r="AY148" i="1"/>
  <c r="AY137" i="1"/>
  <c r="AY118" i="1"/>
  <c r="AY115" i="1"/>
  <c r="AY151" i="1"/>
  <c r="AY132" i="1"/>
  <c r="AY126" i="1"/>
  <c r="AY108" i="1"/>
  <c r="AY97" i="1"/>
  <c r="AY182" i="1"/>
  <c r="AY178" i="1"/>
  <c r="AY142" i="1"/>
  <c r="AY127" i="1"/>
  <c r="AY116" i="1"/>
  <c r="AY109" i="1"/>
  <c r="AY104" i="1"/>
  <c r="AY181" i="1"/>
  <c r="AY180" i="1"/>
  <c r="AY176" i="1"/>
  <c r="AY146" i="1"/>
  <c r="AY138" i="1"/>
  <c r="AY133" i="1"/>
  <c r="AY130" i="1"/>
  <c r="AY124" i="1"/>
  <c r="AY119" i="1"/>
  <c r="AY113" i="1"/>
  <c r="AY92" i="1"/>
  <c r="AY174" i="1"/>
  <c r="AY149" i="1"/>
  <c r="AY139" i="1"/>
  <c r="AY136" i="1"/>
  <c r="AY121" i="1"/>
  <c r="AY117" i="1"/>
  <c r="AY114" i="1"/>
  <c r="AY173" i="1"/>
  <c r="AY171" i="1"/>
  <c r="AY165" i="1"/>
  <c r="AY161" i="1"/>
  <c r="AY150" i="1"/>
  <c r="AY131" i="1"/>
  <c r="AY94" i="1"/>
  <c r="AY100" i="1"/>
  <c r="AY69" i="1"/>
  <c r="AY60" i="1"/>
  <c r="AY38" i="1"/>
  <c r="AY35" i="1"/>
  <c r="AY24" i="1"/>
  <c r="AY86" i="1"/>
  <c r="AY63" i="1"/>
  <c r="AY56" i="1"/>
  <c r="AY50" i="1"/>
  <c r="AY44" i="1"/>
  <c r="AY143" i="1"/>
  <c r="AY74" i="1"/>
  <c r="AY47" i="1"/>
  <c r="AY40" i="1"/>
  <c r="AY36" i="1"/>
  <c r="AY156" i="1"/>
  <c r="AY90" i="1"/>
  <c r="AY68" i="1"/>
  <c r="AY61" i="1"/>
  <c r="AY25" i="1"/>
  <c r="AY141" i="1"/>
  <c r="AY88" i="1"/>
  <c r="AY77" i="1"/>
  <c r="AY59" i="1"/>
  <c r="AY54" i="1"/>
  <c r="AY49" i="1"/>
  <c r="AY37" i="1"/>
  <c r="AY33" i="1"/>
  <c r="AY159" i="1"/>
  <c r="AY98" i="1"/>
  <c r="AY89" i="1"/>
  <c r="AY81" i="1"/>
  <c r="AY67" i="1"/>
  <c r="AY64" i="1"/>
  <c r="AY45" i="1"/>
  <c r="AY39" i="1"/>
  <c r="AY32" i="1"/>
  <c r="AY93" i="1"/>
  <c r="AY91" i="1"/>
  <c r="AY78" i="1"/>
  <c r="AY52" i="1"/>
  <c r="AY41" i="1"/>
  <c r="AY34" i="1"/>
  <c r="AY26" i="1"/>
  <c r="AY164" i="1"/>
  <c r="AY83" i="1"/>
  <c r="AY79" i="1"/>
  <c r="AY65" i="1"/>
  <c r="AY46" i="1"/>
  <c r="AY14" i="1"/>
  <c r="AY12" i="1"/>
  <c r="AY11" i="1"/>
  <c r="AY20" i="1"/>
  <c r="AY7" i="1"/>
  <c r="AY15" i="1"/>
  <c r="AY4" i="1"/>
  <c r="AY18" i="1"/>
  <c r="AY8" i="1"/>
  <c r="I138" i="31"/>
  <c r="I139" i="31"/>
  <c r="I137" i="31"/>
  <c r="I140" i="31"/>
  <c r="AX2" i="1"/>
  <c r="BA2" i="1"/>
  <c r="BB2" i="1"/>
  <c r="BF2" i="1"/>
  <c r="AT2" i="1"/>
  <c r="AY2" i="1"/>
  <c r="BC2" i="1"/>
  <c r="BG2" i="1"/>
  <c r="AV2" i="1"/>
  <c r="AU2" i="1"/>
  <c r="BD2" i="1"/>
  <c r="AW2" i="1"/>
  <c r="BE2" i="1"/>
  <c r="I31" i="31"/>
  <c r="I39" i="31"/>
  <c r="I57" i="31"/>
  <c r="I167" i="31"/>
  <c r="I168" i="31"/>
  <c r="I166" i="31"/>
  <c r="I165" i="31"/>
  <c r="I128" i="31"/>
  <c r="I127" i="31"/>
  <c r="I125" i="31"/>
  <c r="I177" i="31"/>
  <c r="I210" i="31"/>
  <c r="I205" i="31"/>
  <c r="I199" i="31"/>
  <c r="I193" i="31"/>
  <c r="I186" i="31"/>
  <c r="I179" i="31"/>
  <c r="I161" i="31"/>
  <c r="I155" i="31"/>
  <c r="I142" i="31"/>
  <c r="I131" i="31"/>
  <c r="I123" i="31"/>
  <c r="I60" i="31"/>
  <c r="I32" i="31"/>
  <c r="I162" i="31"/>
  <c r="I204" i="31"/>
  <c r="I198" i="31"/>
  <c r="I192" i="31"/>
  <c r="I185" i="31"/>
  <c r="I178" i="31"/>
  <c r="I173" i="31"/>
  <c r="I169" i="31"/>
  <c r="I160" i="31"/>
  <c r="I154" i="31"/>
  <c r="I148" i="31"/>
  <c r="I141" i="31"/>
  <c r="I130" i="31"/>
  <c r="I55" i="31"/>
  <c r="I45" i="31"/>
  <c r="I35" i="31"/>
  <c r="I170" i="31"/>
  <c r="I197" i="31"/>
  <c r="I191" i="31"/>
  <c r="I184" i="31"/>
  <c r="I159" i="31"/>
  <c r="I153" i="31"/>
  <c r="I147" i="31"/>
  <c r="I136" i="31"/>
  <c r="I129" i="31"/>
  <c r="I122" i="31"/>
  <c r="I54" i="31"/>
  <c r="I44" i="31"/>
  <c r="I37" i="31"/>
  <c r="I206" i="31"/>
  <c r="I149" i="31"/>
  <c r="I203" i="31"/>
  <c r="I196" i="31"/>
  <c r="I190" i="31"/>
  <c r="I183" i="31"/>
  <c r="I152" i="31"/>
  <c r="I146" i="31"/>
  <c r="I135" i="31"/>
  <c r="I58" i="31"/>
  <c r="I41" i="31"/>
  <c r="I194" i="31"/>
  <c r="I163" i="31"/>
  <c r="I200" i="31"/>
  <c r="I124" i="31"/>
  <c r="I213" i="31"/>
  <c r="I209" i="31"/>
  <c r="I202" i="31"/>
  <c r="I189" i="31"/>
  <c r="I182" i="31"/>
  <c r="I176" i="31"/>
  <c r="I158" i="31"/>
  <c r="I151" i="31"/>
  <c r="I145" i="31"/>
  <c r="I134" i="31"/>
  <c r="I42" i="31"/>
  <c r="I207" i="31"/>
  <c r="I188" i="31"/>
  <c r="I175" i="31"/>
  <c r="I156" i="31"/>
  <c r="I180" i="31"/>
  <c r="I143" i="31"/>
  <c r="I61" i="31"/>
  <c r="I212" i="31"/>
  <c r="I208" i="31"/>
  <c r="I201" i="31"/>
  <c r="I195" i="31"/>
  <c r="I172" i="31"/>
  <c r="I164" i="31"/>
  <c r="I157" i="31"/>
  <c r="I144" i="31"/>
  <c r="I133" i="31"/>
  <c r="I126" i="31"/>
  <c r="I38" i="31"/>
  <c r="I211" i="31"/>
  <c r="I181" i="31"/>
  <c r="I171" i="31"/>
  <c r="I150" i="31"/>
  <c r="I187" i="31"/>
  <c r="I174" i="31"/>
  <c r="I132" i="31"/>
  <c r="I34" i="31"/>
  <c r="AG1" i="1"/>
  <c r="AD1" i="1"/>
  <c r="AH1" i="1"/>
  <c r="AF1" i="1"/>
  <c r="C63" i="2"/>
  <c r="C67" i="2"/>
  <c r="C69" i="2"/>
  <c r="C75" i="2"/>
  <c r="C76" i="2"/>
  <c r="C68" i="2"/>
  <c r="C62" i="2"/>
  <c r="C73" i="2"/>
  <c r="C72" i="2"/>
  <c r="C74" i="2"/>
  <c r="C77" i="2"/>
  <c r="C64" i="2"/>
  <c r="C65" i="2"/>
  <c r="C66" i="2"/>
  <c r="C70" i="2"/>
  <c r="C71" i="2"/>
  <c r="C81" i="2"/>
  <c r="I21" i="2"/>
  <c r="K1" i="1"/>
  <c r="I28" i="31"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I2" i="31" s="1"/>
  <c r="AZ19" i="1" l="1"/>
  <c r="I51" i="31"/>
  <c r="I75" i="31"/>
  <c r="AZ102" i="1"/>
  <c r="AZ379" i="1"/>
  <c r="AZ378" i="1"/>
  <c r="AZ42" i="1"/>
  <c r="AZ390" i="1"/>
  <c r="AZ320" i="1"/>
  <c r="I67" i="31"/>
  <c r="AZ310" i="1"/>
  <c r="I93" i="31"/>
  <c r="I95" i="31"/>
  <c r="I94" i="31"/>
  <c r="I87" i="31"/>
  <c r="I92" i="31"/>
  <c r="I89" i="31"/>
  <c r="AH68" i="39"/>
  <c r="AZ169" i="1"/>
  <c r="I85" i="31"/>
  <c r="I97" i="31"/>
  <c r="I84" i="31"/>
  <c r="H208" i="39"/>
  <c r="H206" i="39"/>
  <c r="H204" i="39"/>
  <c r="H202" i="39"/>
  <c r="H200" i="39"/>
  <c r="H207" i="39"/>
  <c r="H205" i="39"/>
  <c r="H203" i="39"/>
  <c r="H201" i="39"/>
  <c r="H199" i="39"/>
  <c r="H197" i="39"/>
  <c r="H195" i="39"/>
  <c r="H193" i="39"/>
  <c r="H191" i="39"/>
  <c r="H189" i="39"/>
  <c r="H187" i="39"/>
  <c r="H185" i="39"/>
  <c r="H183" i="39"/>
  <c r="H181" i="39"/>
  <c r="H179" i="39"/>
  <c r="H177" i="39"/>
  <c r="H175" i="39"/>
  <c r="H173" i="39"/>
  <c r="H171" i="39"/>
  <c r="H169" i="39"/>
  <c r="H167" i="39"/>
  <c r="H165" i="39"/>
  <c r="H163" i="39"/>
  <c r="H161" i="39"/>
  <c r="H194" i="39"/>
  <c r="H190" i="39"/>
  <c r="H186" i="39"/>
  <c r="H182" i="39"/>
  <c r="H198" i="39"/>
  <c r="H196" i="39"/>
  <c r="H192" i="39"/>
  <c r="H188" i="39"/>
  <c r="H184" i="39"/>
  <c r="H180" i="39"/>
  <c r="H159" i="39"/>
  <c r="H158" i="39"/>
  <c r="H168" i="39"/>
  <c r="H160" i="39"/>
  <c r="H174" i="39"/>
  <c r="H166" i="39"/>
  <c r="H157" i="39"/>
  <c r="H154" i="39"/>
  <c r="H152" i="39"/>
  <c r="H150" i="39"/>
  <c r="H148" i="39"/>
  <c r="H146" i="39"/>
  <c r="H144" i="39"/>
  <c r="H142" i="39"/>
  <c r="H140" i="39"/>
  <c r="H138" i="39"/>
  <c r="H136" i="39"/>
  <c r="H134" i="39"/>
  <c r="H132" i="39"/>
  <c r="H172" i="39"/>
  <c r="H162" i="39"/>
  <c r="H151" i="39"/>
  <c r="H147" i="39"/>
  <c r="H143" i="39"/>
  <c r="H139" i="39"/>
  <c r="H178" i="39"/>
  <c r="H164" i="39"/>
  <c r="H131" i="39"/>
  <c r="H130" i="39"/>
  <c r="H128" i="39"/>
  <c r="H126" i="39"/>
  <c r="H124" i="39"/>
  <c r="H122" i="39"/>
  <c r="H120" i="39"/>
  <c r="H118" i="39"/>
  <c r="H116" i="39"/>
  <c r="H114" i="39"/>
  <c r="H112" i="39"/>
  <c r="H141" i="39"/>
  <c r="H127" i="39"/>
  <c r="H123" i="39"/>
  <c r="H119" i="39"/>
  <c r="H117" i="39"/>
  <c r="H170" i="39"/>
  <c r="H153" i="39"/>
  <c r="H137" i="39"/>
  <c r="H115" i="39"/>
  <c r="H109" i="39"/>
  <c r="H107" i="39"/>
  <c r="H105" i="39"/>
  <c r="H103" i="39"/>
  <c r="H101" i="39"/>
  <c r="H99" i="39"/>
  <c r="H97" i="39"/>
  <c r="H95" i="39"/>
  <c r="H155" i="39"/>
  <c r="H145" i="39"/>
  <c r="H135" i="39"/>
  <c r="H113" i="39"/>
  <c r="H110" i="39"/>
  <c r="H108" i="39"/>
  <c r="H106" i="39"/>
  <c r="H104" i="39"/>
  <c r="H102" i="39"/>
  <c r="H100" i="39"/>
  <c r="H98" i="39"/>
  <c r="H96" i="39"/>
  <c r="H94" i="39"/>
  <c r="H176" i="39"/>
  <c r="H156" i="39"/>
  <c r="H133" i="39"/>
  <c r="H93" i="39"/>
  <c r="H91" i="39"/>
  <c r="H89" i="39"/>
  <c r="H87" i="39"/>
  <c r="H85" i="39"/>
  <c r="H83" i="39"/>
  <c r="H81" i="39"/>
  <c r="H79" i="39"/>
  <c r="H77" i="39"/>
  <c r="H75" i="39"/>
  <c r="H73" i="39"/>
  <c r="H71" i="39"/>
  <c r="H129" i="39"/>
  <c r="H149" i="39"/>
  <c r="H111" i="39"/>
  <c r="H92" i="39"/>
  <c r="H90" i="39"/>
  <c r="H88" i="39"/>
  <c r="H86" i="39"/>
  <c r="H84" i="39"/>
  <c r="H82" i="39"/>
  <c r="H80" i="39"/>
  <c r="H78" i="39"/>
  <c r="H76" i="39"/>
  <c r="H74" i="39"/>
  <c r="H72" i="39"/>
  <c r="H125" i="39"/>
  <c r="H121" i="39"/>
  <c r="H70" i="39"/>
  <c r="H68" i="39"/>
  <c r="H66" i="39"/>
  <c r="H64" i="39"/>
  <c r="H62" i="39"/>
  <c r="H60" i="39"/>
  <c r="H58" i="39"/>
  <c r="H56" i="39"/>
  <c r="H54" i="39"/>
  <c r="H52" i="39"/>
  <c r="H50" i="39"/>
  <c r="H48" i="39"/>
  <c r="H46" i="39"/>
  <c r="H44" i="39"/>
  <c r="H42" i="39"/>
  <c r="H40" i="39"/>
  <c r="H38" i="39"/>
  <c r="H36" i="39"/>
  <c r="H34" i="39"/>
  <c r="H32" i="39"/>
  <c r="H30" i="39"/>
  <c r="H28" i="39"/>
  <c r="H26" i="39"/>
  <c r="H24" i="39"/>
  <c r="H22" i="39"/>
  <c r="H20" i="39"/>
  <c r="H18" i="39"/>
  <c r="H16" i="39"/>
  <c r="H14" i="39"/>
  <c r="H23" i="39"/>
  <c r="H67" i="39"/>
  <c r="H59" i="39"/>
  <c r="H51" i="39"/>
  <c r="H43" i="39"/>
  <c r="H35" i="39"/>
  <c r="H25" i="39"/>
  <c r="H27" i="39"/>
  <c r="H12" i="39"/>
  <c r="H10" i="39"/>
  <c r="H8" i="39"/>
  <c r="H65" i="39"/>
  <c r="H57" i="39"/>
  <c r="H49" i="39"/>
  <c r="H41" i="39"/>
  <c r="H33" i="39"/>
  <c r="H15" i="39"/>
  <c r="H63" i="39"/>
  <c r="H55" i="39"/>
  <c r="H47" i="39"/>
  <c r="H39" i="39"/>
  <c r="H31" i="39"/>
  <c r="H17" i="39"/>
  <c r="H19" i="39"/>
  <c r="H13" i="39"/>
  <c r="H11" i="39"/>
  <c r="H9" i="39"/>
  <c r="H69" i="39"/>
  <c r="H61" i="39"/>
  <c r="H53" i="39"/>
  <c r="H45" i="39"/>
  <c r="H37" i="39"/>
  <c r="H29" i="39"/>
  <c r="H21" i="39"/>
  <c r="AD77" i="39"/>
  <c r="AD130" i="39"/>
  <c r="AD182" i="39"/>
  <c r="AF118" i="39"/>
  <c r="AF105" i="39"/>
  <c r="AF189" i="39"/>
  <c r="AD65" i="39"/>
  <c r="AD168" i="39"/>
  <c r="AF114" i="39"/>
  <c r="AD35" i="39"/>
  <c r="AD199" i="39"/>
  <c r="AF176" i="39"/>
  <c r="AD126" i="39"/>
  <c r="AF100" i="39"/>
  <c r="AD123" i="39"/>
  <c r="AF164" i="39"/>
  <c r="AF60" i="39"/>
  <c r="AD76" i="39"/>
  <c r="AF144" i="39"/>
  <c r="AD177" i="39"/>
  <c r="AN14" i="39"/>
  <c r="AJ116" i="39"/>
  <c r="AL141" i="39"/>
  <c r="AJ30" i="39"/>
  <c r="AL41" i="39"/>
  <c r="AN137" i="39"/>
  <c r="AJ194" i="39"/>
  <c r="AN55" i="39"/>
  <c r="AJ118" i="39"/>
  <c r="AL158" i="39"/>
  <c r="AN206" i="39"/>
  <c r="AL31" i="39"/>
  <c r="AN99" i="39"/>
  <c r="AL36" i="39"/>
  <c r="AJ142" i="39"/>
  <c r="AJ20" i="39"/>
  <c r="T208" i="39"/>
  <c r="T206" i="39"/>
  <c r="T204" i="39"/>
  <c r="T202" i="39"/>
  <c r="T200" i="39"/>
  <c r="T198" i="39"/>
  <c r="T207" i="39"/>
  <c r="T205" i="39"/>
  <c r="T203" i="39"/>
  <c r="T201" i="39"/>
  <c r="T199" i="39"/>
  <c r="T197" i="39"/>
  <c r="T193" i="39"/>
  <c r="T189" i="39"/>
  <c r="T185" i="39"/>
  <c r="T181" i="39"/>
  <c r="T178" i="39"/>
  <c r="T176" i="39"/>
  <c r="T173" i="39"/>
  <c r="T171" i="39"/>
  <c r="T169" i="39"/>
  <c r="T167" i="39"/>
  <c r="T165" i="39"/>
  <c r="T163" i="39"/>
  <c r="T161" i="39"/>
  <c r="T159" i="39"/>
  <c r="T157" i="39"/>
  <c r="T155" i="39"/>
  <c r="T196" i="39"/>
  <c r="T192" i="39"/>
  <c r="T188" i="39"/>
  <c r="T184" i="39"/>
  <c r="T180" i="39"/>
  <c r="T174" i="39"/>
  <c r="T172" i="39"/>
  <c r="T170" i="39"/>
  <c r="T168" i="39"/>
  <c r="T166" i="39"/>
  <c r="T164" i="39"/>
  <c r="T162" i="39"/>
  <c r="T160" i="39"/>
  <c r="T158" i="39"/>
  <c r="T156" i="39"/>
  <c r="T154" i="39"/>
  <c r="T194" i="39"/>
  <c r="T190" i="39"/>
  <c r="T186" i="39"/>
  <c r="T182" i="39"/>
  <c r="T175" i="39"/>
  <c r="T195" i="39"/>
  <c r="T179" i="39"/>
  <c r="T153" i="39"/>
  <c r="T151" i="39"/>
  <c r="T149" i="39"/>
  <c r="T147" i="39"/>
  <c r="T145" i="39"/>
  <c r="T143" i="39"/>
  <c r="T141" i="39"/>
  <c r="T139" i="39"/>
  <c r="T137" i="39"/>
  <c r="T135" i="39"/>
  <c r="T191" i="39"/>
  <c r="T187" i="39"/>
  <c r="T150" i="39"/>
  <c r="T146" i="39"/>
  <c r="T142" i="39"/>
  <c r="T138" i="39"/>
  <c r="T130" i="39"/>
  <c r="T132" i="39"/>
  <c r="T152" i="39"/>
  <c r="T148" i="39"/>
  <c r="T144" i="39"/>
  <c r="T140" i="39"/>
  <c r="T133" i="39"/>
  <c r="T129" i="39"/>
  <c r="T127" i="39"/>
  <c r="T125" i="39"/>
  <c r="T123" i="39"/>
  <c r="T121" i="39"/>
  <c r="T119" i="39"/>
  <c r="T117" i="39"/>
  <c r="T115" i="39"/>
  <c r="T134" i="39"/>
  <c r="T126" i="39"/>
  <c r="T122" i="39"/>
  <c r="T111" i="39"/>
  <c r="T110" i="39"/>
  <c r="T108" i="39"/>
  <c r="T131" i="39"/>
  <c r="T118" i="39"/>
  <c r="T112" i="39"/>
  <c r="T116" i="39"/>
  <c r="T113" i="39"/>
  <c r="T114" i="39"/>
  <c r="T183" i="39"/>
  <c r="T177" i="39"/>
  <c r="T136" i="39"/>
  <c r="T120" i="39"/>
  <c r="T103" i="39"/>
  <c r="T102" i="39"/>
  <c r="T95" i="39"/>
  <c r="T92" i="39"/>
  <c r="T90" i="39"/>
  <c r="T88" i="39"/>
  <c r="T86" i="39"/>
  <c r="T84" i="39"/>
  <c r="T82" i="39"/>
  <c r="T80" i="39"/>
  <c r="T78" i="39"/>
  <c r="T76" i="39"/>
  <c r="T74" i="39"/>
  <c r="T72" i="39"/>
  <c r="T70" i="39"/>
  <c r="T105" i="39"/>
  <c r="T104" i="39"/>
  <c r="T107" i="39"/>
  <c r="T106" i="39"/>
  <c r="T94" i="39"/>
  <c r="T128" i="39"/>
  <c r="T91" i="39"/>
  <c r="T89" i="39"/>
  <c r="T87" i="39"/>
  <c r="T85" i="39"/>
  <c r="T83" i="39"/>
  <c r="T81" i="39"/>
  <c r="T79" i="39"/>
  <c r="T77" i="39"/>
  <c r="T75" i="39"/>
  <c r="T124" i="39"/>
  <c r="T109" i="39"/>
  <c r="T99" i="39"/>
  <c r="T98" i="39"/>
  <c r="T73" i="39"/>
  <c r="T69" i="39"/>
  <c r="T67" i="39"/>
  <c r="T65" i="39"/>
  <c r="T63" i="39"/>
  <c r="T61" i="39"/>
  <c r="T59" i="39"/>
  <c r="T57" i="39"/>
  <c r="T55" i="39"/>
  <c r="T53" i="39"/>
  <c r="T51" i="39"/>
  <c r="T49" i="39"/>
  <c r="T47" i="39"/>
  <c r="T45" i="39"/>
  <c r="T43" i="39"/>
  <c r="T41" i="39"/>
  <c r="T39" i="39"/>
  <c r="T37" i="39"/>
  <c r="T35" i="39"/>
  <c r="T33" i="39"/>
  <c r="T31" i="39"/>
  <c r="T29" i="39"/>
  <c r="T27" i="39"/>
  <c r="T25" i="39"/>
  <c r="T23" i="39"/>
  <c r="T21" i="39"/>
  <c r="T19" i="39"/>
  <c r="T17" i="39"/>
  <c r="T15" i="39"/>
  <c r="T97" i="39"/>
  <c r="T101" i="39"/>
  <c r="T93" i="39"/>
  <c r="T100" i="39"/>
  <c r="T62" i="39"/>
  <c r="T54" i="39"/>
  <c r="T46" i="39"/>
  <c r="T38" i="39"/>
  <c r="T30" i="39"/>
  <c r="T11" i="39"/>
  <c r="T9" i="39"/>
  <c r="T14" i="39"/>
  <c r="T96" i="39"/>
  <c r="T68" i="39"/>
  <c r="T60" i="39"/>
  <c r="T52" i="39"/>
  <c r="T44" i="39"/>
  <c r="T36" i="39"/>
  <c r="T28" i="39"/>
  <c r="T16" i="39"/>
  <c r="T18" i="39"/>
  <c r="T13" i="39"/>
  <c r="T66" i="39"/>
  <c r="T58" i="39"/>
  <c r="T50" i="39"/>
  <c r="T42" i="39"/>
  <c r="T34" i="39"/>
  <c r="T20" i="39"/>
  <c r="T10" i="39"/>
  <c r="T8" i="39"/>
  <c r="T22" i="39"/>
  <c r="T12" i="39"/>
  <c r="T71" i="39"/>
  <c r="T64" i="39"/>
  <c r="T56" i="39"/>
  <c r="T48" i="39"/>
  <c r="T40" i="39"/>
  <c r="T32" i="39"/>
  <c r="T24" i="39"/>
  <c r="T26" i="39"/>
  <c r="J207" i="39"/>
  <c r="J205" i="39"/>
  <c r="J203" i="39"/>
  <c r="J201" i="39"/>
  <c r="J199" i="39"/>
  <c r="J197" i="39"/>
  <c r="J195" i="39"/>
  <c r="J193" i="39"/>
  <c r="J191" i="39"/>
  <c r="J189" i="39"/>
  <c r="J187" i="39"/>
  <c r="J185" i="39"/>
  <c r="J183" i="39"/>
  <c r="J181" i="39"/>
  <c r="J179" i="39"/>
  <c r="J202" i="39"/>
  <c r="J177" i="39"/>
  <c r="J208" i="39"/>
  <c r="J194" i="39"/>
  <c r="J190" i="39"/>
  <c r="J186" i="39"/>
  <c r="J182" i="39"/>
  <c r="J175" i="39"/>
  <c r="J198" i="39"/>
  <c r="J204" i="39"/>
  <c r="J178" i="39"/>
  <c r="J174" i="39"/>
  <c r="J172" i="39"/>
  <c r="J170" i="39"/>
  <c r="J168" i="39"/>
  <c r="J166" i="39"/>
  <c r="J164" i="39"/>
  <c r="J162" i="39"/>
  <c r="J160" i="39"/>
  <c r="J158" i="39"/>
  <c r="J156" i="39"/>
  <c r="J206" i="39"/>
  <c r="J173" i="39"/>
  <c r="J171" i="39"/>
  <c r="J169" i="39"/>
  <c r="J167" i="39"/>
  <c r="J165" i="39"/>
  <c r="J163" i="39"/>
  <c r="J161" i="39"/>
  <c r="J159" i="39"/>
  <c r="J184" i="39"/>
  <c r="J155" i="39"/>
  <c r="J153" i="39"/>
  <c r="J151" i="39"/>
  <c r="J149" i="39"/>
  <c r="J147" i="39"/>
  <c r="J145" i="39"/>
  <c r="J143" i="39"/>
  <c r="J141" i="39"/>
  <c r="J139" i="39"/>
  <c r="J137" i="39"/>
  <c r="J135" i="39"/>
  <c r="J133" i="39"/>
  <c r="J131" i="39"/>
  <c r="J196" i="39"/>
  <c r="J180" i="39"/>
  <c r="J176" i="39"/>
  <c r="J134" i="39"/>
  <c r="J129" i="39"/>
  <c r="J127" i="39"/>
  <c r="J125" i="39"/>
  <c r="J123" i="39"/>
  <c r="J121" i="39"/>
  <c r="J119" i="39"/>
  <c r="J117" i="39"/>
  <c r="J115" i="39"/>
  <c r="J113" i="39"/>
  <c r="J111" i="39"/>
  <c r="J200" i="39"/>
  <c r="J192" i="39"/>
  <c r="J157" i="39"/>
  <c r="J154" i="39"/>
  <c r="J150" i="39"/>
  <c r="J146" i="39"/>
  <c r="J142" i="39"/>
  <c r="J138" i="39"/>
  <c r="J152" i="39"/>
  <c r="J148" i="39"/>
  <c r="J144" i="39"/>
  <c r="J140" i="39"/>
  <c r="J136" i="39"/>
  <c r="J109" i="39"/>
  <c r="J107" i="39"/>
  <c r="J105" i="39"/>
  <c r="J103" i="39"/>
  <c r="J101" i="39"/>
  <c r="J99" i="39"/>
  <c r="J97" i="39"/>
  <c r="J95" i="39"/>
  <c r="J130" i="39"/>
  <c r="J126" i="39"/>
  <c r="J122" i="39"/>
  <c r="J188" i="39"/>
  <c r="J132" i="39"/>
  <c r="J128" i="39"/>
  <c r="J124" i="39"/>
  <c r="J120" i="39"/>
  <c r="J114" i="39"/>
  <c r="J98" i="39"/>
  <c r="J100" i="39"/>
  <c r="J96" i="39"/>
  <c r="J93" i="39"/>
  <c r="J91" i="39"/>
  <c r="J89" i="39"/>
  <c r="J87" i="39"/>
  <c r="J85" i="39"/>
  <c r="J83" i="39"/>
  <c r="J81" i="39"/>
  <c r="J102" i="39"/>
  <c r="J112" i="39"/>
  <c r="J110" i="39"/>
  <c r="J104" i="39"/>
  <c r="J106" i="39"/>
  <c r="J118" i="39"/>
  <c r="J86" i="39"/>
  <c r="J71" i="39"/>
  <c r="J94" i="39"/>
  <c r="J92" i="39"/>
  <c r="J84" i="39"/>
  <c r="J70" i="39"/>
  <c r="J68" i="39"/>
  <c r="J66" i="39"/>
  <c r="J64" i="39"/>
  <c r="J62" i="39"/>
  <c r="J60" i="39"/>
  <c r="J58" i="39"/>
  <c r="J56" i="39"/>
  <c r="J54" i="39"/>
  <c r="J52" i="39"/>
  <c r="J50" i="39"/>
  <c r="J48" i="39"/>
  <c r="J46" i="39"/>
  <c r="J44" i="39"/>
  <c r="J42" i="39"/>
  <c r="J40" i="39"/>
  <c r="J38" i="39"/>
  <c r="J36" i="39"/>
  <c r="J34" i="39"/>
  <c r="J32" i="39"/>
  <c r="J30" i="39"/>
  <c r="J28" i="39"/>
  <c r="J74" i="39"/>
  <c r="J90" i="39"/>
  <c r="J82" i="39"/>
  <c r="J76" i="39"/>
  <c r="J75" i="39"/>
  <c r="J73" i="39"/>
  <c r="J116" i="39"/>
  <c r="J108" i="39"/>
  <c r="J88" i="39"/>
  <c r="J80" i="39"/>
  <c r="J79" i="39"/>
  <c r="J72" i="39"/>
  <c r="J69" i="39"/>
  <c r="J67" i="39"/>
  <c r="J65" i="39"/>
  <c r="J63" i="39"/>
  <c r="J61" i="39"/>
  <c r="J59" i="39"/>
  <c r="J57" i="39"/>
  <c r="J55" i="39"/>
  <c r="J53" i="39"/>
  <c r="J51" i="39"/>
  <c r="J49" i="39"/>
  <c r="J47" i="39"/>
  <c r="J45" i="39"/>
  <c r="J43" i="39"/>
  <c r="J41" i="39"/>
  <c r="J39" i="39"/>
  <c r="J37" i="39"/>
  <c r="J35" i="39"/>
  <c r="J33" i="39"/>
  <c r="J31" i="39"/>
  <c r="J29" i="39"/>
  <c r="J27" i="39"/>
  <c r="J25" i="39"/>
  <c r="J23" i="39"/>
  <c r="J21" i="39"/>
  <c r="J19" i="39"/>
  <c r="J17" i="39"/>
  <c r="J15" i="39"/>
  <c r="J13" i="39"/>
  <c r="J78" i="39"/>
  <c r="J24" i="39"/>
  <c r="J26" i="39"/>
  <c r="J12" i="39"/>
  <c r="J10" i="39"/>
  <c r="J8" i="39"/>
  <c r="J77" i="39"/>
  <c r="J16" i="39"/>
  <c r="J14" i="39"/>
  <c r="J18" i="39"/>
  <c r="J11" i="39"/>
  <c r="J9" i="39"/>
  <c r="J20" i="39"/>
  <c r="J22" i="39"/>
  <c r="F208" i="39"/>
  <c r="F206" i="39"/>
  <c r="F204" i="39"/>
  <c r="F202" i="39"/>
  <c r="F200" i="39"/>
  <c r="F198" i="39"/>
  <c r="F196" i="39"/>
  <c r="F194" i="39"/>
  <c r="F192" i="39"/>
  <c r="F190" i="39"/>
  <c r="F188" i="39"/>
  <c r="F186" i="39"/>
  <c r="F184" i="39"/>
  <c r="F182" i="39"/>
  <c r="F180" i="39"/>
  <c r="F178" i="39"/>
  <c r="F176" i="39"/>
  <c r="F207" i="39"/>
  <c r="F205" i="39"/>
  <c r="F203" i="39"/>
  <c r="F201" i="39"/>
  <c r="F199" i="39"/>
  <c r="F197" i="39"/>
  <c r="F195" i="39"/>
  <c r="F193" i="39"/>
  <c r="F191" i="39"/>
  <c r="F189" i="39"/>
  <c r="F187" i="39"/>
  <c r="F185" i="39"/>
  <c r="F183" i="39"/>
  <c r="F181" i="39"/>
  <c r="F179" i="39"/>
  <c r="F177" i="39"/>
  <c r="F175" i="39"/>
  <c r="F173" i="39"/>
  <c r="F171" i="39"/>
  <c r="F169" i="39"/>
  <c r="F167" i="39"/>
  <c r="F165" i="39"/>
  <c r="F163" i="39"/>
  <c r="F161" i="39"/>
  <c r="F159" i="39"/>
  <c r="F157" i="39"/>
  <c r="F155" i="39"/>
  <c r="F172" i="39"/>
  <c r="F164" i="39"/>
  <c r="F170" i="39"/>
  <c r="F162" i="39"/>
  <c r="F153" i="39"/>
  <c r="F151" i="39"/>
  <c r="F149" i="39"/>
  <c r="F147" i="39"/>
  <c r="F145" i="39"/>
  <c r="F143" i="39"/>
  <c r="F141" i="39"/>
  <c r="F139" i="39"/>
  <c r="F137" i="39"/>
  <c r="F158" i="39"/>
  <c r="F156" i="39"/>
  <c r="F136" i="39"/>
  <c r="F133" i="39"/>
  <c r="F168" i="39"/>
  <c r="F174" i="39"/>
  <c r="F154" i="39"/>
  <c r="F150" i="39"/>
  <c r="F146" i="39"/>
  <c r="F142" i="39"/>
  <c r="F138" i="39"/>
  <c r="F129" i="39"/>
  <c r="F127" i="39"/>
  <c r="F125" i="39"/>
  <c r="F123" i="39"/>
  <c r="F121" i="39"/>
  <c r="F119" i="39"/>
  <c r="F160" i="39"/>
  <c r="F135" i="39"/>
  <c r="F114" i="39"/>
  <c r="F144" i="39"/>
  <c r="F117" i="39"/>
  <c r="F140" i="39"/>
  <c r="F131" i="39"/>
  <c r="F130" i="39"/>
  <c r="F126" i="39"/>
  <c r="F122" i="39"/>
  <c r="F115" i="39"/>
  <c r="F109" i="39"/>
  <c r="F107" i="39"/>
  <c r="F105" i="39"/>
  <c r="F103" i="39"/>
  <c r="F101" i="39"/>
  <c r="F99" i="39"/>
  <c r="F97" i="39"/>
  <c r="F95" i="39"/>
  <c r="F116" i="39"/>
  <c r="F112" i="39"/>
  <c r="F148" i="39"/>
  <c r="F128" i="39"/>
  <c r="F124" i="39"/>
  <c r="F120" i="39"/>
  <c r="F113" i="39"/>
  <c r="F110" i="39"/>
  <c r="F108" i="39"/>
  <c r="F106" i="39"/>
  <c r="F104" i="39"/>
  <c r="F102" i="39"/>
  <c r="F100" i="39"/>
  <c r="F98" i="39"/>
  <c r="F166" i="39"/>
  <c r="F134" i="39"/>
  <c r="F96" i="39"/>
  <c r="F152" i="39"/>
  <c r="F93" i="39"/>
  <c r="F91" i="39"/>
  <c r="F89" i="39"/>
  <c r="F87" i="39"/>
  <c r="F85" i="39"/>
  <c r="F83" i="39"/>
  <c r="F81" i="39"/>
  <c r="F79" i="39"/>
  <c r="F77" i="39"/>
  <c r="F75" i="39"/>
  <c r="F73" i="39"/>
  <c r="F71" i="39"/>
  <c r="F132" i="39"/>
  <c r="F94" i="39"/>
  <c r="F69" i="39"/>
  <c r="F67" i="39"/>
  <c r="F65" i="39"/>
  <c r="F63" i="39"/>
  <c r="F61" i="39"/>
  <c r="F59" i="39"/>
  <c r="F57" i="39"/>
  <c r="F55" i="39"/>
  <c r="F53" i="39"/>
  <c r="F51" i="39"/>
  <c r="F49" i="39"/>
  <c r="F47" i="39"/>
  <c r="F45" i="39"/>
  <c r="F43" i="39"/>
  <c r="F41" i="39"/>
  <c r="F39" i="39"/>
  <c r="F37" i="39"/>
  <c r="F35" i="39"/>
  <c r="F33" i="39"/>
  <c r="F31" i="39"/>
  <c r="F29" i="39"/>
  <c r="F27" i="39"/>
  <c r="F25" i="39"/>
  <c r="F23" i="39"/>
  <c r="F21" i="39"/>
  <c r="F19" i="39"/>
  <c r="F17" i="39"/>
  <c r="F15" i="39"/>
  <c r="F13" i="39"/>
  <c r="F86" i="39"/>
  <c r="F111" i="39"/>
  <c r="F92" i="39"/>
  <c r="F84" i="39"/>
  <c r="F74" i="39"/>
  <c r="F70" i="39"/>
  <c r="F68" i="39"/>
  <c r="F66" i="39"/>
  <c r="F64" i="39"/>
  <c r="F62" i="39"/>
  <c r="F60" i="39"/>
  <c r="F58" i="39"/>
  <c r="F56" i="39"/>
  <c r="F54" i="39"/>
  <c r="F52" i="39"/>
  <c r="F50" i="39"/>
  <c r="F48" i="39"/>
  <c r="F46" i="39"/>
  <c r="F44" i="39"/>
  <c r="F42" i="39"/>
  <c r="F40" i="39"/>
  <c r="F38" i="39"/>
  <c r="F36" i="39"/>
  <c r="F34" i="39"/>
  <c r="F32" i="39"/>
  <c r="F30" i="39"/>
  <c r="F28" i="39"/>
  <c r="F26" i="39"/>
  <c r="F24" i="39"/>
  <c r="F22" i="39"/>
  <c r="F20" i="39"/>
  <c r="F18" i="39"/>
  <c r="F16" i="39"/>
  <c r="F14" i="39"/>
  <c r="F78" i="39"/>
  <c r="F90" i="39"/>
  <c r="F118" i="39"/>
  <c r="F82" i="39"/>
  <c r="F88" i="39"/>
  <c r="F12" i="39"/>
  <c r="F10" i="39"/>
  <c r="F8" i="39"/>
  <c r="F76" i="39"/>
  <c r="F80" i="39"/>
  <c r="F72" i="39"/>
  <c r="F11" i="39"/>
  <c r="F9" i="39"/>
  <c r="AD22" i="39"/>
  <c r="AD108" i="39"/>
  <c r="AD198" i="39"/>
  <c r="AF27" i="39"/>
  <c r="AF94" i="39"/>
  <c r="AF195" i="39"/>
  <c r="AD95" i="39"/>
  <c r="AF38" i="39"/>
  <c r="AF132" i="39"/>
  <c r="AD42" i="39"/>
  <c r="AF48" i="39"/>
  <c r="AF192" i="39"/>
  <c r="AD188" i="39"/>
  <c r="AF119" i="39"/>
  <c r="AD174" i="39"/>
  <c r="AD41" i="39"/>
  <c r="AF76" i="39"/>
  <c r="AD135" i="39"/>
  <c r="AF184" i="39"/>
  <c r="AF16" i="39"/>
  <c r="AN81" i="39"/>
  <c r="AJ181" i="39"/>
  <c r="AL196" i="39"/>
  <c r="AJ45" i="39"/>
  <c r="AL101" i="39"/>
  <c r="AN178" i="39"/>
  <c r="AL30" i="39"/>
  <c r="AN71" i="39"/>
  <c r="AJ140" i="39"/>
  <c r="AL186" i="39"/>
  <c r="AJ35" i="39"/>
  <c r="AL133" i="39"/>
  <c r="AN157" i="39"/>
  <c r="AL91" i="39"/>
  <c r="AJ203" i="39"/>
  <c r="AJ99" i="39"/>
  <c r="P207" i="39"/>
  <c r="P205" i="39"/>
  <c r="P203" i="39"/>
  <c r="P201" i="39"/>
  <c r="P199" i="39"/>
  <c r="P208" i="39"/>
  <c r="P206" i="39"/>
  <c r="P204" i="39"/>
  <c r="P202" i="39"/>
  <c r="P200" i="39"/>
  <c r="P198" i="39"/>
  <c r="P196" i="39"/>
  <c r="P194" i="39"/>
  <c r="P192" i="39"/>
  <c r="P190" i="39"/>
  <c r="P188" i="39"/>
  <c r="P186" i="39"/>
  <c r="P184" i="39"/>
  <c r="P182" i="39"/>
  <c r="P180" i="39"/>
  <c r="P178" i="39"/>
  <c r="P176" i="39"/>
  <c r="P174" i="39"/>
  <c r="P172" i="39"/>
  <c r="P170" i="39"/>
  <c r="P168" i="39"/>
  <c r="P166" i="39"/>
  <c r="P164" i="39"/>
  <c r="P162" i="39"/>
  <c r="P160" i="39"/>
  <c r="P197" i="39"/>
  <c r="P193" i="39"/>
  <c r="P189" i="39"/>
  <c r="P185" i="39"/>
  <c r="P181" i="39"/>
  <c r="P195" i="39"/>
  <c r="P191" i="39"/>
  <c r="P187" i="39"/>
  <c r="P183" i="39"/>
  <c r="P179" i="39"/>
  <c r="P177" i="39"/>
  <c r="P175" i="39"/>
  <c r="P159" i="39"/>
  <c r="P157" i="39"/>
  <c r="P154" i="39"/>
  <c r="P171" i="39"/>
  <c r="P163" i="39"/>
  <c r="P169" i="39"/>
  <c r="P161" i="39"/>
  <c r="P156" i="39"/>
  <c r="P153" i="39"/>
  <c r="P151" i="39"/>
  <c r="P149" i="39"/>
  <c r="P147" i="39"/>
  <c r="P145" i="39"/>
  <c r="P143" i="39"/>
  <c r="P141" i="39"/>
  <c r="P139" i="39"/>
  <c r="P137" i="39"/>
  <c r="P135" i="39"/>
  <c r="P133" i="39"/>
  <c r="P131" i="39"/>
  <c r="P165" i="39"/>
  <c r="P150" i="39"/>
  <c r="P146" i="39"/>
  <c r="P142" i="39"/>
  <c r="P138" i="39"/>
  <c r="P155" i="39"/>
  <c r="P167" i="39"/>
  <c r="P132" i="39"/>
  <c r="P136" i="39"/>
  <c r="P129" i="39"/>
  <c r="P127" i="39"/>
  <c r="P125" i="39"/>
  <c r="P123" i="39"/>
  <c r="P121" i="39"/>
  <c r="P119" i="39"/>
  <c r="P117" i="39"/>
  <c r="P115" i="39"/>
  <c r="P113" i="39"/>
  <c r="P111" i="39"/>
  <c r="P173" i="39"/>
  <c r="P144" i="39"/>
  <c r="P130" i="39"/>
  <c r="P126" i="39"/>
  <c r="P122" i="39"/>
  <c r="P158" i="39"/>
  <c r="P140" i="39"/>
  <c r="P118" i="39"/>
  <c r="P112" i="39"/>
  <c r="P110" i="39"/>
  <c r="P108" i="39"/>
  <c r="P106" i="39"/>
  <c r="P104" i="39"/>
  <c r="P102" i="39"/>
  <c r="P100" i="39"/>
  <c r="P98" i="39"/>
  <c r="P96" i="39"/>
  <c r="P94" i="39"/>
  <c r="P134" i="39"/>
  <c r="P116" i="39"/>
  <c r="P152" i="39"/>
  <c r="P148" i="39"/>
  <c r="P109" i="39"/>
  <c r="P107" i="39"/>
  <c r="P105" i="39"/>
  <c r="P103" i="39"/>
  <c r="P101" i="39"/>
  <c r="P99" i="39"/>
  <c r="P97" i="39"/>
  <c r="P95" i="39"/>
  <c r="P93" i="39"/>
  <c r="P120" i="39"/>
  <c r="P114" i="39"/>
  <c r="P92" i="39"/>
  <c r="P90" i="39"/>
  <c r="P88" i="39"/>
  <c r="P86" i="39"/>
  <c r="P84" i="39"/>
  <c r="P82" i="39"/>
  <c r="P80" i="39"/>
  <c r="P78" i="39"/>
  <c r="P76" i="39"/>
  <c r="P74" i="39"/>
  <c r="P72" i="39"/>
  <c r="P70" i="39"/>
  <c r="P91" i="39"/>
  <c r="P89" i="39"/>
  <c r="P87" i="39"/>
  <c r="P85" i="39"/>
  <c r="P83" i="39"/>
  <c r="P81" i="39"/>
  <c r="P79" i="39"/>
  <c r="P77" i="39"/>
  <c r="P75" i="39"/>
  <c r="P73" i="39"/>
  <c r="P71" i="39"/>
  <c r="P124" i="39"/>
  <c r="P69" i="39"/>
  <c r="P67" i="39"/>
  <c r="P65" i="39"/>
  <c r="P63" i="39"/>
  <c r="P61" i="39"/>
  <c r="P59" i="39"/>
  <c r="P57" i="39"/>
  <c r="P55" i="39"/>
  <c r="P53" i="39"/>
  <c r="P51" i="39"/>
  <c r="P49" i="39"/>
  <c r="P47" i="39"/>
  <c r="P45" i="39"/>
  <c r="P43" i="39"/>
  <c r="P41" i="39"/>
  <c r="P39" i="39"/>
  <c r="P37" i="39"/>
  <c r="P35" i="39"/>
  <c r="P33" i="39"/>
  <c r="P31" i="39"/>
  <c r="P29" i="39"/>
  <c r="P27" i="39"/>
  <c r="P25" i="39"/>
  <c r="P23" i="39"/>
  <c r="P21" i="39"/>
  <c r="P19" i="39"/>
  <c r="P17" i="39"/>
  <c r="P15" i="39"/>
  <c r="P13" i="39"/>
  <c r="P128" i="39"/>
  <c r="P26" i="39"/>
  <c r="P62" i="39"/>
  <c r="P54" i="39"/>
  <c r="P46" i="39"/>
  <c r="P38" i="39"/>
  <c r="P30" i="39"/>
  <c r="P14" i="39"/>
  <c r="P11" i="39"/>
  <c r="P9" i="39"/>
  <c r="P68" i="39"/>
  <c r="P60" i="39"/>
  <c r="P52" i="39"/>
  <c r="P44" i="39"/>
  <c r="P36" i="39"/>
  <c r="P28" i="39"/>
  <c r="P16" i="39"/>
  <c r="P18" i="39"/>
  <c r="P66" i="39"/>
  <c r="P58" i="39"/>
  <c r="P50" i="39"/>
  <c r="P42" i="39"/>
  <c r="P34" i="39"/>
  <c r="P20" i="39"/>
  <c r="P22" i="39"/>
  <c r="P12" i="39"/>
  <c r="P10" i="39"/>
  <c r="P8" i="39"/>
  <c r="P64" i="39"/>
  <c r="P56" i="39"/>
  <c r="P48" i="39"/>
  <c r="P40" i="39"/>
  <c r="P32" i="39"/>
  <c r="P24" i="39"/>
  <c r="AD38" i="39"/>
  <c r="AD137" i="39"/>
  <c r="AD179" i="39"/>
  <c r="AF43" i="39"/>
  <c r="AF110" i="39"/>
  <c r="AF172" i="39"/>
  <c r="AD82" i="39"/>
  <c r="AF40" i="39"/>
  <c r="AF171" i="39"/>
  <c r="AD58" i="39"/>
  <c r="AF47" i="39"/>
  <c r="AD81" i="39"/>
  <c r="AD204" i="39"/>
  <c r="AF175" i="39"/>
  <c r="AD206" i="39"/>
  <c r="AD85" i="39"/>
  <c r="AF99" i="39"/>
  <c r="AD138" i="39"/>
  <c r="AF205" i="39"/>
  <c r="AF41" i="39"/>
  <c r="AN141" i="39"/>
  <c r="AJ188" i="39"/>
  <c r="AN43" i="39"/>
  <c r="AJ102" i="39"/>
  <c r="AL117" i="39"/>
  <c r="AN181" i="39"/>
  <c r="AL62" i="39"/>
  <c r="AN100" i="39"/>
  <c r="AJ176" i="39"/>
  <c r="AN11" i="39"/>
  <c r="AJ67" i="39"/>
  <c r="AL112" i="39"/>
  <c r="AN190" i="39"/>
  <c r="AL151" i="39"/>
  <c r="AL19" i="39"/>
  <c r="AJ184" i="39"/>
  <c r="L207" i="39"/>
  <c r="L205" i="39"/>
  <c r="L203" i="39"/>
  <c r="L201" i="39"/>
  <c r="L199" i="39"/>
  <c r="L208" i="39"/>
  <c r="L206" i="39"/>
  <c r="L204" i="39"/>
  <c r="L202" i="39"/>
  <c r="L200" i="39"/>
  <c r="L198" i="39"/>
  <c r="L194" i="39"/>
  <c r="L190" i="39"/>
  <c r="L186" i="39"/>
  <c r="L182" i="39"/>
  <c r="L175" i="39"/>
  <c r="L178" i="39"/>
  <c r="L174" i="39"/>
  <c r="L172" i="39"/>
  <c r="L170" i="39"/>
  <c r="L168" i="39"/>
  <c r="L166" i="39"/>
  <c r="L164" i="39"/>
  <c r="L162" i="39"/>
  <c r="L160" i="39"/>
  <c r="L158" i="39"/>
  <c r="L156" i="39"/>
  <c r="L154" i="39"/>
  <c r="L197" i="39"/>
  <c r="L193" i="39"/>
  <c r="L189" i="39"/>
  <c r="L185" i="39"/>
  <c r="L181" i="39"/>
  <c r="L176" i="39"/>
  <c r="L173" i="39"/>
  <c r="L171" i="39"/>
  <c r="L169" i="39"/>
  <c r="L167" i="39"/>
  <c r="L165" i="39"/>
  <c r="L163" i="39"/>
  <c r="L161" i="39"/>
  <c r="L159" i="39"/>
  <c r="L157" i="39"/>
  <c r="L155" i="39"/>
  <c r="L195" i="39"/>
  <c r="L191" i="39"/>
  <c r="L187" i="39"/>
  <c r="L183" i="39"/>
  <c r="L179" i="39"/>
  <c r="L177" i="39"/>
  <c r="L192" i="39"/>
  <c r="L152" i="39"/>
  <c r="L150" i="39"/>
  <c r="L148" i="39"/>
  <c r="L146" i="39"/>
  <c r="L144" i="39"/>
  <c r="L142" i="39"/>
  <c r="L140" i="39"/>
  <c r="L138" i="39"/>
  <c r="L136" i="39"/>
  <c r="L134" i="39"/>
  <c r="L188" i="39"/>
  <c r="L151" i="39"/>
  <c r="L147" i="39"/>
  <c r="L143" i="39"/>
  <c r="L139" i="39"/>
  <c r="L180" i="39"/>
  <c r="L184" i="39"/>
  <c r="L153" i="39"/>
  <c r="L149" i="39"/>
  <c r="L145" i="39"/>
  <c r="L141" i="39"/>
  <c r="L137" i="39"/>
  <c r="L135" i="39"/>
  <c r="L130" i="39"/>
  <c r="L128" i="39"/>
  <c r="L126" i="39"/>
  <c r="L124" i="39"/>
  <c r="L122" i="39"/>
  <c r="L120" i="39"/>
  <c r="L118" i="39"/>
  <c r="L116" i="39"/>
  <c r="L132" i="39"/>
  <c r="L196" i="39"/>
  <c r="L127" i="39"/>
  <c r="L123" i="39"/>
  <c r="L119" i="39"/>
  <c r="L117" i="39"/>
  <c r="L109" i="39"/>
  <c r="L115" i="39"/>
  <c r="L131" i="39"/>
  <c r="L133" i="39"/>
  <c r="L111" i="39"/>
  <c r="L114" i="39"/>
  <c r="L100" i="39"/>
  <c r="L99" i="39"/>
  <c r="L96" i="39"/>
  <c r="L93" i="39"/>
  <c r="L91" i="39"/>
  <c r="L89" i="39"/>
  <c r="L87" i="39"/>
  <c r="L85" i="39"/>
  <c r="L83" i="39"/>
  <c r="L81" i="39"/>
  <c r="L79" i="39"/>
  <c r="L77" i="39"/>
  <c r="L75" i="39"/>
  <c r="L73" i="39"/>
  <c r="L71" i="39"/>
  <c r="L102" i="39"/>
  <c r="L101" i="39"/>
  <c r="L129" i="39"/>
  <c r="L112" i="39"/>
  <c r="L110" i="39"/>
  <c r="L104" i="39"/>
  <c r="L103" i="39"/>
  <c r="L106" i="39"/>
  <c r="L105" i="39"/>
  <c r="L95" i="39"/>
  <c r="L125" i="39"/>
  <c r="L108" i="39"/>
  <c r="L107" i="39"/>
  <c r="L94" i="39"/>
  <c r="L92" i="39"/>
  <c r="L90" i="39"/>
  <c r="L88" i="39"/>
  <c r="L86" i="39"/>
  <c r="L84" i="39"/>
  <c r="L82" i="39"/>
  <c r="L80" i="39"/>
  <c r="L78" i="39"/>
  <c r="L76" i="39"/>
  <c r="L74" i="39"/>
  <c r="L121" i="39"/>
  <c r="L113" i="39"/>
  <c r="L98" i="39"/>
  <c r="L70" i="39"/>
  <c r="L68" i="39"/>
  <c r="L66" i="39"/>
  <c r="L64" i="39"/>
  <c r="L62" i="39"/>
  <c r="L60" i="39"/>
  <c r="L58" i="39"/>
  <c r="L56" i="39"/>
  <c r="L54" i="39"/>
  <c r="L52" i="39"/>
  <c r="L50" i="39"/>
  <c r="L48" i="39"/>
  <c r="L46" i="39"/>
  <c r="L44" i="39"/>
  <c r="L42" i="39"/>
  <c r="L40" i="39"/>
  <c r="L38" i="39"/>
  <c r="L36" i="39"/>
  <c r="L34" i="39"/>
  <c r="L32" i="39"/>
  <c r="L30" i="39"/>
  <c r="L28" i="39"/>
  <c r="L26" i="39"/>
  <c r="L24" i="39"/>
  <c r="L22" i="39"/>
  <c r="L20" i="39"/>
  <c r="L18" i="39"/>
  <c r="L16" i="39"/>
  <c r="L97" i="39"/>
  <c r="L67" i="39"/>
  <c r="L59" i="39"/>
  <c r="L51" i="39"/>
  <c r="L43" i="39"/>
  <c r="L35" i="39"/>
  <c r="L25" i="39"/>
  <c r="L12" i="39"/>
  <c r="L10" i="39"/>
  <c r="L8" i="39"/>
  <c r="L27" i="39"/>
  <c r="L65" i="39"/>
  <c r="L57" i="39"/>
  <c r="L49" i="39"/>
  <c r="L41" i="39"/>
  <c r="L33" i="39"/>
  <c r="L15" i="39"/>
  <c r="L14" i="39"/>
  <c r="L72" i="39"/>
  <c r="L63" i="39"/>
  <c r="L55" i="39"/>
  <c r="L47" i="39"/>
  <c r="L39" i="39"/>
  <c r="L31" i="39"/>
  <c r="L17" i="39"/>
  <c r="L11" i="39"/>
  <c r="L9" i="39"/>
  <c r="L19" i="39"/>
  <c r="L13" i="39"/>
  <c r="L69" i="39"/>
  <c r="L61" i="39"/>
  <c r="L53" i="39"/>
  <c r="L45" i="39"/>
  <c r="L37" i="39"/>
  <c r="L29" i="39"/>
  <c r="L21" i="39"/>
  <c r="L23" i="39"/>
  <c r="X208" i="39"/>
  <c r="X206" i="39"/>
  <c r="X204" i="39"/>
  <c r="X202" i="39"/>
  <c r="X200" i="39"/>
  <c r="X198" i="39"/>
  <c r="X207" i="39"/>
  <c r="X205" i="39"/>
  <c r="X203" i="39"/>
  <c r="X201" i="39"/>
  <c r="X199" i="39"/>
  <c r="X197" i="39"/>
  <c r="X195" i="39"/>
  <c r="X193" i="39"/>
  <c r="X191" i="39"/>
  <c r="X189" i="39"/>
  <c r="X187" i="39"/>
  <c r="X185" i="39"/>
  <c r="X183" i="39"/>
  <c r="X181" i="39"/>
  <c r="X179" i="39"/>
  <c r="X177" i="39"/>
  <c r="X175" i="39"/>
  <c r="X176" i="39"/>
  <c r="X173" i="39"/>
  <c r="X171" i="39"/>
  <c r="X169" i="39"/>
  <c r="X167" i="39"/>
  <c r="X165" i="39"/>
  <c r="X163" i="39"/>
  <c r="X161" i="39"/>
  <c r="X196" i="39"/>
  <c r="X192" i="39"/>
  <c r="X188" i="39"/>
  <c r="X184" i="39"/>
  <c r="X180" i="39"/>
  <c r="X194" i="39"/>
  <c r="X190" i="39"/>
  <c r="X186" i="39"/>
  <c r="X182" i="39"/>
  <c r="X178" i="39"/>
  <c r="X156" i="39"/>
  <c r="X174" i="39"/>
  <c r="X166" i="39"/>
  <c r="X172" i="39"/>
  <c r="X164" i="39"/>
  <c r="X155" i="39"/>
  <c r="X152" i="39"/>
  <c r="X150" i="39"/>
  <c r="X148" i="39"/>
  <c r="X146" i="39"/>
  <c r="X144" i="39"/>
  <c r="X142" i="39"/>
  <c r="X140" i="39"/>
  <c r="X138" i="39"/>
  <c r="X136" i="39"/>
  <c r="X134" i="39"/>
  <c r="X132" i="39"/>
  <c r="X130" i="39"/>
  <c r="X162" i="39"/>
  <c r="X159" i="39"/>
  <c r="X154" i="39"/>
  <c r="X168" i="39"/>
  <c r="X157" i="39"/>
  <c r="X153" i="39"/>
  <c r="X149" i="39"/>
  <c r="X145" i="39"/>
  <c r="X141" i="39"/>
  <c r="X137" i="39"/>
  <c r="X158" i="39"/>
  <c r="X170" i="39"/>
  <c r="X128" i="39"/>
  <c r="X126" i="39"/>
  <c r="X124" i="39"/>
  <c r="X122" i="39"/>
  <c r="X120" i="39"/>
  <c r="X118" i="39"/>
  <c r="X116" i="39"/>
  <c r="X114" i="39"/>
  <c r="X112" i="39"/>
  <c r="X160" i="39"/>
  <c r="X147" i="39"/>
  <c r="X131" i="39"/>
  <c r="X113" i="39"/>
  <c r="X133" i="39"/>
  <c r="X129" i="39"/>
  <c r="X125" i="39"/>
  <c r="X121" i="39"/>
  <c r="X143" i="39"/>
  <c r="X109" i="39"/>
  <c r="X107" i="39"/>
  <c r="X105" i="39"/>
  <c r="X103" i="39"/>
  <c r="X101" i="39"/>
  <c r="X99" i="39"/>
  <c r="X97" i="39"/>
  <c r="X95" i="39"/>
  <c r="X93" i="39"/>
  <c r="X151" i="39"/>
  <c r="X111" i="39"/>
  <c r="X110" i="39"/>
  <c r="X108" i="39"/>
  <c r="X106" i="39"/>
  <c r="X104" i="39"/>
  <c r="X102" i="39"/>
  <c r="X100" i="39"/>
  <c r="X98" i="39"/>
  <c r="X96" i="39"/>
  <c r="X94" i="39"/>
  <c r="X117" i="39"/>
  <c r="X123" i="39"/>
  <c r="X139" i="39"/>
  <c r="X91" i="39"/>
  <c r="X89" i="39"/>
  <c r="X87" i="39"/>
  <c r="X85" i="39"/>
  <c r="X83" i="39"/>
  <c r="X81" i="39"/>
  <c r="X79" i="39"/>
  <c r="X77" i="39"/>
  <c r="X75" i="39"/>
  <c r="X73" i="39"/>
  <c r="X71" i="39"/>
  <c r="X119" i="39"/>
  <c r="X135" i="39"/>
  <c r="X92" i="39"/>
  <c r="X90" i="39"/>
  <c r="X88" i="39"/>
  <c r="X86" i="39"/>
  <c r="X84" i="39"/>
  <c r="X82" i="39"/>
  <c r="X80" i="39"/>
  <c r="X78" i="39"/>
  <c r="X76" i="39"/>
  <c r="X74" i="39"/>
  <c r="X72" i="39"/>
  <c r="X70" i="39"/>
  <c r="X68" i="39"/>
  <c r="X66" i="39"/>
  <c r="X64" i="39"/>
  <c r="X62" i="39"/>
  <c r="X60" i="39"/>
  <c r="X58" i="39"/>
  <c r="X56" i="39"/>
  <c r="X54" i="39"/>
  <c r="X52" i="39"/>
  <c r="X50" i="39"/>
  <c r="X48" i="39"/>
  <c r="X46" i="39"/>
  <c r="X44" i="39"/>
  <c r="X42" i="39"/>
  <c r="X40" i="39"/>
  <c r="X38" i="39"/>
  <c r="X36" i="39"/>
  <c r="X34" i="39"/>
  <c r="X32" i="39"/>
  <c r="X30" i="39"/>
  <c r="X28" i="39"/>
  <c r="X26" i="39"/>
  <c r="X24" i="39"/>
  <c r="X22" i="39"/>
  <c r="X20" i="39"/>
  <c r="X18" i="39"/>
  <c r="X16" i="39"/>
  <c r="X14" i="39"/>
  <c r="X12" i="39"/>
  <c r="X127" i="39"/>
  <c r="X65" i="39"/>
  <c r="X57" i="39"/>
  <c r="X49" i="39"/>
  <c r="X41" i="39"/>
  <c r="X33" i="39"/>
  <c r="X15" i="39"/>
  <c r="X17" i="39"/>
  <c r="X13" i="39"/>
  <c r="X10" i="39"/>
  <c r="X8" i="39"/>
  <c r="X115" i="39"/>
  <c r="X63" i="39"/>
  <c r="X55" i="39"/>
  <c r="X47" i="39"/>
  <c r="X39" i="39"/>
  <c r="X31" i="39"/>
  <c r="X19" i="39"/>
  <c r="X21" i="39"/>
  <c r="X69" i="39"/>
  <c r="X61" i="39"/>
  <c r="X53" i="39"/>
  <c r="X45" i="39"/>
  <c r="X37" i="39"/>
  <c r="X29" i="39"/>
  <c r="X23" i="39"/>
  <c r="X25" i="39"/>
  <c r="X11" i="39"/>
  <c r="X9" i="39"/>
  <c r="X67" i="39"/>
  <c r="X59" i="39"/>
  <c r="X51" i="39"/>
  <c r="X43" i="39"/>
  <c r="X35" i="39"/>
  <c r="X27" i="39"/>
  <c r="AB207" i="39"/>
  <c r="AB205" i="39"/>
  <c r="AB203" i="39"/>
  <c r="AB201" i="39"/>
  <c r="AB199" i="39"/>
  <c r="AB208" i="39"/>
  <c r="AB206" i="39"/>
  <c r="AB204" i="39"/>
  <c r="AB202" i="39"/>
  <c r="AB200" i="39"/>
  <c r="AB198" i="39"/>
  <c r="AB196" i="39"/>
  <c r="AB192" i="39"/>
  <c r="AB188" i="39"/>
  <c r="AB184" i="39"/>
  <c r="AB180" i="39"/>
  <c r="AB177" i="39"/>
  <c r="AB174" i="39"/>
  <c r="AB172" i="39"/>
  <c r="AB170" i="39"/>
  <c r="AB168" i="39"/>
  <c r="AB166" i="39"/>
  <c r="AB164" i="39"/>
  <c r="AB162" i="39"/>
  <c r="AB160" i="39"/>
  <c r="AB158" i="39"/>
  <c r="AB156" i="39"/>
  <c r="AB154" i="39"/>
  <c r="AB195" i="39"/>
  <c r="AB191" i="39"/>
  <c r="AB187" i="39"/>
  <c r="AB183" i="39"/>
  <c r="AB179" i="39"/>
  <c r="AB175" i="39"/>
  <c r="AB176" i="39"/>
  <c r="AB173" i="39"/>
  <c r="AB171" i="39"/>
  <c r="AB169" i="39"/>
  <c r="AB167" i="39"/>
  <c r="AB165" i="39"/>
  <c r="AB163" i="39"/>
  <c r="AB161" i="39"/>
  <c r="AB159" i="39"/>
  <c r="AB157" i="39"/>
  <c r="AB155" i="39"/>
  <c r="AB197" i="39"/>
  <c r="AB193" i="39"/>
  <c r="AB189" i="39"/>
  <c r="AB185" i="39"/>
  <c r="AB181" i="39"/>
  <c r="AB182" i="39"/>
  <c r="AB152" i="39"/>
  <c r="AB150" i="39"/>
  <c r="AB148" i="39"/>
  <c r="AB146" i="39"/>
  <c r="AB144" i="39"/>
  <c r="AB142" i="39"/>
  <c r="AB140" i="39"/>
  <c r="AB138" i="39"/>
  <c r="AB136" i="39"/>
  <c r="AB134" i="39"/>
  <c r="AB194" i="39"/>
  <c r="AB153" i="39"/>
  <c r="AB149" i="39"/>
  <c r="AB145" i="39"/>
  <c r="AB141" i="39"/>
  <c r="AB137" i="39"/>
  <c r="AB186" i="39"/>
  <c r="AB133" i="39"/>
  <c r="AB178" i="39"/>
  <c r="AB190" i="39"/>
  <c r="AB151" i="39"/>
  <c r="AB147" i="39"/>
  <c r="AB143" i="39"/>
  <c r="AB139" i="39"/>
  <c r="AB128" i="39"/>
  <c r="AB126" i="39"/>
  <c r="AB124" i="39"/>
  <c r="AB122" i="39"/>
  <c r="AB120" i="39"/>
  <c r="AB118" i="39"/>
  <c r="AB116" i="39"/>
  <c r="AB114" i="39"/>
  <c r="AB130" i="39"/>
  <c r="AB132" i="39"/>
  <c r="AB129" i="39"/>
  <c r="AB125" i="39"/>
  <c r="AB121" i="39"/>
  <c r="AB109" i="39"/>
  <c r="AB135" i="39"/>
  <c r="AB117" i="39"/>
  <c r="AB112" i="39"/>
  <c r="AB131" i="39"/>
  <c r="AB113" i="39"/>
  <c r="AB123" i="39"/>
  <c r="AB110" i="39"/>
  <c r="AB106" i="39"/>
  <c r="AB105" i="39"/>
  <c r="AB94" i="39"/>
  <c r="AB91" i="39"/>
  <c r="AB89" i="39"/>
  <c r="AB87" i="39"/>
  <c r="AB85" i="39"/>
  <c r="AB83" i="39"/>
  <c r="AB81" i="39"/>
  <c r="AB79" i="39"/>
  <c r="AB77" i="39"/>
  <c r="AB75" i="39"/>
  <c r="AB73" i="39"/>
  <c r="AB71" i="39"/>
  <c r="AB107" i="39"/>
  <c r="AB119" i="39"/>
  <c r="AB108" i="39"/>
  <c r="AB93" i="39"/>
  <c r="AB98" i="39"/>
  <c r="AB97" i="39"/>
  <c r="AB96" i="39"/>
  <c r="AB92" i="39"/>
  <c r="AB90" i="39"/>
  <c r="AB88" i="39"/>
  <c r="AB86" i="39"/>
  <c r="AB84" i="39"/>
  <c r="AB82" i="39"/>
  <c r="AB80" i="39"/>
  <c r="AB78" i="39"/>
  <c r="AB76" i="39"/>
  <c r="AB74" i="39"/>
  <c r="AB127" i="39"/>
  <c r="AB115" i="39"/>
  <c r="AB102" i="39"/>
  <c r="AB101" i="39"/>
  <c r="AB72" i="39"/>
  <c r="AB68" i="39"/>
  <c r="AB66" i="39"/>
  <c r="AB64" i="39"/>
  <c r="AB62" i="39"/>
  <c r="AB60" i="39"/>
  <c r="AB58" i="39"/>
  <c r="AB56" i="39"/>
  <c r="AB54" i="39"/>
  <c r="AB52" i="39"/>
  <c r="AB50" i="39"/>
  <c r="AB48" i="39"/>
  <c r="AB46" i="39"/>
  <c r="AB44" i="39"/>
  <c r="AB42" i="39"/>
  <c r="AB40" i="39"/>
  <c r="AB38" i="39"/>
  <c r="AB36" i="39"/>
  <c r="AB34" i="39"/>
  <c r="AB32" i="39"/>
  <c r="AB30" i="39"/>
  <c r="AB28" i="39"/>
  <c r="AB26" i="39"/>
  <c r="AB24" i="39"/>
  <c r="AB22" i="39"/>
  <c r="AB20" i="39"/>
  <c r="AB18" i="39"/>
  <c r="AB16" i="39"/>
  <c r="AB14" i="39"/>
  <c r="AB111" i="39"/>
  <c r="AB100" i="39"/>
  <c r="AB99" i="39"/>
  <c r="AB70" i="39"/>
  <c r="AB65" i="39"/>
  <c r="AB57" i="39"/>
  <c r="AB49" i="39"/>
  <c r="AB41" i="39"/>
  <c r="AB33" i="39"/>
  <c r="AB15" i="39"/>
  <c r="AB10" i="39"/>
  <c r="AB8" i="39"/>
  <c r="AB17" i="39"/>
  <c r="AB13" i="39"/>
  <c r="AB63" i="39"/>
  <c r="AB55" i="39"/>
  <c r="AB47" i="39"/>
  <c r="AB39" i="39"/>
  <c r="AB31" i="39"/>
  <c r="AB19" i="39"/>
  <c r="AB95" i="39"/>
  <c r="AB21" i="39"/>
  <c r="AB12" i="39"/>
  <c r="AB69" i="39"/>
  <c r="AB61" i="39"/>
  <c r="AB53" i="39"/>
  <c r="AB45" i="39"/>
  <c r="AB37" i="39"/>
  <c r="AB29" i="39"/>
  <c r="AB23" i="39"/>
  <c r="AB11" i="39"/>
  <c r="AB9" i="39"/>
  <c r="AB25" i="39"/>
  <c r="AB104" i="39"/>
  <c r="AB67" i="39"/>
  <c r="AB59" i="39"/>
  <c r="AB51" i="39"/>
  <c r="AB43" i="39"/>
  <c r="AB35" i="39"/>
  <c r="AB27" i="39"/>
  <c r="AB103" i="39"/>
  <c r="R208" i="39"/>
  <c r="R206" i="39"/>
  <c r="R204" i="39"/>
  <c r="R202" i="39"/>
  <c r="R200" i="39"/>
  <c r="R198" i="39"/>
  <c r="R196" i="39"/>
  <c r="R194" i="39"/>
  <c r="R192" i="39"/>
  <c r="R190" i="39"/>
  <c r="R188" i="39"/>
  <c r="R186" i="39"/>
  <c r="R184" i="39"/>
  <c r="R182" i="39"/>
  <c r="R180" i="39"/>
  <c r="R205" i="39"/>
  <c r="R197" i="39"/>
  <c r="R193" i="39"/>
  <c r="R189" i="39"/>
  <c r="R185" i="39"/>
  <c r="R181" i="39"/>
  <c r="R178" i="39"/>
  <c r="R201" i="39"/>
  <c r="R176" i="39"/>
  <c r="R207" i="39"/>
  <c r="R173" i="39"/>
  <c r="R171" i="39"/>
  <c r="R169" i="39"/>
  <c r="R167" i="39"/>
  <c r="R165" i="39"/>
  <c r="R163" i="39"/>
  <c r="R161" i="39"/>
  <c r="R159" i="39"/>
  <c r="R157" i="39"/>
  <c r="R155" i="39"/>
  <c r="R175" i="39"/>
  <c r="R199" i="39"/>
  <c r="R174" i="39"/>
  <c r="R172" i="39"/>
  <c r="R170" i="39"/>
  <c r="R168" i="39"/>
  <c r="R166" i="39"/>
  <c r="R164" i="39"/>
  <c r="R162" i="39"/>
  <c r="R160" i="39"/>
  <c r="R187" i="39"/>
  <c r="R158" i="39"/>
  <c r="R152" i="39"/>
  <c r="R150" i="39"/>
  <c r="R148" i="39"/>
  <c r="R146" i="39"/>
  <c r="R144" i="39"/>
  <c r="R142" i="39"/>
  <c r="R140" i="39"/>
  <c r="R138" i="39"/>
  <c r="R136" i="39"/>
  <c r="R134" i="39"/>
  <c r="R132" i="39"/>
  <c r="R130" i="39"/>
  <c r="R203" i="39"/>
  <c r="R183" i="39"/>
  <c r="R177" i="39"/>
  <c r="R154" i="39"/>
  <c r="R128" i="39"/>
  <c r="R126" i="39"/>
  <c r="R124" i="39"/>
  <c r="R122" i="39"/>
  <c r="R120" i="39"/>
  <c r="R118" i="39"/>
  <c r="R116" i="39"/>
  <c r="R114" i="39"/>
  <c r="R112" i="39"/>
  <c r="R179" i="39"/>
  <c r="R153" i="39"/>
  <c r="R149" i="39"/>
  <c r="R145" i="39"/>
  <c r="R141" i="39"/>
  <c r="R137" i="39"/>
  <c r="R191" i="39"/>
  <c r="R131" i="39"/>
  <c r="R195" i="39"/>
  <c r="R156" i="39"/>
  <c r="R151" i="39"/>
  <c r="R147" i="39"/>
  <c r="R143" i="39"/>
  <c r="R139" i="39"/>
  <c r="R111" i="39"/>
  <c r="R110" i="39"/>
  <c r="R108" i="39"/>
  <c r="R106" i="39"/>
  <c r="R104" i="39"/>
  <c r="R102" i="39"/>
  <c r="R100" i="39"/>
  <c r="R98" i="39"/>
  <c r="R96" i="39"/>
  <c r="R94" i="39"/>
  <c r="R133" i="39"/>
  <c r="R129" i="39"/>
  <c r="R125" i="39"/>
  <c r="R121" i="39"/>
  <c r="R113" i="39"/>
  <c r="R127" i="39"/>
  <c r="R123" i="39"/>
  <c r="R119" i="39"/>
  <c r="R117" i="39"/>
  <c r="R115" i="39"/>
  <c r="R101" i="39"/>
  <c r="R103" i="39"/>
  <c r="R95" i="39"/>
  <c r="R92" i="39"/>
  <c r="R90" i="39"/>
  <c r="R88" i="39"/>
  <c r="R86" i="39"/>
  <c r="R84" i="39"/>
  <c r="R82" i="39"/>
  <c r="R80" i="39"/>
  <c r="R105" i="39"/>
  <c r="R107" i="39"/>
  <c r="R97" i="39"/>
  <c r="R93" i="39"/>
  <c r="R89" i="39"/>
  <c r="R81" i="39"/>
  <c r="R70" i="39"/>
  <c r="R87" i="39"/>
  <c r="R75" i="39"/>
  <c r="R74" i="39"/>
  <c r="R73" i="39"/>
  <c r="R69" i="39"/>
  <c r="R67" i="39"/>
  <c r="R65" i="39"/>
  <c r="R63" i="39"/>
  <c r="R61" i="39"/>
  <c r="R59" i="39"/>
  <c r="R57" i="39"/>
  <c r="R55" i="39"/>
  <c r="R53" i="39"/>
  <c r="R51" i="39"/>
  <c r="R49" i="39"/>
  <c r="R47" i="39"/>
  <c r="R45" i="39"/>
  <c r="R43" i="39"/>
  <c r="R41" i="39"/>
  <c r="R39" i="39"/>
  <c r="R37" i="39"/>
  <c r="R35" i="39"/>
  <c r="R33" i="39"/>
  <c r="R31" i="39"/>
  <c r="R29" i="39"/>
  <c r="R135" i="39"/>
  <c r="R77" i="39"/>
  <c r="R76" i="39"/>
  <c r="R85" i="39"/>
  <c r="R79" i="39"/>
  <c r="R78" i="39"/>
  <c r="R72" i="39"/>
  <c r="R91" i="39"/>
  <c r="R83" i="39"/>
  <c r="R71" i="39"/>
  <c r="R68" i="39"/>
  <c r="R66" i="39"/>
  <c r="R64" i="39"/>
  <c r="R62" i="39"/>
  <c r="R60" i="39"/>
  <c r="R58" i="39"/>
  <c r="R56" i="39"/>
  <c r="R54" i="39"/>
  <c r="R52" i="39"/>
  <c r="R50" i="39"/>
  <c r="R48" i="39"/>
  <c r="R46" i="39"/>
  <c r="R44" i="39"/>
  <c r="R42" i="39"/>
  <c r="R40" i="39"/>
  <c r="R38" i="39"/>
  <c r="R36" i="39"/>
  <c r="R34" i="39"/>
  <c r="R32" i="39"/>
  <c r="R30" i="39"/>
  <c r="R28" i="39"/>
  <c r="R26" i="39"/>
  <c r="R24" i="39"/>
  <c r="R22" i="39"/>
  <c r="R20" i="39"/>
  <c r="R18" i="39"/>
  <c r="R16" i="39"/>
  <c r="R14" i="39"/>
  <c r="R12" i="39"/>
  <c r="R27" i="39"/>
  <c r="R99" i="39"/>
  <c r="R11" i="39"/>
  <c r="R9" i="39"/>
  <c r="R15" i="39"/>
  <c r="R17" i="39"/>
  <c r="R109" i="39"/>
  <c r="R19" i="39"/>
  <c r="R13" i="39"/>
  <c r="R21" i="39"/>
  <c r="R10" i="39"/>
  <c r="R8" i="39"/>
  <c r="R23" i="39"/>
  <c r="R25" i="39"/>
  <c r="Z207" i="39"/>
  <c r="Z205" i="39"/>
  <c r="Z203" i="39"/>
  <c r="Z201" i="39"/>
  <c r="Z199" i="39"/>
  <c r="Z197" i="39"/>
  <c r="Z195" i="39"/>
  <c r="Z193" i="39"/>
  <c r="Z191" i="39"/>
  <c r="Z189" i="39"/>
  <c r="Z187" i="39"/>
  <c r="Z185" i="39"/>
  <c r="Z183" i="39"/>
  <c r="Z181" i="39"/>
  <c r="Z179" i="39"/>
  <c r="Z208" i="39"/>
  <c r="Z198" i="39"/>
  <c r="Z196" i="39"/>
  <c r="Z192" i="39"/>
  <c r="Z188" i="39"/>
  <c r="Z184" i="39"/>
  <c r="Z180" i="39"/>
  <c r="Z204" i="39"/>
  <c r="Z177" i="39"/>
  <c r="Z174" i="39"/>
  <c r="Z172" i="39"/>
  <c r="Z170" i="39"/>
  <c r="Z168" i="39"/>
  <c r="Z166" i="39"/>
  <c r="Z164" i="39"/>
  <c r="Z162" i="39"/>
  <c r="Z160" i="39"/>
  <c r="Z158" i="39"/>
  <c r="Z156" i="39"/>
  <c r="Z178" i="39"/>
  <c r="Z202" i="39"/>
  <c r="Z176" i="39"/>
  <c r="Z173" i="39"/>
  <c r="Z171" i="39"/>
  <c r="Z169" i="39"/>
  <c r="Z167" i="39"/>
  <c r="Z165" i="39"/>
  <c r="Z163" i="39"/>
  <c r="Z161" i="39"/>
  <c r="Z159" i="39"/>
  <c r="Z206" i="39"/>
  <c r="Z190" i="39"/>
  <c r="Z157" i="39"/>
  <c r="Z153" i="39"/>
  <c r="Z151" i="39"/>
  <c r="Z149" i="39"/>
  <c r="Z147" i="39"/>
  <c r="Z145" i="39"/>
  <c r="Z143" i="39"/>
  <c r="Z141" i="39"/>
  <c r="Z139" i="39"/>
  <c r="Z137" i="39"/>
  <c r="Z135" i="39"/>
  <c r="Z133" i="39"/>
  <c r="Z131" i="39"/>
  <c r="Z186" i="39"/>
  <c r="Z200" i="39"/>
  <c r="Z175" i="39"/>
  <c r="Z132" i="39"/>
  <c r="Z129" i="39"/>
  <c r="Z127" i="39"/>
  <c r="Z125" i="39"/>
  <c r="Z123" i="39"/>
  <c r="Z121" i="39"/>
  <c r="Z119" i="39"/>
  <c r="Z117" i="39"/>
  <c r="Z115" i="39"/>
  <c r="Z113" i="39"/>
  <c r="Z111" i="39"/>
  <c r="Z155" i="39"/>
  <c r="Z152" i="39"/>
  <c r="Z148" i="39"/>
  <c r="Z144" i="39"/>
  <c r="Z140" i="39"/>
  <c r="Z136" i="39"/>
  <c r="Z134" i="39"/>
  <c r="Z182" i="39"/>
  <c r="Z150" i="39"/>
  <c r="Z146" i="39"/>
  <c r="Z142" i="39"/>
  <c r="Z138" i="39"/>
  <c r="Z116" i="39"/>
  <c r="Z194" i="39"/>
  <c r="Z114" i="39"/>
  <c r="Z109" i="39"/>
  <c r="Z107" i="39"/>
  <c r="Z105" i="39"/>
  <c r="Z103" i="39"/>
  <c r="Z101" i="39"/>
  <c r="Z99" i="39"/>
  <c r="Z97" i="39"/>
  <c r="Z95" i="39"/>
  <c r="Z93" i="39"/>
  <c r="Z128" i="39"/>
  <c r="Z124" i="39"/>
  <c r="Z120" i="39"/>
  <c r="Z126" i="39"/>
  <c r="Z122" i="39"/>
  <c r="Z154" i="39"/>
  <c r="Z130" i="39"/>
  <c r="Z118" i="39"/>
  <c r="Z112" i="39"/>
  <c r="Z104" i="39"/>
  <c r="Z110" i="39"/>
  <c r="Z106" i="39"/>
  <c r="Z94" i="39"/>
  <c r="Z91" i="39"/>
  <c r="Z89" i="39"/>
  <c r="Z87" i="39"/>
  <c r="Z85" i="39"/>
  <c r="Z83" i="39"/>
  <c r="Z81" i="39"/>
  <c r="Z108" i="39"/>
  <c r="Z100" i="39"/>
  <c r="Z98" i="39"/>
  <c r="Z92" i="39"/>
  <c r="Z84" i="39"/>
  <c r="Z74" i="39"/>
  <c r="Z73" i="39"/>
  <c r="Z102" i="39"/>
  <c r="Z76" i="39"/>
  <c r="Z75" i="39"/>
  <c r="Z90" i="39"/>
  <c r="Z82" i="39"/>
  <c r="Z78" i="39"/>
  <c r="Z77" i="39"/>
  <c r="Z72" i="39"/>
  <c r="Z68" i="39"/>
  <c r="Z66" i="39"/>
  <c r="Z64" i="39"/>
  <c r="Z62" i="39"/>
  <c r="Z60" i="39"/>
  <c r="Z58" i="39"/>
  <c r="Z56" i="39"/>
  <c r="Z54" i="39"/>
  <c r="Z52" i="39"/>
  <c r="Z50" i="39"/>
  <c r="Z48" i="39"/>
  <c r="Z46" i="39"/>
  <c r="Z44" i="39"/>
  <c r="Z42" i="39"/>
  <c r="Z40" i="39"/>
  <c r="Z38" i="39"/>
  <c r="Z36" i="39"/>
  <c r="Z34" i="39"/>
  <c r="Z32" i="39"/>
  <c r="Z30" i="39"/>
  <c r="Z28" i="39"/>
  <c r="Z79" i="39"/>
  <c r="Z96" i="39"/>
  <c r="Z88" i="39"/>
  <c r="Z80" i="39"/>
  <c r="Z71" i="39"/>
  <c r="Z86" i="39"/>
  <c r="Z70" i="39"/>
  <c r="Z69" i="39"/>
  <c r="Z67" i="39"/>
  <c r="Z65" i="39"/>
  <c r="Z63" i="39"/>
  <c r="Z61" i="39"/>
  <c r="Z59" i="39"/>
  <c r="Z57" i="39"/>
  <c r="Z55" i="39"/>
  <c r="Z53" i="39"/>
  <c r="Z51" i="39"/>
  <c r="Z49" i="39"/>
  <c r="Z47" i="39"/>
  <c r="Z45" i="39"/>
  <c r="Z43" i="39"/>
  <c r="Z41" i="39"/>
  <c r="Z39" i="39"/>
  <c r="Z37" i="39"/>
  <c r="Z35" i="39"/>
  <c r="Z33" i="39"/>
  <c r="Z31" i="39"/>
  <c r="Z29" i="39"/>
  <c r="Z27" i="39"/>
  <c r="Z25" i="39"/>
  <c r="Z23" i="39"/>
  <c r="Z21" i="39"/>
  <c r="Z19" i="39"/>
  <c r="Z17" i="39"/>
  <c r="Z15" i="39"/>
  <c r="Z13" i="39"/>
  <c r="Z14" i="39"/>
  <c r="Z16" i="39"/>
  <c r="Z10" i="39"/>
  <c r="Z8" i="39"/>
  <c r="Z18" i="39"/>
  <c r="Z20" i="39"/>
  <c r="Z22" i="39"/>
  <c r="Z12" i="39"/>
  <c r="Z24" i="39"/>
  <c r="Z11" i="39"/>
  <c r="Z9" i="39"/>
  <c r="Z26" i="39"/>
  <c r="V208" i="39"/>
  <c r="V206" i="39"/>
  <c r="V204" i="39"/>
  <c r="V202" i="39"/>
  <c r="V200" i="39"/>
  <c r="V198" i="39"/>
  <c r="V196" i="39"/>
  <c r="V194" i="39"/>
  <c r="V192" i="39"/>
  <c r="V190" i="39"/>
  <c r="V188" i="39"/>
  <c r="V186" i="39"/>
  <c r="V184" i="39"/>
  <c r="V182" i="39"/>
  <c r="V180" i="39"/>
  <c r="V178" i="39"/>
  <c r="V176" i="39"/>
  <c r="V207" i="39"/>
  <c r="V205" i="39"/>
  <c r="V203" i="39"/>
  <c r="V201" i="39"/>
  <c r="V199" i="39"/>
  <c r="V197" i="39"/>
  <c r="V195" i="39"/>
  <c r="V193" i="39"/>
  <c r="V191" i="39"/>
  <c r="V189" i="39"/>
  <c r="V187" i="39"/>
  <c r="V185" i="39"/>
  <c r="V183" i="39"/>
  <c r="V181" i="39"/>
  <c r="V179" i="39"/>
  <c r="V177" i="39"/>
  <c r="V175" i="39"/>
  <c r="V173" i="39"/>
  <c r="V171" i="39"/>
  <c r="V169" i="39"/>
  <c r="V167" i="39"/>
  <c r="V165" i="39"/>
  <c r="V163" i="39"/>
  <c r="V161" i="39"/>
  <c r="V159" i="39"/>
  <c r="V157" i="39"/>
  <c r="V155" i="39"/>
  <c r="V170" i="39"/>
  <c r="V162" i="39"/>
  <c r="V154" i="39"/>
  <c r="V168" i="39"/>
  <c r="V160" i="39"/>
  <c r="V153" i="39"/>
  <c r="V151" i="39"/>
  <c r="V149" i="39"/>
  <c r="V147" i="39"/>
  <c r="V145" i="39"/>
  <c r="V143" i="39"/>
  <c r="V141" i="39"/>
  <c r="V139" i="39"/>
  <c r="V137" i="39"/>
  <c r="V156" i="39"/>
  <c r="V135" i="39"/>
  <c r="V131" i="39"/>
  <c r="V174" i="39"/>
  <c r="V164" i="39"/>
  <c r="V152" i="39"/>
  <c r="V148" i="39"/>
  <c r="V144" i="39"/>
  <c r="V140" i="39"/>
  <c r="V133" i="39"/>
  <c r="V129" i="39"/>
  <c r="V127" i="39"/>
  <c r="V125" i="39"/>
  <c r="V123" i="39"/>
  <c r="V121" i="39"/>
  <c r="V119" i="39"/>
  <c r="V158" i="39"/>
  <c r="V136" i="39"/>
  <c r="V166" i="39"/>
  <c r="V130" i="39"/>
  <c r="V118" i="39"/>
  <c r="V112" i="39"/>
  <c r="V172" i="39"/>
  <c r="V150" i="39"/>
  <c r="V132" i="39"/>
  <c r="V116" i="39"/>
  <c r="V113" i="39"/>
  <c r="V134" i="39"/>
  <c r="V114" i="39"/>
  <c r="V146" i="39"/>
  <c r="V128" i="39"/>
  <c r="V124" i="39"/>
  <c r="V120" i="39"/>
  <c r="V109" i="39"/>
  <c r="V107" i="39"/>
  <c r="V105" i="39"/>
  <c r="V103" i="39"/>
  <c r="V101" i="39"/>
  <c r="V99" i="39"/>
  <c r="V97" i="39"/>
  <c r="V95" i="39"/>
  <c r="V115" i="39"/>
  <c r="V138" i="39"/>
  <c r="V126" i="39"/>
  <c r="V122" i="39"/>
  <c r="V111" i="39"/>
  <c r="V110" i="39"/>
  <c r="V108" i="39"/>
  <c r="V106" i="39"/>
  <c r="V104" i="39"/>
  <c r="V102" i="39"/>
  <c r="V100" i="39"/>
  <c r="V98" i="39"/>
  <c r="V142" i="39"/>
  <c r="V117" i="39"/>
  <c r="V94" i="39"/>
  <c r="V91" i="39"/>
  <c r="V89" i="39"/>
  <c r="V87" i="39"/>
  <c r="V85" i="39"/>
  <c r="V83" i="39"/>
  <c r="V81" i="39"/>
  <c r="V79" i="39"/>
  <c r="V77" i="39"/>
  <c r="V75" i="39"/>
  <c r="V73" i="39"/>
  <c r="V71" i="39"/>
  <c r="V93" i="39"/>
  <c r="V96" i="39"/>
  <c r="V69" i="39"/>
  <c r="V67" i="39"/>
  <c r="V65" i="39"/>
  <c r="V63" i="39"/>
  <c r="V61" i="39"/>
  <c r="V59" i="39"/>
  <c r="V57" i="39"/>
  <c r="V55" i="39"/>
  <c r="V53" i="39"/>
  <c r="V51" i="39"/>
  <c r="V49" i="39"/>
  <c r="V47" i="39"/>
  <c r="V45" i="39"/>
  <c r="V43" i="39"/>
  <c r="V41" i="39"/>
  <c r="V39" i="39"/>
  <c r="V37" i="39"/>
  <c r="V35" i="39"/>
  <c r="V33" i="39"/>
  <c r="V31" i="39"/>
  <c r="V29" i="39"/>
  <c r="V27" i="39"/>
  <c r="V25" i="39"/>
  <c r="V23" i="39"/>
  <c r="V21" i="39"/>
  <c r="V19" i="39"/>
  <c r="V17" i="39"/>
  <c r="V15" i="39"/>
  <c r="V13" i="39"/>
  <c r="V92" i="39"/>
  <c r="V84" i="39"/>
  <c r="V74" i="39"/>
  <c r="V76" i="39"/>
  <c r="V90" i="39"/>
  <c r="V82" i="39"/>
  <c r="V78" i="39"/>
  <c r="V72" i="39"/>
  <c r="V68" i="39"/>
  <c r="V66" i="39"/>
  <c r="V64" i="39"/>
  <c r="V62" i="39"/>
  <c r="V60" i="39"/>
  <c r="V58" i="39"/>
  <c r="V56" i="39"/>
  <c r="V54" i="39"/>
  <c r="V52" i="39"/>
  <c r="V50" i="39"/>
  <c r="V48" i="39"/>
  <c r="V46" i="39"/>
  <c r="V44" i="39"/>
  <c r="V42" i="39"/>
  <c r="V40" i="39"/>
  <c r="V38" i="39"/>
  <c r="V36" i="39"/>
  <c r="V34" i="39"/>
  <c r="V32" i="39"/>
  <c r="V30" i="39"/>
  <c r="V28" i="39"/>
  <c r="V26" i="39"/>
  <c r="V24" i="39"/>
  <c r="V22" i="39"/>
  <c r="V20" i="39"/>
  <c r="V18" i="39"/>
  <c r="V16" i="39"/>
  <c r="V14" i="39"/>
  <c r="V12" i="39"/>
  <c r="V70" i="39"/>
  <c r="V88" i="39"/>
  <c r="V10" i="39"/>
  <c r="V8" i="39"/>
  <c r="V80" i="39"/>
  <c r="V86" i="39"/>
  <c r="V11" i="39"/>
  <c r="V9" i="39"/>
  <c r="AD91" i="39"/>
  <c r="AD54" i="39"/>
  <c r="AD120" i="39"/>
  <c r="AD195" i="39"/>
  <c r="AC195" i="39" s="1"/>
  <c r="AF59" i="39"/>
  <c r="AF113" i="39"/>
  <c r="AF188" i="39"/>
  <c r="AD97" i="39"/>
  <c r="AF50" i="39"/>
  <c r="AF143" i="39"/>
  <c r="AD84" i="39"/>
  <c r="AF63" i="39"/>
  <c r="AD12" i="39"/>
  <c r="AD201" i="39"/>
  <c r="AF162" i="39"/>
  <c r="AF52" i="39"/>
  <c r="AD90" i="39"/>
  <c r="AC90" i="39" s="1"/>
  <c r="AF135" i="39"/>
  <c r="AD191" i="39"/>
  <c r="AD136" i="39"/>
  <c r="AF103" i="39"/>
  <c r="AN144" i="39"/>
  <c r="AL84" i="39"/>
  <c r="AN64" i="39"/>
  <c r="AJ124" i="39"/>
  <c r="AL183" i="39"/>
  <c r="AJ18" i="39"/>
  <c r="AL85" i="39"/>
  <c r="AN134" i="39"/>
  <c r="AJ202" i="39"/>
  <c r="AN54" i="39"/>
  <c r="AJ111" i="39"/>
  <c r="AL173" i="39"/>
  <c r="AK173" i="39" s="1"/>
  <c r="AJ56" i="39"/>
  <c r="AN15" i="39"/>
  <c r="AL113" i="39"/>
  <c r="AL24" i="39"/>
  <c r="AD15" i="39"/>
  <c r="AD75" i="39"/>
  <c r="AD147" i="39"/>
  <c r="AF30" i="39"/>
  <c r="AF75" i="39"/>
  <c r="AF129" i="39"/>
  <c r="AF204" i="39"/>
  <c r="AE204" i="39" s="1"/>
  <c r="AD121" i="39"/>
  <c r="AF28" i="39"/>
  <c r="AF159" i="39"/>
  <c r="AD159" i="39"/>
  <c r="AF70" i="39"/>
  <c r="AD28" i="39"/>
  <c r="AF17" i="39"/>
  <c r="AF194" i="39"/>
  <c r="AF35" i="39"/>
  <c r="AD141" i="39"/>
  <c r="AF155" i="39"/>
  <c r="AF10" i="39"/>
  <c r="AD36" i="39"/>
  <c r="AF108" i="39"/>
  <c r="AN196" i="39"/>
  <c r="AM196" i="39" s="1"/>
  <c r="AL26" i="39"/>
  <c r="AN145" i="39"/>
  <c r="AJ130" i="39"/>
  <c r="AL182" i="39"/>
  <c r="AJ31" i="39"/>
  <c r="AL144" i="39"/>
  <c r="AK144" i="39" s="1"/>
  <c r="AN154" i="39"/>
  <c r="AL16" i="39"/>
  <c r="AN84" i="39"/>
  <c r="AM84" i="39" s="1"/>
  <c r="AJ131" i="39"/>
  <c r="AL205" i="39"/>
  <c r="AJ44" i="39"/>
  <c r="AN88" i="39"/>
  <c r="AL193" i="39"/>
  <c r="AL79" i="39"/>
  <c r="AD31" i="39"/>
  <c r="AD80" i="39"/>
  <c r="AD142" i="39"/>
  <c r="AF32" i="39"/>
  <c r="AF91" i="39"/>
  <c r="AF152" i="39"/>
  <c r="AD17" i="39"/>
  <c r="AD151" i="39"/>
  <c r="AF77" i="39"/>
  <c r="AF206" i="39"/>
  <c r="AD124" i="39"/>
  <c r="AF120" i="39"/>
  <c r="AD60" i="39"/>
  <c r="AF33" i="39"/>
  <c r="AD71" i="39"/>
  <c r="AF97" i="39"/>
  <c r="AD152" i="39"/>
  <c r="AD8" i="39"/>
  <c r="AF55" i="39"/>
  <c r="AD118" i="39"/>
  <c r="AF185" i="39"/>
  <c r="AJ10" i="39"/>
  <c r="AL55" i="39"/>
  <c r="AK55" i="39" s="1"/>
  <c r="AN120" i="39"/>
  <c r="AJ167" i="39"/>
  <c r="AI167" i="39" s="1"/>
  <c r="AN18" i="39"/>
  <c r="AJ122" i="39"/>
  <c r="AL145" i="39"/>
  <c r="AJ46" i="39"/>
  <c r="AL45" i="39"/>
  <c r="AN110" i="39"/>
  <c r="AM110" i="39" s="1"/>
  <c r="AJ157" i="39"/>
  <c r="AN10" i="39"/>
  <c r="AM10" i="39" s="1"/>
  <c r="AJ91" i="39"/>
  <c r="AI91" i="39" s="1"/>
  <c r="AN155" i="39"/>
  <c r="AN12" i="39"/>
  <c r="AL139" i="39"/>
  <c r="AD47" i="39"/>
  <c r="AD112" i="39"/>
  <c r="AC112" i="39" s="1"/>
  <c r="AD165" i="39"/>
  <c r="AF42" i="39"/>
  <c r="AF82" i="39"/>
  <c r="AF141" i="39"/>
  <c r="AD33" i="39"/>
  <c r="AD144" i="39"/>
  <c r="AF122" i="39"/>
  <c r="AD11" i="39"/>
  <c r="AD146" i="39"/>
  <c r="AF117" i="39"/>
  <c r="AD98" i="39"/>
  <c r="AC98" i="39" s="1"/>
  <c r="AF65" i="39"/>
  <c r="AD30" i="39"/>
  <c r="AF102" i="39"/>
  <c r="AD176" i="39"/>
  <c r="AD27" i="39"/>
  <c r="AF87" i="39"/>
  <c r="AD117" i="39"/>
  <c r="AC117" i="39" s="1"/>
  <c r="AF170" i="39"/>
  <c r="AE170" i="39" s="1"/>
  <c r="AJ9" i="39"/>
  <c r="AL81" i="39"/>
  <c r="AN130" i="39"/>
  <c r="AJ198" i="39"/>
  <c r="AN50" i="39"/>
  <c r="AM50" i="39" s="1"/>
  <c r="AJ132" i="39"/>
  <c r="AL169" i="39"/>
  <c r="AJ50" i="39"/>
  <c r="AL71" i="39"/>
  <c r="AN147" i="39"/>
  <c r="AJ199" i="39"/>
  <c r="AN24" i="39"/>
  <c r="AJ74" i="39"/>
  <c r="AI74" i="39" s="1"/>
  <c r="AJ13" i="39"/>
  <c r="AN108" i="39"/>
  <c r="AM108" i="39" s="1"/>
  <c r="N193" i="39"/>
  <c r="N177" i="39"/>
  <c r="N196" i="39"/>
  <c r="N180" i="39"/>
  <c r="N164" i="39"/>
  <c r="N152" i="39"/>
  <c r="N157" i="39"/>
  <c r="N141" i="39"/>
  <c r="N120" i="39"/>
  <c r="N111" i="39"/>
  <c r="N110" i="39"/>
  <c r="N94" i="39"/>
  <c r="N107" i="39"/>
  <c r="N139" i="39"/>
  <c r="N80" i="39"/>
  <c r="N68" i="39"/>
  <c r="N52" i="39"/>
  <c r="N36" i="39"/>
  <c r="N20" i="39"/>
  <c r="N73" i="39"/>
  <c r="N57" i="39"/>
  <c r="N41" i="39"/>
  <c r="N25" i="39"/>
  <c r="N11" i="39"/>
  <c r="N10" i="39"/>
  <c r="AH134" i="39"/>
  <c r="AG134" i="39" s="1"/>
  <c r="AH77" i="39"/>
  <c r="AH18" i="39"/>
  <c r="AH206" i="39"/>
  <c r="AH122" i="39"/>
  <c r="AG122" i="39" s="1"/>
  <c r="AH67" i="39"/>
  <c r="AH21" i="39"/>
  <c r="AG21" i="39" s="1"/>
  <c r="AH169" i="39"/>
  <c r="AH100" i="39"/>
  <c r="AH70" i="39"/>
  <c r="AH186" i="39"/>
  <c r="AH143" i="39"/>
  <c r="AH47" i="39"/>
  <c r="AG47" i="39" s="1"/>
  <c r="AH152" i="39"/>
  <c r="AH178" i="39"/>
  <c r="AG178" i="39" s="1"/>
  <c r="AH78" i="39"/>
  <c r="AH17" i="39"/>
  <c r="AG17" i="39" s="1"/>
  <c r="AH182" i="39"/>
  <c r="AH197" i="39"/>
  <c r="AH43" i="39"/>
  <c r="AH168" i="39"/>
  <c r="AG168" i="39" s="1"/>
  <c r="AH156" i="39"/>
  <c r="AH88" i="39"/>
  <c r="AG88" i="39" s="1"/>
  <c r="AH38" i="39"/>
  <c r="AG38" i="39" s="1"/>
  <c r="N207" i="39"/>
  <c r="N191" i="39"/>
  <c r="N175" i="39"/>
  <c r="N194" i="39"/>
  <c r="N178" i="39"/>
  <c r="N162" i="39"/>
  <c r="N150" i="39"/>
  <c r="N154" i="39"/>
  <c r="N137" i="39"/>
  <c r="N155" i="39"/>
  <c r="N169" i="39"/>
  <c r="N108" i="39"/>
  <c r="N151" i="39"/>
  <c r="N105" i="39"/>
  <c r="N114" i="39"/>
  <c r="N78" i="39"/>
  <c r="N66" i="39"/>
  <c r="N50" i="39"/>
  <c r="N34" i="39"/>
  <c r="N18" i="39"/>
  <c r="N77" i="39"/>
  <c r="N55" i="39"/>
  <c r="N39" i="39"/>
  <c r="N23" i="39"/>
  <c r="N9" i="39"/>
  <c r="N8" i="39"/>
  <c r="AH208" i="39"/>
  <c r="AH124" i="39"/>
  <c r="AH69" i="39"/>
  <c r="AG69" i="39" s="1"/>
  <c r="AH9" i="39"/>
  <c r="AH190" i="39"/>
  <c r="AG190" i="39" s="1"/>
  <c r="AH151" i="39"/>
  <c r="AH51" i="39"/>
  <c r="AG51" i="39" s="1"/>
  <c r="AH159" i="39"/>
  <c r="AH199" i="39"/>
  <c r="AH115" i="39"/>
  <c r="AH62" i="39"/>
  <c r="AH187" i="39"/>
  <c r="AH141" i="39"/>
  <c r="AG141" i="39" s="1"/>
  <c r="AH31" i="39"/>
  <c r="AG31" i="39" s="1"/>
  <c r="AH200" i="39"/>
  <c r="AG200" i="39" s="1"/>
  <c r="AH116" i="39"/>
  <c r="AH61" i="39"/>
  <c r="AH75" i="39"/>
  <c r="AH179" i="39"/>
  <c r="AG179" i="39" s="1"/>
  <c r="AH117" i="39"/>
  <c r="AH27" i="39"/>
  <c r="AG27" i="39" s="1"/>
  <c r="AH39" i="39"/>
  <c r="AH138" i="39"/>
  <c r="AG138" i="39" s="1"/>
  <c r="AH113" i="39"/>
  <c r="AH22" i="39"/>
  <c r="AH74" i="39"/>
  <c r="AL142" i="39"/>
  <c r="AK142" i="39" s="1"/>
  <c r="AL69" i="39"/>
  <c r="AL130" i="39"/>
  <c r="AK130" i="39" s="1"/>
  <c r="AJ147" i="39"/>
  <c r="AI147" i="39" s="1"/>
  <c r="AJ100" i="39"/>
  <c r="AI100" i="39" s="1"/>
  <c r="AJ24" i="39"/>
  <c r="AN170" i="39"/>
  <c r="AN117" i="39"/>
  <c r="AN21" i="39"/>
  <c r="AM21" i="39" s="1"/>
  <c r="AL177" i="39"/>
  <c r="AL95" i="39"/>
  <c r="AK95" i="39" s="1"/>
  <c r="AL70" i="39"/>
  <c r="AK70" i="39" s="1"/>
  <c r="AJ179" i="39"/>
  <c r="AI179" i="39" s="1"/>
  <c r="AJ119" i="39"/>
  <c r="AJ55" i="39"/>
  <c r="AN205" i="39"/>
  <c r="AN133" i="39"/>
  <c r="AM133" i="39" s="1"/>
  <c r="AN72" i="39"/>
  <c r="AN33" i="39"/>
  <c r="AM33" i="39" s="1"/>
  <c r="AL154" i="39"/>
  <c r="AL75" i="39"/>
  <c r="AK75" i="39" s="1"/>
  <c r="AL20" i="39"/>
  <c r="AJ177" i="39"/>
  <c r="AJ96" i="39"/>
  <c r="AJ66" i="39"/>
  <c r="AI66" i="39" s="1"/>
  <c r="AN184" i="39"/>
  <c r="AN104" i="39"/>
  <c r="AM104" i="39" s="1"/>
  <c r="AN19" i="39"/>
  <c r="AL189" i="39"/>
  <c r="AK189" i="39" s="1"/>
  <c r="AL107" i="39"/>
  <c r="AL15" i="39"/>
  <c r="AJ173" i="39"/>
  <c r="AJ115" i="39"/>
  <c r="AI115" i="39" s="1"/>
  <c r="AJ51" i="39"/>
  <c r="AN201" i="39"/>
  <c r="AN126" i="39"/>
  <c r="AN121" i="39"/>
  <c r="AM121" i="39" s="1"/>
  <c r="AL202" i="39"/>
  <c r="AL127" i="39"/>
  <c r="AL61" i="39"/>
  <c r="AL8" i="39"/>
  <c r="AK8" i="39" s="1"/>
  <c r="AJ139" i="39"/>
  <c r="AJ87" i="39"/>
  <c r="AI87" i="39" s="1"/>
  <c r="AJ40" i="39"/>
  <c r="AI40" i="39" s="1"/>
  <c r="AN150" i="39"/>
  <c r="AM150" i="39" s="1"/>
  <c r="AN87" i="39"/>
  <c r="AN69" i="39"/>
  <c r="AL168" i="39"/>
  <c r="AL100" i="39"/>
  <c r="AK100" i="39" s="1"/>
  <c r="AL46" i="39"/>
  <c r="AJ168" i="39"/>
  <c r="AI168" i="39" s="1"/>
  <c r="AJ84" i="39"/>
  <c r="AJ15" i="39"/>
  <c r="AI15" i="39" s="1"/>
  <c r="AN165" i="39"/>
  <c r="AN109" i="39"/>
  <c r="AN34" i="39"/>
  <c r="AL199" i="39"/>
  <c r="AK199" i="39" s="1"/>
  <c r="AL126" i="39"/>
  <c r="AL25" i="39"/>
  <c r="AK25" i="39" s="1"/>
  <c r="AJ191" i="39"/>
  <c r="AI191" i="39" s="1"/>
  <c r="AJ125" i="39"/>
  <c r="AI125" i="39" s="1"/>
  <c r="AJ61" i="39"/>
  <c r="AN200" i="39"/>
  <c r="AN156" i="39"/>
  <c r="AN78" i="39"/>
  <c r="AM78" i="39" s="1"/>
  <c r="AN57" i="39"/>
  <c r="AL146" i="39"/>
  <c r="AL78" i="39"/>
  <c r="AK78" i="39" s="1"/>
  <c r="AL74" i="39"/>
  <c r="AK74" i="39" s="1"/>
  <c r="AJ149" i="39"/>
  <c r="AJ101" i="39"/>
  <c r="AJ22" i="39"/>
  <c r="AN158" i="39"/>
  <c r="AM158" i="39" s="1"/>
  <c r="AN94" i="39"/>
  <c r="AN31" i="39"/>
  <c r="AF191" i="39"/>
  <c r="AE191" i="39" s="1"/>
  <c r="AF157" i="39"/>
  <c r="AE157" i="39" s="1"/>
  <c r="AF25" i="39"/>
  <c r="AD196" i="39"/>
  <c r="AD106" i="39"/>
  <c r="AD20" i="39"/>
  <c r="AF200" i="39"/>
  <c r="AF125" i="39"/>
  <c r="AE125" i="39" s="1"/>
  <c r="AF71" i="39"/>
  <c r="AD207" i="39"/>
  <c r="AC207" i="39" s="1"/>
  <c r="AD139" i="39"/>
  <c r="AD66" i="39"/>
  <c r="AD83" i="39"/>
  <c r="AF151" i="39"/>
  <c r="AE151" i="39" s="1"/>
  <c r="AF92" i="39"/>
  <c r="AF11" i="39"/>
  <c r="AD160" i="39"/>
  <c r="AD105" i="39"/>
  <c r="AC105" i="39" s="1"/>
  <c r="AD57" i="39"/>
  <c r="AF179" i="39"/>
  <c r="AF138" i="39"/>
  <c r="AF19" i="39"/>
  <c r="AD190" i="39"/>
  <c r="AD100" i="39"/>
  <c r="AC100" i="39" s="1"/>
  <c r="AD14" i="39"/>
  <c r="AF178" i="39"/>
  <c r="AE178" i="39" s="1"/>
  <c r="AF124" i="39"/>
  <c r="AF49" i="39"/>
  <c r="AD185" i="39"/>
  <c r="AD114" i="39"/>
  <c r="AC114" i="39" s="1"/>
  <c r="AD44" i="39"/>
  <c r="AF208" i="39"/>
  <c r="AE208" i="39" s="1"/>
  <c r="AF130" i="39"/>
  <c r="AE130" i="39" s="1"/>
  <c r="AF79" i="39"/>
  <c r="AF46" i="39"/>
  <c r="AD167" i="39"/>
  <c r="AD111" i="39"/>
  <c r="N205" i="39"/>
  <c r="N189" i="39"/>
  <c r="N208" i="39"/>
  <c r="N192" i="39"/>
  <c r="N176" i="39"/>
  <c r="N160" i="39"/>
  <c r="N148" i="39"/>
  <c r="N159" i="39"/>
  <c r="N135" i="39"/>
  <c r="N131" i="39"/>
  <c r="N143" i="39"/>
  <c r="N106" i="39"/>
  <c r="N136" i="39"/>
  <c r="N103" i="39"/>
  <c r="N92" i="39"/>
  <c r="N76" i="39"/>
  <c r="N64" i="39"/>
  <c r="N48" i="39"/>
  <c r="N32" i="39"/>
  <c r="N16" i="39"/>
  <c r="N69" i="39"/>
  <c r="N53" i="39"/>
  <c r="N37" i="39"/>
  <c r="N21" i="39"/>
  <c r="N93" i="39"/>
  <c r="AH192" i="39"/>
  <c r="AH185" i="39"/>
  <c r="AG185" i="39" s="1"/>
  <c r="AH53" i="39"/>
  <c r="AH15" i="39"/>
  <c r="AG15" i="39" s="1"/>
  <c r="AH195" i="39"/>
  <c r="AH149" i="39"/>
  <c r="AH35" i="39"/>
  <c r="AH127" i="39"/>
  <c r="AG127" i="39" s="1"/>
  <c r="AH162" i="39"/>
  <c r="AH107" i="39"/>
  <c r="AG107" i="39" s="1"/>
  <c r="AH46" i="39"/>
  <c r="AG46" i="39" s="1"/>
  <c r="AH167" i="39"/>
  <c r="AG167" i="39" s="1"/>
  <c r="AH98" i="39"/>
  <c r="AH95" i="39"/>
  <c r="AH184" i="39"/>
  <c r="AH139" i="39"/>
  <c r="AG139" i="39" s="1"/>
  <c r="AH45" i="39"/>
  <c r="AH177" i="39"/>
  <c r="AG177" i="39" s="1"/>
  <c r="AH163" i="39"/>
  <c r="AG163" i="39" s="1"/>
  <c r="AH94" i="39"/>
  <c r="AG94" i="39" s="1"/>
  <c r="AH81" i="39"/>
  <c r="AH11" i="39"/>
  <c r="AH128" i="39"/>
  <c r="AH85" i="39"/>
  <c r="AG85" i="39" s="1"/>
  <c r="AH19" i="39"/>
  <c r="AL194" i="39"/>
  <c r="AK194" i="39" s="1"/>
  <c r="AL119" i="39"/>
  <c r="AK119" i="39" s="1"/>
  <c r="AL53" i="39"/>
  <c r="AK53" i="39" s="1"/>
  <c r="AL11" i="39"/>
  <c r="AJ193" i="39"/>
  <c r="AJ79" i="39"/>
  <c r="AJ8" i="39"/>
  <c r="AI8" i="39" s="1"/>
  <c r="AN142" i="39"/>
  <c r="AN79" i="39"/>
  <c r="AM79" i="39" s="1"/>
  <c r="AN37" i="39"/>
  <c r="AM37" i="39" s="1"/>
  <c r="AL161" i="39"/>
  <c r="AK161" i="39" s="1"/>
  <c r="AL108" i="39"/>
  <c r="AL54" i="39"/>
  <c r="AJ161" i="39"/>
  <c r="AJ110" i="39"/>
  <c r="AI110" i="39" s="1"/>
  <c r="AJ39" i="39"/>
  <c r="AN189" i="39"/>
  <c r="AM189" i="39" s="1"/>
  <c r="AN114" i="39"/>
  <c r="AN58" i="39"/>
  <c r="AM58" i="39" s="1"/>
  <c r="AL206" i="39"/>
  <c r="AL131" i="39"/>
  <c r="AL65" i="39"/>
  <c r="AL72" i="39"/>
  <c r="AK72" i="39" s="1"/>
  <c r="AJ143" i="39"/>
  <c r="N203" i="39"/>
  <c r="N187" i="39"/>
  <c r="N206" i="39"/>
  <c r="N190" i="39"/>
  <c r="N174" i="39"/>
  <c r="N158" i="39"/>
  <c r="N146" i="39"/>
  <c r="N171" i="39"/>
  <c r="N130" i="39"/>
  <c r="N163" i="39"/>
  <c r="N129" i="39"/>
  <c r="N104" i="39"/>
  <c r="N127" i="39"/>
  <c r="N101" i="39"/>
  <c r="N90" i="39"/>
  <c r="N74" i="39"/>
  <c r="N62" i="39"/>
  <c r="N46" i="39"/>
  <c r="N30" i="39"/>
  <c r="N14" i="39"/>
  <c r="N67" i="39"/>
  <c r="N51" i="39"/>
  <c r="N35" i="39"/>
  <c r="N19" i="39"/>
  <c r="N85" i="39"/>
  <c r="AH201" i="39"/>
  <c r="AG201" i="39" s="1"/>
  <c r="AH153" i="39"/>
  <c r="AG153" i="39" s="1"/>
  <c r="AH37" i="39"/>
  <c r="AH207" i="39"/>
  <c r="AH171" i="39"/>
  <c r="AH102" i="39"/>
  <c r="AH83" i="39"/>
  <c r="AH109" i="39"/>
  <c r="AG109" i="39" s="1"/>
  <c r="AH146" i="39"/>
  <c r="AG146" i="39" s="1"/>
  <c r="AH80" i="39"/>
  <c r="AG80" i="39" s="1"/>
  <c r="AH30" i="39"/>
  <c r="AH205" i="39"/>
  <c r="AH111" i="39"/>
  <c r="AH60" i="39"/>
  <c r="AG60" i="39" s="1"/>
  <c r="AH183" i="39"/>
  <c r="AH137" i="39"/>
  <c r="AG137" i="39" s="1"/>
  <c r="AH29" i="39"/>
  <c r="AH154" i="39"/>
  <c r="AG154" i="39" s="1"/>
  <c r="AH172" i="39"/>
  <c r="AH129" i="39"/>
  <c r="AH56" i="39"/>
  <c r="AH196" i="39"/>
  <c r="AH112" i="39"/>
  <c r="AH57" i="39"/>
  <c r="AG57" i="39" s="1"/>
  <c r="AH8" i="39"/>
  <c r="AG8" i="39" s="1"/>
  <c r="AL178" i="39"/>
  <c r="AK178" i="39" s="1"/>
  <c r="AL140" i="39"/>
  <c r="AL37" i="39"/>
  <c r="AJ205" i="39"/>
  <c r="AJ146" i="39"/>
  <c r="AI146" i="39" s="1"/>
  <c r="AJ94" i="39"/>
  <c r="AJ16" i="39"/>
  <c r="AI16" i="39" s="1"/>
  <c r="AN174" i="39"/>
  <c r="AN90" i="39"/>
  <c r="AM90" i="39" s="1"/>
  <c r="AN27" i="39"/>
  <c r="AL153" i="39"/>
  <c r="AL96" i="39"/>
  <c r="AL38" i="39"/>
  <c r="AK38" i="39" s="1"/>
  <c r="AJ178" i="39"/>
  <c r="AJ92" i="39"/>
  <c r="AI92" i="39" s="1"/>
  <c r="AJ23" i="39"/>
  <c r="AI23" i="39" s="1"/>
  <c r="AN173" i="39"/>
  <c r="AM173" i="39" s="1"/>
  <c r="AN123" i="39"/>
  <c r="AN42" i="39"/>
  <c r="AL190" i="39"/>
  <c r="AL135" i="39"/>
  <c r="AK135" i="39" s="1"/>
  <c r="AL49" i="39"/>
  <c r="AJ206" i="39"/>
  <c r="AI206" i="39" s="1"/>
  <c r="AJ148" i="39"/>
  <c r="AJ75" i="39"/>
  <c r="AI75" i="39" s="1"/>
  <c r="AJ62" i="39"/>
  <c r="AN138" i="39"/>
  <c r="AN75" i="39"/>
  <c r="AN25" i="39"/>
  <c r="AL157" i="39"/>
  <c r="AL104" i="39"/>
  <c r="AK104" i="39" s="1"/>
  <c r="AL50" i="39"/>
  <c r="AK50" i="39" s="1"/>
  <c r="AJ172" i="39"/>
  <c r="AI172" i="39" s="1"/>
  <c r="AJ88" i="39"/>
  <c r="AJ19" i="39"/>
  <c r="AI19" i="39" s="1"/>
  <c r="AN169" i="39"/>
  <c r="AN149" i="39"/>
  <c r="AM149" i="39" s="1"/>
  <c r="AN38" i="39"/>
  <c r="AL203" i="39"/>
  <c r="AK203" i="39" s="1"/>
  <c r="AL152" i="39"/>
  <c r="AL29" i="39"/>
  <c r="AK29" i="39" s="1"/>
  <c r="AJ197" i="39"/>
  <c r="AJ129" i="39"/>
  <c r="AI129" i="39" s="1"/>
  <c r="AJ65" i="39"/>
  <c r="AN204" i="39"/>
  <c r="AM204" i="39" s="1"/>
  <c r="AN143" i="39"/>
  <c r="AN82" i="39"/>
  <c r="AM82" i="39" s="1"/>
  <c r="AN9" i="39"/>
  <c r="AM9" i="39" s="1"/>
  <c r="AL170" i="39"/>
  <c r="AK170" i="39" s="1"/>
  <c r="AL94" i="39"/>
  <c r="AL14" i="39"/>
  <c r="AK14" i="39" s="1"/>
  <c r="AJ153" i="39"/>
  <c r="AJ113" i="39"/>
  <c r="AI113" i="39" s="1"/>
  <c r="AJ42" i="39"/>
  <c r="AN172" i="39"/>
  <c r="AM172" i="39" s="1"/>
  <c r="AN98" i="39"/>
  <c r="AM98" i="39" s="1"/>
  <c r="AN47" i="39"/>
  <c r="AM47" i="39" s="1"/>
  <c r="AL167" i="39"/>
  <c r="AL128" i="39"/>
  <c r="AK128" i="39" s="1"/>
  <c r="AL60" i="39"/>
  <c r="AJ190" i="39"/>
  <c r="AI190" i="39" s="1"/>
  <c r="AJ114" i="39"/>
  <c r="AJ29" i="39"/>
  <c r="AI29" i="39" s="1"/>
  <c r="AN179" i="39"/>
  <c r="AM179" i="39" s="1"/>
  <c r="AN115" i="39"/>
  <c r="AM115" i="39" s="1"/>
  <c r="AN48" i="39"/>
  <c r="AL180" i="39"/>
  <c r="AL110" i="39"/>
  <c r="AL39" i="39"/>
  <c r="AK39" i="39" s="1"/>
  <c r="AJ207" i="39"/>
  <c r="AJ150" i="39"/>
  <c r="AI150" i="39" s="1"/>
  <c r="AJ106" i="39"/>
  <c r="AJ14" i="39"/>
  <c r="AI14" i="39" s="1"/>
  <c r="AN168" i="39"/>
  <c r="AN92" i="39"/>
  <c r="AM92" i="39" s="1"/>
  <c r="AN35" i="39"/>
  <c r="AF154" i="39"/>
  <c r="AE154" i="39" s="1"/>
  <c r="AF112" i="39"/>
  <c r="AF20" i="39"/>
  <c r="AD164" i="39"/>
  <c r="AC164" i="39" s="1"/>
  <c r="AD109" i="39"/>
  <c r="AC109" i="39" s="1"/>
  <c r="AD61" i="39"/>
  <c r="AF168" i="39"/>
  <c r="AF106" i="39"/>
  <c r="AF39" i="39"/>
  <c r="AD175" i="39"/>
  <c r="AD149" i="39"/>
  <c r="AC149" i="39" s="1"/>
  <c r="AD34" i="39"/>
  <c r="AF203" i="39"/>
  <c r="AE203" i="39" s="1"/>
  <c r="AF140" i="39"/>
  <c r="AF85" i="39"/>
  <c r="AF8" i="39"/>
  <c r="AD155" i="39"/>
  <c r="AC155" i="39" s="1"/>
  <c r="AD74" i="39"/>
  <c r="AD25" i="39"/>
  <c r="AF149" i="39"/>
  <c r="AF90" i="39"/>
  <c r="AF9" i="39"/>
  <c r="AD158" i="39"/>
  <c r="AD103" i="39"/>
  <c r="AD55" i="39"/>
  <c r="AC55" i="39" s="1"/>
  <c r="N201" i="39"/>
  <c r="N185" i="39"/>
  <c r="N204" i="39"/>
  <c r="N188" i="39"/>
  <c r="N172" i="39"/>
  <c r="N156" i="39"/>
  <c r="N144" i="39"/>
  <c r="N161" i="39"/>
  <c r="N128" i="39"/>
  <c r="N133" i="39"/>
  <c r="N125" i="39"/>
  <c r="N102" i="39"/>
  <c r="N123" i="39"/>
  <c r="N99" i="39"/>
  <c r="N88" i="39"/>
  <c r="N72" i="39"/>
  <c r="N60" i="39"/>
  <c r="N44" i="39"/>
  <c r="N28" i="39"/>
  <c r="N89" i="39"/>
  <c r="N65" i="39"/>
  <c r="N49" i="39"/>
  <c r="N33" i="39"/>
  <c r="N17" i="39"/>
  <c r="N79" i="39"/>
  <c r="AH173" i="39"/>
  <c r="AG173" i="39" s="1"/>
  <c r="AH104" i="39"/>
  <c r="AG104" i="39" s="1"/>
  <c r="AH91" i="39"/>
  <c r="AG91" i="39" s="1"/>
  <c r="AH110" i="39"/>
  <c r="AH155" i="39"/>
  <c r="AG155" i="39" s="1"/>
  <c r="AH119" i="39"/>
  <c r="AH64" i="39"/>
  <c r="AG64" i="39" s="1"/>
  <c r="AH20" i="39"/>
  <c r="AH130" i="39"/>
  <c r="AG130" i="39" s="1"/>
  <c r="AH72" i="39"/>
  <c r="AH14" i="39"/>
  <c r="AG14" i="39" s="1"/>
  <c r="AH160" i="39"/>
  <c r="AH93" i="39"/>
  <c r="AH44" i="39"/>
  <c r="AH165" i="39"/>
  <c r="AG165" i="39" s="1"/>
  <c r="AH96" i="39"/>
  <c r="AH89" i="39"/>
  <c r="AG89" i="39" s="1"/>
  <c r="AH121" i="39"/>
  <c r="AG121" i="39" s="1"/>
  <c r="AH193" i="39"/>
  <c r="AG193" i="39" s="1"/>
  <c r="AH90" i="39"/>
  <c r="AH40" i="39"/>
  <c r="AG40" i="39" s="1"/>
  <c r="AH180" i="39"/>
  <c r="AH176" i="39"/>
  <c r="AG176" i="39" s="1"/>
  <c r="AH41" i="39"/>
  <c r="AH194" i="39"/>
  <c r="AG194" i="39" s="1"/>
  <c r="AL195" i="39"/>
  <c r="AK195" i="39" s="1"/>
  <c r="AL118" i="39"/>
  <c r="AK118" i="39" s="1"/>
  <c r="AL21" i="39"/>
  <c r="AJ183" i="39"/>
  <c r="AI183" i="39" s="1"/>
  <c r="AJ121" i="39"/>
  <c r="AJ57" i="39"/>
  <c r="AI57" i="39" s="1"/>
  <c r="AN207" i="39"/>
  <c r="AN160" i="39"/>
  <c r="AM160" i="39" s="1"/>
  <c r="AN74" i="39"/>
  <c r="AM74" i="39" s="1"/>
  <c r="AN41" i="39"/>
  <c r="AM41" i="39" s="1"/>
  <c r="AL137" i="39"/>
  <c r="AL77" i="39"/>
  <c r="AL22" i="39"/>
  <c r="AJ160" i="39"/>
  <c r="AI160" i="39" s="1"/>
  <c r="AJ76" i="39"/>
  <c r="AJ52" i="39"/>
  <c r="AI52" i="39" s="1"/>
  <c r="AN194" i="39"/>
  <c r="AN101" i="39"/>
  <c r="AM101" i="39" s="1"/>
  <c r="AN26" i="39"/>
  <c r="AL207" i="39"/>
  <c r="AK207" i="39" s="1"/>
  <c r="AL111" i="39"/>
  <c r="AK111" i="39" s="1"/>
  <c r="AL33" i="39"/>
  <c r="AK33" i="39" s="1"/>
  <c r="AJ201" i="39"/>
  <c r="AJ138" i="39"/>
  <c r="AI138" i="39" s="1"/>
  <c r="AJ69" i="39"/>
  <c r="AI69" i="39" s="1"/>
  <c r="AN208" i="39"/>
  <c r="AM208" i="39" s="1"/>
  <c r="AN151" i="39"/>
  <c r="AN86" i="39"/>
  <c r="AN13" i="39"/>
  <c r="AL149" i="39"/>
  <c r="AK149" i="39" s="1"/>
  <c r="AL89" i="39"/>
  <c r="AL34" i="39"/>
  <c r="AK34" i="39" s="1"/>
  <c r="AJ156" i="39"/>
  <c r="AJ72" i="39"/>
  <c r="AI72" i="39" s="1"/>
  <c r="AJ36" i="39"/>
  <c r="AN186" i="39"/>
  <c r="AM186" i="39" s="1"/>
  <c r="AN97" i="39"/>
  <c r="AN22" i="39"/>
  <c r="AM22" i="39" s="1"/>
  <c r="AL187" i="39"/>
  <c r="AL105" i="39"/>
  <c r="AK105" i="39" s="1"/>
  <c r="AL13" i="39"/>
  <c r="AK13" i="39" s="1"/>
  <c r="AJ171" i="39"/>
  <c r="AI171" i="39" s="1"/>
  <c r="AJ133" i="39"/>
  <c r="AJ49" i="39"/>
  <c r="AI49" i="39" s="1"/>
  <c r="AN199" i="39"/>
  <c r="AN124" i="39"/>
  <c r="AM124" i="39" s="1"/>
  <c r="AN68" i="39"/>
  <c r="AL200" i="39"/>
  <c r="AK200" i="39" s="1"/>
  <c r="AL125" i="39"/>
  <c r="AL59" i="39"/>
  <c r="AK59" i="39" s="1"/>
  <c r="AL86" i="39"/>
  <c r="AJ137" i="39"/>
  <c r="AJ85" i="39"/>
  <c r="AJ32" i="39"/>
  <c r="AI32" i="39" s="1"/>
  <c r="AN148" i="39"/>
  <c r="AN85" i="39"/>
  <c r="AM85" i="39" s="1"/>
  <c r="AN61" i="39"/>
  <c r="AL160" i="39"/>
  <c r="AK160" i="39" s="1"/>
  <c r="AL98" i="39"/>
  <c r="AL44" i="39"/>
  <c r="AK44" i="39" s="1"/>
  <c r="AJ166" i="39"/>
  <c r="AI166" i="39" s="1"/>
  <c r="AJ82" i="39"/>
  <c r="AI82" i="39" s="1"/>
  <c r="AJ103" i="39"/>
  <c r="AN163" i="39"/>
  <c r="AM163" i="39" s="1"/>
  <c r="AN107" i="39"/>
  <c r="AN32" i="39"/>
  <c r="AM32" i="39" s="1"/>
  <c r="AL197" i="39"/>
  <c r="AL122" i="39"/>
  <c r="AK122" i="39" s="1"/>
  <c r="AL23" i="39"/>
  <c r="AJ187" i="39"/>
  <c r="AI187" i="39" s="1"/>
  <c r="AJ123" i="39"/>
  <c r="AI123" i="39" s="1"/>
  <c r="AJ59" i="39"/>
  <c r="AI59" i="39" s="1"/>
  <c r="AN198" i="39"/>
  <c r="AM198" i="39" s="1"/>
  <c r="AN135" i="39"/>
  <c r="AM135" i="39" s="1"/>
  <c r="AN76" i="39"/>
  <c r="AN49" i="39"/>
  <c r="AM49" i="39" s="1"/>
  <c r="AF139" i="39"/>
  <c r="AF80" i="39"/>
  <c r="AF34" i="39"/>
  <c r="AD171" i="39"/>
  <c r="AC171" i="39" s="1"/>
  <c r="AD93" i="39"/>
  <c r="AC93" i="39" s="1"/>
  <c r="AD45" i="39"/>
  <c r="AF187" i="39"/>
  <c r="AE187" i="39" s="1"/>
  <c r="AF156" i="39"/>
  <c r="AE156" i="39" s="1"/>
  <c r="AF23" i="39"/>
  <c r="AD194" i="39"/>
  <c r="AC194" i="39" s="1"/>
  <c r="AD104" i="39"/>
  <c r="AD18" i="39"/>
  <c r="AF198" i="39"/>
  <c r="AE198" i="39" s="1"/>
  <c r="AF123" i="39"/>
  <c r="AE123" i="39" s="1"/>
  <c r="AF69" i="39"/>
  <c r="AD205" i="39"/>
  <c r="AC205" i="39" s="1"/>
  <c r="AD134" i="39"/>
  <c r="AD64" i="39"/>
  <c r="AC64" i="39" s="1"/>
  <c r="AD89" i="39"/>
  <c r="AF133" i="39"/>
  <c r="AE133" i="39" s="1"/>
  <c r="AF74" i="39"/>
  <c r="AF64" i="39"/>
  <c r="AD150" i="39"/>
  <c r="AC150" i="39" s="1"/>
  <c r="AD88" i="39"/>
  <c r="AC88" i="39" s="1"/>
  <c r="AD39" i="39"/>
  <c r="AF161" i="39"/>
  <c r="AE161" i="39" s="1"/>
  <c r="AF95" i="39"/>
  <c r="AF44" i="39"/>
  <c r="AD172" i="39"/>
  <c r="AC172" i="39" s="1"/>
  <c r="AD129" i="39"/>
  <c r="AC129" i="39" s="1"/>
  <c r="AD69" i="39"/>
  <c r="AC69" i="39" s="1"/>
  <c r="AF160" i="39"/>
  <c r="AF98" i="39"/>
  <c r="AF31" i="39"/>
  <c r="AD202" i="39"/>
  <c r="AD115" i="39"/>
  <c r="AC115" i="39" s="1"/>
  <c r="AD26" i="39"/>
  <c r="AF190" i="39"/>
  <c r="AE190" i="39" s="1"/>
  <c r="AF115" i="39"/>
  <c r="AF61" i="39"/>
  <c r="AD197" i="39"/>
  <c r="AC197" i="39" s="1"/>
  <c r="AD122" i="39"/>
  <c r="AC122" i="39" s="1"/>
  <c r="AD56" i="39"/>
  <c r="AD9" i="39"/>
  <c r="N199" i="39"/>
  <c r="N183" i="39"/>
  <c r="N202" i="39"/>
  <c r="N186" i="39"/>
  <c r="N170" i="39"/>
  <c r="N167" i="39"/>
  <c r="N142" i="39"/>
  <c r="N153" i="39"/>
  <c r="N126" i="39"/>
  <c r="N115" i="39"/>
  <c r="N121" i="39"/>
  <c r="N100" i="39"/>
  <c r="N119" i="39"/>
  <c r="N97" i="39"/>
  <c r="N86" i="39"/>
  <c r="N70" i="39"/>
  <c r="N58" i="39"/>
  <c r="N42" i="39"/>
  <c r="N26" i="39"/>
  <c r="N81" i="39"/>
  <c r="N63" i="39"/>
  <c r="N47" i="39"/>
  <c r="N31" i="39"/>
  <c r="N15" i="39"/>
  <c r="N91" i="39"/>
  <c r="AH157" i="39"/>
  <c r="AG157" i="39" s="1"/>
  <c r="AH123" i="39"/>
  <c r="AH66" i="39"/>
  <c r="AH86" i="39"/>
  <c r="AG86" i="39" s="1"/>
  <c r="AH164" i="39"/>
  <c r="AG164" i="39" s="1"/>
  <c r="AH181" i="39"/>
  <c r="AG181" i="39" s="1"/>
  <c r="AH48" i="39"/>
  <c r="AG48" i="39" s="1"/>
  <c r="AH204" i="39"/>
  <c r="AH120" i="39"/>
  <c r="AG120" i="39" s="1"/>
  <c r="AH65" i="39"/>
  <c r="AG65" i="39" s="1"/>
  <c r="AH23" i="39"/>
  <c r="AH144" i="39"/>
  <c r="AH97" i="39"/>
  <c r="AG97" i="39" s="1"/>
  <c r="AH28" i="39"/>
  <c r="AG28" i="39" s="1"/>
  <c r="AH174" i="39"/>
  <c r="AG174" i="39" s="1"/>
  <c r="AH131" i="39"/>
  <c r="AG131" i="39" s="1"/>
  <c r="AH58" i="39"/>
  <c r="AG58" i="39" s="1"/>
  <c r="AH71" i="39"/>
  <c r="AG71" i="39" s="1"/>
  <c r="AH140" i="39"/>
  <c r="AH103" i="39"/>
  <c r="AG103" i="39" s="1"/>
  <c r="AH24" i="39"/>
  <c r="AG24" i="39" s="1"/>
  <c r="AH175" i="39"/>
  <c r="AG175" i="39" s="1"/>
  <c r="AH108" i="39"/>
  <c r="AG108" i="39" s="1"/>
  <c r="AH105" i="39"/>
  <c r="AG105" i="39" s="1"/>
  <c r="AH126" i="39"/>
  <c r="AG126" i="39" s="1"/>
  <c r="AL179" i="39"/>
  <c r="AK179" i="39" s="1"/>
  <c r="AL97" i="39"/>
  <c r="AL80" i="39"/>
  <c r="AK80" i="39" s="1"/>
  <c r="AJ163" i="39"/>
  <c r="AI163" i="39" s="1"/>
  <c r="AJ108" i="39"/>
  <c r="AI108" i="39" s="1"/>
  <c r="AJ41" i="39"/>
  <c r="AI41" i="39" s="1"/>
  <c r="AN191" i="39"/>
  <c r="AM191" i="39" s="1"/>
  <c r="AN116" i="39"/>
  <c r="AM116" i="39" s="1"/>
  <c r="AN60" i="39"/>
  <c r="AL208" i="39"/>
  <c r="AK208" i="39" s="1"/>
  <c r="AL138" i="39"/>
  <c r="AK138" i="39" s="1"/>
  <c r="AL67" i="39"/>
  <c r="AK67" i="39" s="1"/>
  <c r="AL76" i="39"/>
  <c r="AK76" i="39" s="1"/>
  <c r="AJ180" i="39"/>
  <c r="AI180" i="39" s="1"/>
  <c r="AJ98" i="39"/>
  <c r="AJ12" i="39"/>
  <c r="AI12" i="39" s="1"/>
  <c r="AN188" i="39"/>
  <c r="AM188" i="39" s="1"/>
  <c r="AN106" i="39"/>
  <c r="AM106" i="39" s="1"/>
  <c r="AN131" i="39"/>
  <c r="AM131" i="39" s="1"/>
  <c r="AL191" i="39"/>
  <c r="AK191" i="39" s="1"/>
  <c r="AL109" i="39"/>
  <c r="AK109" i="39" s="1"/>
  <c r="AL17" i="39"/>
  <c r="AK17" i="39" s="1"/>
  <c r="AJ175" i="39"/>
  <c r="AI175" i="39" s="1"/>
  <c r="AJ117" i="39"/>
  <c r="AI117" i="39" s="1"/>
  <c r="AJ53" i="39"/>
  <c r="AN203" i="39"/>
  <c r="AM203" i="39" s="1"/>
  <c r="AN128" i="39"/>
  <c r="AM128" i="39" s="1"/>
  <c r="AN70" i="39"/>
  <c r="AM70" i="39" s="1"/>
  <c r="AN17" i="39"/>
  <c r="AM17" i="39" s="1"/>
  <c r="AL164" i="39"/>
  <c r="AK164" i="39" s="1"/>
  <c r="AL73" i="39"/>
  <c r="AK73" i="39" s="1"/>
  <c r="AL18" i="39"/>
  <c r="AK18" i="39" s="1"/>
  <c r="AJ185" i="39"/>
  <c r="AI185" i="39" s="1"/>
  <c r="AJ136" i="39"/>
  <c r="AJ58" i="39"/>
  <c r="AI58" i="39" s="1"/>
  <c r="AN180" i="39"/>
  <c r="AM180" i="39" s="1"/>
  <c r="AN102" i="39"/>
  <c r="AM102" i="39" s="1"/>
  <c r="AN63" i="39"/>
  <c r="AM63" i="39" s="1"/>
  <c r="AL171" i="39"/>
  <c r="AK171" i="39" s="1"/>
  <c r="AL162" i="39"/>
  <c r="AK162" i="39" s="1"/>
  <c r="AL64" i="39"/>
  <c r="AK64" i="39" s="1"/>
  <c r="AJ155" i="39"/>
  <c r="AI155" i="39" s="1"/>
  <c r="AJ112" i="39"/>
  <c r="AJ33" i="39"/>
  <c r="AI33" i="39" s="1"/>
  <c r="AN183" i="39"/>
  <c r="AM183" i="39" s="1"/>
  <c r="AN153" i="39"/>
  <c r="AM153" i="39" s="1"/>
  <c r="AN52" i="39"/>
  <c r="AM52" i="39" s="1"/>
  <c r="AL184" i="39"/>
  <c r="AK184" i="39" s="1"/>
  <c r="AL134" i="39"/>
  <c r="AK134" i="39" s="1"/>
  <c r="AL43" i="39"/>
  <c r="AK43" i="39" s="1"/>
  <c r="AJ200" i="39"/>
  <c r="AI200" i="39" s="1"/>
  <c r="AJ134" i="39"/>
  <c r="AI134" i="39" s="1"/>
  <c r="AJ104" i="39"/>
  <c r="AI104" i="39" s="1"/>
  <c r="AJ38" i="39"/>
  <c r="AI38" i="39" s="1"/>
  <c r="AN132" i="39"/>
  <c r="AM132" i="39" s="1"/>
  <c r="AN125" i="39"/>
  <c r="AM125" i="39" s="1"/>
  <c r="AN51" i="39"/>
  <c r="AM51" i="39" s="1"/>
  <c r="AL143" i="39"/>
  <c r="AK143" i="39" s="1"/>
  <c r="AL83" i="39"/>
  <c r="AK83" i="39" s="1"/>
  <c r="AL28" i="39"/>
  <c r="AK28" i="39" s="1"/>
  <c r="AJ192" i="39"/>
  <c r="AI192" i="39" s="1"/>
  <c r="AJ97" i="39"/>
  <c r="AI97" i="39" s="1"/>
  <c r="AJ11" i="39"/>
  <c r="AI11" i="39" s="1"/>
  <c r="AN176" i="39"/>
  <c r="AM176" i="39" s="1"/>
  <c r="AN166" i="39"/>
  <c r="AM166" i="39" s="1"/>
  <c r="AN16" i="39"/>
  <c r="AL181" i="39"/>
  <c r="AK181" i="39" s="1"/>
  <c r="AL99" i="39"/>
  <c r="AK99" i="39" s="1"/>
  <c r="AL88" i="39"/>
  <c r="AK88" i="39" s="1"/>
  <c r="AJ165" i="39"/>
  <c r="AI165" i="39" s="1"/>
  <c r="AJ120" i="39"/>
  <c r="AI120" i="39" s="1"/>
  <c r="AJ43" i="39"/>
  <c r="AI43" i="39" s="1"/>
  <c r="AN193" i="39"/>
  <c r="AM193" i="39" s="1"/>
  <c r="AN118" i="39"/>
  <c r="AN62" i="39"/>
  <c r="AM62" i="39" s="1"/>
  <c r="AF207" i="39"/>
  <c r="AE207" i="39" s="1"/>
  <c r="AF148" i="39"/>
  <c r="AE148" i="39" s="1"/>
  <c r="AF89" i="39"/>
  <c r="AF26" i="39"/>
  <c r="AD140" i="39"/>
  <c r="AC140" i="39" s="1"/>
  <c r="AD78" i="39"/>
  <c r="AC78" i="39" s="1"/>
  <c r="AD29" i="39"/>
  <c r="AF181" i="39"/>
  <c r="AE181" i="39" s="1"/>
  <c r="AF101" i="39"/>
  <c r="AF68" i="39"/>
  <c r="AD178" i="39"/>
  <c r="AC178" i="39" s="1"/>
  <c r="AD113" i="39"/>
  <c r="AC113" i="39" s="1"/>
  <c r="AD79" i="39"/>
  <c r="AC79" i="39" s="1"/>
  <c r="AF182" i="39"/>
  <c r="AE182" i="39" s="1"/>
  <c r="AF134" i="39"/>
  <c r="AE134" i="39" s="1"/>
  <c r="AF53" i="39"/>
  <c r="AD189" i="39"/>
  <c r="AC189" i="39" s="1"/>
  <c r="AD131" i="39"/>
  <c r="AC131" i="39" s="1"/>
  <c r="AD48" i="39"/>
  <c r="AF201" i="39"/>
  <c r="AE201" i="39" s="1"/>
  <c r="AF136" i="39"/>
  <c r="AE136" i="39" s="1"/>
  <c r="AF83" i="39"/>
  <c r="AF62" i="39"/>
  <c r="AD157" i="39"/>
  <c r="AC157" i="39" s="1"/>
  <c r="AD72" i="39"/>
  <c r="AC72" i="39" s="1"/>
  <c r="AD23" i="39"/>
  <c r="AF147" i="39"/>
  <c r="AE147" i="39" s="1"/>
  <c r="AF88" i="39"/>
  <c r="AF66" i="39"/>
  <c r="AD156" i="39"/>
  <c r="AC156" i="39" s="1"/>
  <c r="AD101" i="39"/>
  <c r="AC101" i="39" s="1"/>
  <c r="AD53" i="39"/>
  <c r="AC53" i="39" s="1"/>
  <c r="AF197" i="39"/>
  <c r="AE197" i="39" s="1"/>
  <c r="AF109" i="39"/>
  <c r="AE109" i="39" s="1"/>
  <c r="AF15" i="39"/>
  <c r="AD186" i="39"/>
  <c r="AC186" i="39" s="1"/>
  <c r="AD96" i="39"/>
  <c r="AC96" i="39" s="1"/>
  <c r="AD145" i="39"/>
  <c r="AC145" i="39" s="1"/>
  <c r="AF174" i="39"/>
  <c r="AE174" i="39" s="1"/>
  <c r="AF146" i="39"/>
  <c r="AE146" i="39" s="1"/>
  <c r="AF45" i="39"/>
  <c r="AD181" i="39"/>
  <c r="AC181" i="39" s="1"/>
  <c r="AD153" i="39"/>
  <c r="AC153" i="39" s="1"/>
  <c r="AD40" i="39"/>
  <c r="N197" i="39"/>
  <c r="N181" i="39"/>
  <c r="N200" i="39"/>
  <c r="N184" i="39"/>
  <c r="N168" i="39"/>
  <c r="N173" i="39"/>
  <c r="N140" i="39"/>
  <c r="N149" i="39"/>
  <c r="N124" i="39"/>
  <c r="N147" i="39"/>
  <c r="N118" i="39"/>
  <c r="N98" i="39"/>
  <c r="N117" i="39"/>
  <c r="N134" i="39"/>
  <c r="N84" i="39"/>
  <c r="N116" i="39"/>
  <c r="N56" i="39"/>
  <c r="N40" i="39"/>
  <c r="N24" i="39"/>
  <c r="N87" i="39"/>
  <c r="N61" i="39"/>
  <c r="N45" i="39"/>
  <c r="N29" i="39"/>
  <c r="N13" i="39"/>
  <c r="N71" i="39"/>
  <c r="AH166" i="39"/>
  <c r="AG166" i="39" s="1"/>
  <c r="AH133" i="39"/>
  <c r="AG133" i="39" s="1"/>
  <c r="AH50" i="39"/>
  <c r="AG50" i="39" s="1"/>
  <c r="AH55" i="39"/>
  <c r="AG55" i="39" s="1"/>
  <c r="AH148" i="39"/>
  <c r="AG148" i="39" s="1"/>
  <c r="AH82" i="39"/>
  <c r="AG82" i="39" s="1"/>
  <c r="AH32" i="39"/>
  <c r="AG32" i="39" s="1"/>
  <c r="AH188" i="39"/>
  <c r="AG188" i="39" s="1"/>
  <c r="AH147" i="39"/>
  <c r="AG147" i="39" s="1"/>
  <c r="AH49" i="39"/>
  <c r="AG49" i="39" s="1"/>
  <c r="AH136" i="39"/>
  <c r="AG136" i="39" s="1"/>
  <c r="AH189" i="39"/>
  <c r="AG189" i="39" s="1"/>
  <c r="AH79" i="39"/>
  <c r="AG79" i="39" s="1"/>
  <c r="AH12" i="39"/>
  <c r="AG12" i="39" s="1"/>
  <c r="AH158" i="39"/>
  <c r="AG158" i="39" s="1"/>
  <c r="AH92" i="39"/>
  <c r="AG92" i="39" s="1"/>
  <c r="AH42" i="39"/>
  <c r="AG42" i="39" s="1"/>
  <c r="AH52" i="39"/>
  <c r="AG52" i="39" s="1"/>
  <c r="AH203" i="39"/>
  <c r="AG203" i="39" s="1"/>
  <c r="AH101" i="39"/>
  <c r="AG101" i="39" s="1"/>
  <c r="AH13" i="39"/>
  <c r="AG13" i="39" s="1"/>
  <c r="AH161" i="39"/>
  <c r="AG161" i="39" s="1"/>
  <c r="AH135" i="39"/>
  <c r="AG135" i="39" s="1"/>
  <c r="AH73" i="39"/>
  <c r="AG73" i="39" s="1"/>
  <c r="AH106" i="39"/>
  <c r="AG106" i="39" s="1"/>
  <c r="AL163" i="39"/>
  <c r="AK163" i="39" s="1"/>
  <c r="AL120" i="39"/>
  <c r="AK120" i="39" s="1"/>
  <c r="AL56" i="39"/>
  <c r="AK56" i="39" s="1"/>
  <c r="AJ182" i="39"/>
  <c r="AI182" i="39" s="1"/>
  <c r="AJ93" i="39"/>
  <c r="AI93" i="39" s="1"/>
  <c r="AJ25" i="39"/>
  <c r="AN175" i="39"/>
  <c r="AM175" i="39" s="1"/>
  <c r="AN127" i="39"/>
  <c r="AM127" i="39" s="1"/>
  <c r="AN44" i="39"/>
  <c r="AM44" i="39" s="1"/>
  <c r="AL192" i="39"/>
  <c r="AK192" i="39" s="1"/>
  <c r="AL156" i="39"/>
  <c r="AK156" i="39" s="1"/>
  <c r="AL51" i="39"/>
  <c r="AK51" i="39" s="1"/>
  <c r="AL9" i="39"/>
  <c r="AK9" i="39" s="1"/>
  <c r="AJ145" i="39"/>
  <c r="AI145" i="39" s="1"/>
  <c r="AJ95" i="39"/>
  <c r="AI95" i="39" s="1"/>
  <c r="AJ64" i="39"/>
  <c r="AI64" i="39" s="1"/>
  <c r="AN162" i="39"/>
  <c r="AM162" i="39" s="1"/>
  <c r="AN129" i="39"/>
  <c r="AM129" i="39" s="1"/>
  <c r="AN23" i="39"/>
  <c r="AM23" i="39" s="1"/>
  <c r="AL175" i="39"/>
  <c r="AK175" i="39" s="1"/>
  <c r="AL93" i="39"/>
  <c r="AK93" i="39" s="1"/>
  <c r="AL68" i="39"/>
  <c r="AK68" i="39" s="1"/>
  <c r="AJ159" i="39"/>
  <c r="AI159" i="39" s="1"/>
  <c r="AJ189" i="39"/>
  <c r="AI189" i="39" s="1"/>
  <c r="AJ37" i="39"/>
  <c r="AI37" i="39" s="1"/>
  <c r="AN187" i="39"/>
  <c r="AM187" i="39" s="1"/>
  <c r="AN112" i="39"/>
  <c r="AM112" i="39" s="1"/>
  <c r="AN56" i="39"/>
  <c r="AM56" i="39" s="1"/>
  <c r="AL204" i="39"/>
  <c r="AK204" i="39" s="1"/>
  <c r="AL129" i="39"/>
  <c r="AK129" i="39" s="1"/>
  <c r="AL63" i="39"/>
  <c r="AK63" i="39" s="1"/>
  <c r="AL10" i="39"/>
  <c r="AK10" i="39" s="1"/>
  <c r="AJ141" i="39"/>
  <c r="AI141" i="39" s="1"/>
  <c r="AJ89" i="39"/>
  <c r="AI89" i="39" s="1"/>
  <c r="AJ48" i="39"/>
  <c r="AI48" i="39" s="1"/>
  <c r="AN152" i="39"/>
  <c r="AM152" i="39" s="1"/>
  <c r="AN89" i="39"/>
  <c r="AM89" i="39" s="1"/>
  <c r="AN8" i="39"/>
  <c r="AM8" i="39" s="1"/>
  <c r="AL155" i="39"/>
  <c r="AK155" i="39" s="1"/>
  <c r="AL102" i="39"/>
  <c r="AK102" i="39" s="1"/>
  <c r="AL48" i="39"/>
  <c r="AK48" i="39" s="1"/>
  <c r="AJ170" i="39"/>
  <c r="AI170" i="39" s="1"/>
  <c r="AJ86" i="39"/>
  <c r="AI86" i="39" s="1"/>
  <c r="AJ17" i="39"/>
  <c r="AI17" i="39" s="1"/>
  <c r="AN167" i="39"/>
  <c r="AM167" i="39" s="1"/>
  <c r="AN113" i="39"/>
  <c r="AM113" i="39" s="1"/>
  <c r="AN36" i="39"/>
  <c r="AM36" i="39" s="1"/>
  <c r="AL201" i="39"/>
  <c r="AK201" i="39" s="1"/>
  <c r="AL136" i="39"/>
  <c r="AK136" i="39" s="1"/>
  <c r="AL27" i="39"/>
  <c r="AK27" i="39" s="1"/>
  <c r="AJ195" i="39"/>
  <c r="AI195" i="39" s="1"/>
  <c r="AJ127" i="39"/>
  <c r="AI127" i="39" s="1"/>
  <c r="AJ63" i="39"/>
  <c r="AI63" i="39" s="1"/>
  <c r="AN202" i="39"/>
  <c r="AM202" i="39" s="1"/>
  <c r="AN139" i="39"/>
  <c r="AM139" i="39" s="1"/>
  <c r="AN80" i="39"/>
  <c r="AM80" i="39" s="1"/>
  <c r="AN65" i="39"/>
  <c r="AM65" i="39" s="1"/>
  <c r="AL150" i="39"/>
  <c r="AK150" i="39" s="1"/>
  <c r="AL148" i="39"/>
  <c r="AK148" i="39" s="1"/>
  <c r="AL12" i="39"/>
  <c r="AK12" i="39" s="1"/>
  <c r="AJ151" i="39"/>
  <c r="AI151" i="39" s="1"/>
  <c r="AJ109" i="39"/>
  <c r="AI109" i="39" s="1"/>
  <c r="AJ34" i="39"/>
  <c r="AI34" i="39" s="1"/>
  <c r="AN164" i="39"/>
  <c r="AM164" i="39" s="1"/>
  <c r="AN96" i="39"/>
  <c r="AM96" i="39" s="1"/>
  <c r="AN39" i="39"/>
  <c r="AM39" i="39" s="1"/>
  <c r="AL165" i="39"/>
  <c r="AK165" i="39" s="1"/>
  <c r="AL124" i="39"/>
  <c r="AK124" i="39" s="1"/>
  <c r="AL58" i="39"/>
  <c r="AK58" i="39" s="1"/>
  <c r="AJ186" i="39"/>
  <c r="AI186" i="39" s="1"/>
  <c r="AJ126" i="39"/>
  <c r="AI126" i="39" s="1"/>
  <c r="AJ27" i="39"/>
  <c r="AI27" i="39" s="1"/>
  <c r="AN177" i="39"/>
  <c r="AM177" i="39" s="1"/>
  <c r="AN111" i="39"/>
  <c r="AM111" i="39" s="1"/>
  <c r="AN46" i="39"/>
  <c r="AM46" i="39" s="1"/>
  <c r="AF202" i="39"/>
  <c r="AE202" i="39" s="1"/>
  <c r="AF127" i="39"/>
  <c r="AE127" i="39" s="1"/>
  <c r="AF73" i="39"/>
  <c r="AF14" i="39"/>
  <c r="AD143" i="39"/>
  <c r="AC143" i="39" s="1"/>
  <c r="AD68" i="39"/>
  <c r="AC68" i="39" s="1"/>
  <c r="AD13" i="39"/>
  <c r="AF153" i="39"/>
  <c r="AE153" i="39" s="1"/>
  <c r="AF126" i="39"/>
  <c r="AE126" i="39" s="1"/>
  <c r="AF12" i="39"/>
  <c r="AD162" i="39"/>
  <c r="AC162" i="39" s="1"/>
  <c r="AD107" i="39"/>
  <c r="AC107" i="39" s="1"/>
  <c r="AD59" i="39"/>
  <c r="AC59" i="39" s="1"/>
  <c r="AF166" i="39"/>
  <c r="AE166" i="39" s="1"/>
  <c r="AF104" i="39"/>
  <c r="AF37" i="39"/>
  <c r="AD208" i="39"/>
  <c r="AC208" i="39" s="1"/>
  <c r="AD127" i="39"/>
  <c r="AC127" i="39" s="1"/>
  <c r="AD32" i="39"/>
  <c r="AF196" i="39"/>
  <c r="AE196" i="39" s="1"/>
  <c r="AF121" i="39"/>
  <c r="AE121" i="39" s="1"/>
  <c r="AF67" i="39"/>
  <c r="AD203" i="39"/>
  <c r="AC203" i="39" s="1"/>
  <c r="AD128" i="39"/>
  <c r="AC128" i="39" s="1"/>
  <c r="AD62" i="39"/>
  <c r="AC62" i="39" s="1"/>
  <c r="AD73" i="39"/>
  <c r="AC73" i="39" s="1"/>
  <c r="AF131" i="39"/>
  <c r="AE131" i="39" s="1"/>
  <c r="AF72" i="39"/>
  <c r="AF56" i="39"/>
  <c r="AD148" i="39"/>
  <c r="AC148" i="39" s="1"/>
  <c r="AD86" i="39"/>
  <c r="AC86" i="39" s="1"/>
  <c r="AD37" i="39"/>
  <c r="AF167" i="39"/>
  <c r="AE167" i="39" s="1"/>
  <c r="AF93" i="39"/>
  <c r="AF36" i="39"/>
  <c r="AD170" i="39"/>
  <c r="AC170" i="39" s="1"/>
  <c r="AD125" i="39"/>
  <c r="AC125" i="39" s="1"/>
  <c r="AD67" i="39"/>
  <c r="AC67" i="39" s="1"/>
  <c r="AF177" i="39"/>
  <c r="AE177" i="39" s="1"/>
  <c r="AF96" i="39"/>
  <c r="AF29" i="39"/>
  <c r="AD200" i="39"/>
  <c r="AC200" i="39" s="1"/>
  <c r="AD110" i="39"/>
  <c r="AC110" i="39" s="1"/>
  <c r="AD24" i="39"/>
  <c r="N195" i="39"/>
  <c r="N179" i="39"/>
  <c r="N198" i="39"/>
  <c r="N182" i="39"/>
  <c r="N166" i="39"/>
  <c r="N165" i="39"/>
  <c r="N138" i="39"/>
  <c r="N145" i="39"/>
  <c r="N122" i="39"/>
  <c r="N132" i="39"/>
  <c r="N112" i="39"/>
  <c r="N96" i="39"/>
  <c r="N109" i="39"/>
  <c r="N95" i="39"/>
  <c r="N82" i="39"/>
  <c r="N113" i="39"/>
  <c r="N54" i="39"/>
  <c r="N38" i="39"/>
  <c r="N22" i="39"/>
  <c r="N75" i="39"/>
  <c r="N59" i="39"/>
  <c r="N43" i="39"/>
  <c r="N27" i="39"/>
  <c r="N83" i="39"/>
  <c r="N12" i="39"/>
  <c r="AH150" i="39"/>
  <c r="AG150" i="39" s="1"/>
  <c r="AH84" i="39"/>
  <c r="AG84" i="39" s="1"/>
  <c r="AH34" i="39"/>
  <c r="AG34" i="39" s="1"/>
  <c r="AH36" i="39"/>
  <c r="AG36" i="39" s="1"/>
  <c r="AH132" i="39"/>
  <c r="AG132" i="39" s="1"/>
  <c r="AH76" i="39"/>
  <c r="AG76" i="39" s="1"/>
  <c r="AH16" i="39"/>
  <c r="AG16" i="39" s="1"/>
  <c r="AH191" i="39"/>
  <c r="AG191" i="39" s="1"/>
  <c r="AH145" i="39"/>
  <c r="AG145" i="39" s="1"/>
  <c r="AH33" i="39"/>
  <c r="AG33" i="39" s="1"/>
  <c r="AH202" i="39"/>
  <c r="AG202" i="39" s="1"/>
  <c r="AH118" i="39"/>
  <c r="AG118" i="39" s="1"/>
  <c r="AH63" i="39"/>
  <c r="AG63" i="39" s="1"/>
  <c r="AH25" i="39"/>
  <c r="AG25" i="39" s="1"/>
  <c r="AH142" i="39"/>
  <c r="AG142" i="39" s="1"/>
  <c r="AH99" i="39"/>
  <c r="AG99" i="39" s="1"/>
  <c r="AH26" i="39"/>
  <c r="AG26" i="39" s="1"/>
  <c r="AH198" i="39"/>
  <c r="AG198" i="39" s="1"/>
  <c r="AH114" i="39"/>
  <c r="AG114" i="39" s="1"/>
  <c r="AH59" i="39"/>
  <c r="AG59" i="39" s="1"/>
  <c r="AH10" i="39"/>
  <c r="AG10" i="39" s="1"/>
  <c r="AH170" i="39"/>
  <c r="AG170" i="39" s="1"/>
  <c r="AH125" i="39"/>
  <c r="AG125" i="39" s="1"/>
  <c r="AH54" i="39"/>
  <c r="AG54" i="39" s="1"/>
  <c r="AH87" i="39"/>
  <c r="AG87" i="39" s="1"/>
  <c r="AL166" i="39"/>
  <c r="AK166" i="39" s="1"/>
  <c r="AL116" i="39"/>
  <c r="AK116" i="39" s="1"/>
  <c r="AL40" i="39"/>
  <c r="AK40" i="39" s="1"/>
  <c r="AJ162" i="39"/>
  <c r="AI162" i="39" s="1"/>
  <c r="AJ78" i="39"/>
  <c r="AI78" i="39" s="1"/>
  <c r="AJ60" i="39"/>
  <c r="AI60" i="39" s="1"/>
  <c r="AN159" i="39"/>
  <c r="AM159" i="39" s="1"/>
  <c r="AN103" i="39"/>
  <c r="AM103" i="39" s="1"/>
  <c r="AN28" i="39"/>
  <c r="AM28" i="39" s="1"/>
  <c r="AL176" i="39"/>
  <c r="AK176" i="39" s="1"/>
  <c r="AL115" i="39"/>
  <c r="AK115" i="39" s="1"/>
  <c r="AL35" i="39"/>
  <c r="AK35" i="39" s="1"/>
  <c r="AJ208" i="39"/>
  <c r="AI208" i="39" s="1"/>
  <c r="AJ152" i="39"/>
  <c r="AI152" i="39" s="1"/>
  <c r="AJ77" i="39"/>
  <c r="AI77" i="39" s="1"/>
  <c r="AJ107" i="39"/>
  <c r="AI107" i="39" s="1"/>
  <c r="AN140" i="39"/>
  <c r="AM140" i="39" s="1"/>
  <c r="AN77" i="39"/>
  <c r="AM77" i="39" s="1"/>
  <c r="AN29" i="39"/>
  <c r="AM29" i="39" s="1"/>
  <c r="AL159" i="39"/>
  <c r="AK159" i="39" s="1"/>
  <c r="AL106" i="39"/>
  <c r="AK106" i="39" s="1"/>
  <c r="AL52" i="39"/>
  <c r="AK52" i="39" s="1"/>
  <c r="AJ174" i="39"/>
  <c r="AI174" i="39" s="1"/>
  <c r="AJ90" i="39"/>
  <c r="AI90" i="39" s="1"/>
  <c r="AJ21" i="39"/>
  <c r="AI21" i="39" s="1"/>
  <c r="AN171" i="39"/>
  <c r="AM171" i="39" s="1"/>
  <c r="AN119" i="39"/>
  <c r="AM119" i="39" s="1"/>
  <c r="AN40" i="39"/>
  <c r="AM40" i="39" s="1"/>
  <c r="AL188" i="39"/>
  <c r="AK188" i="39" s="1"/>
  <c r="AL132" i="39"/>
  <c r="AK132" i="39" s="1"/>
  <c r="AL47" i="39"/>
  <c r="AK47" i="39" s="1"/>
  <c r="AJ204" i="39"/>
  <c r="AI204" i="39" s="1"/>
  <c r="AJ144" i="39"/>
  <c r="AI144" i="39" s="1"/>
  <c r="AJ73" i="39"/>
  <c r="AI73" i="39" s="1"/>
  <c r="AJ54" i="39"/>
  <c r="AI54" i="39" s="1"/>
  <c r="AN136" i="39"/>
  <c r="AM136" i="39" s="1"/>
  <c r="AN73" i="39"/>
  <c r="AM73" i="39" s="1"/>
  <c r="AN67" i="39"/>
  <c r="AM67" i="39" s="1"/>
  <c r="AL147" i="39"/>
  <c r="AK147" i="39" s="1"/>
  <c r="AL87" i="39"/>
  <c r="AK87" i="39" s="1"/>
  <c r="AL32" i="39"/>
  <c r="AK32" i="39" s="1"/>
  <c r="AJ154" i="39"/>
  <c r="AI154" i="39" s="1"/>
  <c r="AJ70" i="39"/>
  <c r="AI70" i="39" s="1"/>
  <c r="AJ28" i="39"/>
  <c r="AI28" i="39" s="1"/>
  <c r="AN182" i="39"/>
  <c r="AM182" i="39" s="1"/>
  <c r="AN95" i="39"/>
  <c r="AM95" i="39" s="1"/>
  <c r="AN20" i="39"/>
  <c r="AM20" i="39" s="1"/>
  <c r="AL185" i="39"/>
  <c r="AK185" i="39" s="1"/>
  <c r="AL103" i="39"/>
  <c r="AK103" i="39" s="1"/>
  <c r="AL90" i="39"/>
  <c r="AK90" i="39" s="1"/>
  <c r="AJ169" i="39"/>
  <c r="AI169" i="39" s="1"/>
  <c r="AJ128" i="39"/>
  <c r="AI128" i="39" s="1"/>
  <c r="AJ47" i="39"/>
  <c r="AI47" i="39" s="1"/>
  <c r="AN197" i="39"/>
  <c r="AM197" i="39" s="1"/>
  <c r="AN122" i="39"/>
  <c r="AM122" i="39" s="1"/>
  <c r="AN66" i="39"/>
  <c r="AM66" i="39" s="1"/>
  <c r="AL198" i="39"/>
  <c r="AK198" i="39" s="1"/>
  <c r="AL123" i="39"/>
  <c r="AK123" i="39" s="1"/>
  <c r="AL57" i="39"/>
  <c r="AK57" i="39" s="1"/>
  <c r="AL92" i="39"/>
  <c r="AK92" i="39" s="1"/>
  <c r="AJ135" i="39"/>
  <c r="AI135" i="39" s="1"/>
  <c r="AJ83" i="39"/>
  <c r="AI83" i="39" s="1"/>
  <c r="AJ26" i="39"/>
  <c r="AI26" i="39" s="1"/>
  <c r="AN146" i="39"/>
  <c r="AM146" i="39" s="1"/>
  <c r="AN83" i="39"/>
  <c r="AM83" i="39" s="1"/>
  <c r="AN53" i="39"/>
  <c r="AM53" i="39" s="1"/>
  <c r="AL174" i="39"/>
  <c r="AK174" i="39" s="1"/>
  <c r="AL114" i="39"/>
  <c r="AK114" i="39" s="1"/>
  <c r="AL42" i="39"/>
  <c r="AK42" i="39" s="1"/>
  <c r="AJ164" i="39"/>
  <c r="AI164" i="39" s="1"/>
  <c r="AJ80" i="39"/>
  <c r="AI80" i="39" s="1"/>
  <c r="AJ68" i="39"/>
  <c r="AI68" i="39" s="1"/>
  <c r="AN161" i="39"/>
  <c r="AM161" i="39" s="1"/>
  <c r="AN105" i="39"/>
  <c r="AM105" i="39" s="1"/>
  <c r="AN30" i="39"/>
  <c r="AM30" i="39" s="1"/>
  <c r="AF186" i="39"/>
  <c r="AE186" i="39" s="1"/>
  <c r="AF111" i="39"/>
  <c r="AE111" i="39" s="1"/>
  <c r="AF57" i="39"/>
  <c r="AD193" i="39"/>
  <c r="AC193" i="39" s="1"/>
  <c r="AD169" i="39"/>
  <c r="AC169" i="39" s="1"/>
  <c r="AD52" i="39"/>
  <c r="AC52" i="39" s="1"/>
  <c r="AD10" i="39"/>
  <c r="AF137" i="39"/>
  <c r="AE137" i="39" s="1"/>
  <c r="AF78" i="39"/>
  <c r="AF22" i="39"/>
  <c r="AD163" i="39"/>
  <c r="AC163" i="39" s="1"/>
  <c r="AD92" i="39"/>
  <c r="AC92" i="39" s="1"/>
  <c r="AD43" i="39"/>
  <c r="AF183" i="39"/>
  <c r="AE183" i="39" s="1"/>
  <c r="AF163" i="39"/>
  <c r="AE163" i="39" s="1"/>
  <c r="AF21" i="39"/>
  <c r="AD192" i="39"/>
  <c r="AC192" i="39" s="1"/>
  <c r="AD102" i="39"/>
  <c r="AC102" i="39" s="1"/>
  <c r="AD16" i="39"/>
  <c r="AF180" i="39"/>
  <c r="AE180" i="39" s="1"/>
  <c r="AF128" i="39"/>
  <c r="AE128" i="39" s="1"/>
  <c r="AF51" i="39"/>
  <c r="AD187" i="39"/>
  <c r="AC187" i="39" s="1"/>
  <c r="AD133" i="39"/>
  <c r="AC133" i="39" s="1"/>
  <c r="AD46" i="39"/>
  <c r="AF199" i="39"/>
  <c r="AE199" i="39" s="1"/>
  <c r="AF173" i="39"/>
  <c r="AE173" i="39" s="1"/>
  <c r="AF81" i="39"/>
  <c r="AF54" i="39"/>
  <c r="AD161" i="39"/>
  <c r="AC161" i="39" s="1"/>
  <c r="AD70" i="39"/>
  <c r="AC70" i="39" s="1"/>
  <c r="AD21" i="39"/>
  <c r="AF145" i="39"/>
  <c r="AE145" i="39" s="1"/>
  <c r="AF86" i="39"/>
  <c r="AF58" i="39"/>
  <c r="AD154" i="39"/>
  <c r="AC154" i="39" s="1"/>
  <c r="AD99" i="39"/>
  <c r="AC99" i="39" s="1"/>
  <c r="AD51" i="39"/>
  <c r="AC51" i="39" s="1"/>
  <c r="AF193" i="39"/>
  <c r="AE193" i="39" s="1"/>
  <c r="AF107" i="39"/>
  <c r="AE107" i="39" s="1"/>
  <c r="AF13" i="39"/>
  <c r="AD184" i="39"/>
  <c r="AC184" i="39" s="1"/>
  <c r="AD94" i="39"/>
  <c r="AC94" i="39" s="1"/>
  <c r="AD87" i="39"/>
  <c r="AC87" i="39" s="1"/>
  <c r="D208" i="39"/>
  <c r="D206" i="39"/>
  <c r="D204" i="39"/>
  <c r="D202" i="39"/>
  <c r="D200" i="39"/>
  <c r="D207" i="39"/>
  <c r="D205" i="39"/>
  <c r="D203" i="39"/>
  <c r="D201" i="39"/>
  <c r="D199" i="39"/>
  <c r="D195" i="39"/>
  <c r="D191" i="39"/>
  <c r="D187" i="39"/>
  <c r="D183" i="39"/>
  <c r="D179" i="39"/>
  <c r="D177" i="39"/>
  <c r="D175" i="39"/>
  <c r="D173" i="39"/>
  <c r="D171" i="39"/>
  <c r="D169" i="39"/>
  <c r="D167" i="39"/>
  <c r="D165" i="39"/>
  <c r="D163" i="39"/>
  <c r="D161" i="39"/>
  <c r="D159" i="39"/>
  <c r="D157" i="39"/>
  <c r="D155" i="39"/>
  <c r="D194" i="39"/>
  <c r="D190" i="39"/>
  <c r="D186" i="39"/>
  <c r="D182" i="39"/>
  <c r="D176" i="39"/>
  <c r="D174" i="39"/>
  <c r="D172" i="39"/>
  <c r="D170" i="39"/>
  <c r="D168" i="39"/>
  <c r="D166" i="39"/>
  <c r="D164" i="39"/>
  <c r="D162" i="39"/>
  <c r="D160" i="39"/>
  <c r="D158" i="39"/>
  <c r="D156" i="39"/>
  <c r="D196" i="39"/>
  <c r="D192" i="39"/>
  <c r="D188" i="39"/>
  <c r="D184" i="39"/>
  <c r="D180" i="39"/>
  <c r="D178" i="39"/>
  <c r="D189" i="39"/>
  <c r="D153" i="39"/>
  <c r="D151" i="39"/>
  <c r="D149" i="39"/>
  <c r="D147" i="39"/>
  <c r="D145" i="39"/>
  <c r="D143" i="39"/>
  <c r="D141" i="39"/>
  <c r="D139" i="39"/>
  <c r="D137" i="39"/>
  <c r="D135" i="39"/>
  <c r="D198" i="39"/>
  <c r="D185" i="39"/>
  <c r="D181" i="39"/>
  <c r="D152" i="39"/>
  <c r="D148" i="39"/>
  <c r="D144" i="39"/>
  <c r="D140" i="39"/>
  <c r="D193" i="39"/>
  <c r="D132" i="39"/>
  <c r="D134" i="39"/>
  <c r="D197" i="39"/>
  <c r="D154" i="39"/>
  <c r="D150" i="39"/>
  <c r="D146" i="39"/>
  <c r="D142" i="39"/>
  <c r="D138" i="39"/>
  <c r="D129" i="39"/>
  <c r="D127" i="39"/>
  <c r="D125" i="39"/>
  <c r="D123" i="39"/>
  <c r="D121" i="39"/>
  <c r="D119" i="39"/>
  <c r="D117" i="39"/>
  <c r="D115" i="39"/>
  <c r="D128" i="39"/>
  <c r="D124" i="39"/>
  <c r="D120" i="39"/>
  <c r="D113" i="39"/>
  <c r="D110" i="39"/>
  <c r="D136" i="39"/>
  <c r="D114" i="39"/>
  <c r="D118" i="39"/>
  <c r="D111" i="39"/>
  <c r="D116" i="39"/>
  <c r="D112" i="39"/>
  <c r="D130" i="39"/>
  <c r="D109" i="39"/>
  <c r="D97" i="39"/>
  <c r="D92" i="39"/>
  <c r="D90" i="39"/>
  <c r="D88" i="39"/>
  <c r="D86" i="39"/>
  <c r="D84" i="39"/>
  <c r="D82" i="39"/>
  <c r="D80" i="39"/>
  <c r="D78" i="39"/>
  <c r="D76" i="39"/>
  <c r="D74" i="39"/>
  <c r="D72" i="39"/>
  <c r="D99" i="39"/>
  <c r="D98" i="39"/>
  <c r="D126" i="39"/>
  <c r="D101" i="39"/>
  <c r="D100" i="39"/>
  <c r="D133" i="39"/>
  <c r="D103" i="39"/>
  <c r="D102" i="39"/>
  <c r="D96" i="39"/>
  <c r="D122" i="39"/>
  <c r="D105" i="39"/>
  <c r="D104" i="39"/>
  <c r="D95" i="39"/>
  <c r="D93" i="39"/>
  <c r="D91" i="39"/>
  <c r="D89" i="39"/>
  <c r="D87" i="39"/>
  <c r="D85" i="39"/>
  <c r="D83" i="39"/>
  <c r="D81" i="39"/>
  <c r="D79" i="39"/>
  <c r="D77" i="39"/>
  <c r="D75" i="39"/>
  <c r="D131" i="39"/>
  <c r="D108" i="39"/>
  <c r="D107" i="39"/>
  <c r="D71" i="39"/>
  <c r="D69" i="39"/>
  <c r="D67" i="39"/>
  <c r="D65" i="39"/>
  <c r="D63" i="39"/>
  <c r="D61" i="39"/>
  <c r="D59" i="39"/>
  <c r="D57" i="39"/>
  <c r="D55" i="39"/>
  <c r="D53" i="39"/>
  <c r="D51" i="39"/>
  <c r="D49" i="39"/>
  <c r="D47" i="39"/>
  <c r="D45" i="39"/>
  <c r="D43" i="39"/>
  <c r="D41" i="39"/>
  <c r="D39" i="39"/>
  <c r="D37" i="39"/>
  <c r="D35" i="39"/>
  <c r="D33" i="39"/>
  <c r="D31" i="39"/>
  <c r="D29" i="39"/>
  <c r="D27" i="39"/>
  <c r="D25" i="39"/>
  <c r="D23" i="39"/>
  <c r="D21" i="39"/>
  <c r="D19" i="39"/>
  <c r="D17" i="39"/>
  <c r="D15" i="39"/>
  <c r="D106" i="39"/>
  <c r="D94" i="39"/>
  <c r="D64" i="39"/>
  <c r="D56" i="39"/>
  <c r="D48" i="39"/>
  <c r="D40" i="39"/>
  <c r="D32" i="39"/>
  <c r="D22" i="39"/>
  <c r="D11" i="39"/>
  <c r="D9" i="39"/>
  <c r="D24" i="39"/>
  <c r="D73" i="39"/>
  <c r="D70" i="39"/>
  <c r="D62" i="39"/>
  <c r="D54" i="39"/>
  <c r="D46" i="39"/>
  <c r="D38" i="39"/>
  <c r="D30" i="39"/>
  <c r="D26" i="39"/>
  <c r="D68" i="39"/>
  <c r="D60" i="39"/>
  <c r="D52" i="39"/>
  <c r="D44" i="39"/>
  <c r="D36" i="39"/>
  <c r="D28" i="39"/>
  <c r="D12" i="39"/>
  <c r="D10" i="39"/>
  <c r="D8" i="39"/>
  <c r="D16" i="39"/>
  <c r="D14" i="39"/>
  <c r="D66" i="39"/>
  <c r="D58" i="39"/>
  <c r="D50" i="39"/>
  <c r="D42" i="39"/>
  <c r="D34" i="39"/>
  <c r="D18" i="39"/>
  <c r="D20" i="39"/>
  <c r="D13" i="39"/>
  <c r="AD63" i="39"/>
  <c r="AC63" i="39" s="1"/>
  <c r="AD116" i="39"/>
  <c r="AC116" i="39" s="1"/>
  <c r="AD166" i="39"/>
  <c r="AC166" i="39" s="1"/>
  <c r="AF18" i="39"/>
  <c r="AF142" i="39"/>
  <c r="AE142" i="39" s="1"/>
  <c r="AF158" i="39"/>
  <c r="AE158" i="39" s="1"/>
  <c r="AD49" i="39"/>
  <c r="AC49" i="39" s="1"/>
  <c r="AD173" i="39"/>
  <c r="AC173" i="39" s="1"/>
  <c r="AF84" i="39"/>
  <c r="AD19" i="39"/>
  <c r="AD183" i="39"/>
  <c r="AC183" i="39" s="1"/>
  <c r="AF165" i="39"/>
  <c r="AE165" i="39" s="1"/>
  <c r="AD119" i="39"/>
  <c r="AC119" i="39" s="1"/>
  <c r="AF116" i="39"/>
  <c r="AE116" i="39" s="1"/>
  <c r="AD132" i="39"/>
  <c r="AC132" i="39" s="1"/>
  <c r="AF169" i="39"/>
  <c r="AE169" i="39" s="1"/>
  <c r="AF24" i="39"/>
  <c r="AD50" i="39"/>
  <c r="AC50" i="39" s="1"/>
  <c r="AF150" i="39"/>
  <c r="AE150" i="39" s="1"/>
  <c r="AD180" i="39"/>
  <c r="AC180" i="39" s="1"/>
  <c r="AN45" i="39"/>
  <c r="AM45" i="39" s="1"/>
  <c r="AJ81" i="39"/>
  <c r="AI81" i="39" s="1"/>
  <c r="AL121" i="39"/>
  <c r="AK121" i="39" s="1"/>
  <c r="AN195" i="39"/>
  <c r="AM195" i="39" s="1"/>
  <c r="AL82" i="39"/>
  <c r="AK82" i="39" s="1"/>
  <c r="AN93" i="39"/>
  <c r="AM93" i="39" s="1"/>
  <c r="AJ196" i="39"/>
  <c r="AI196" i="39" s="1"/>
  <c r="AN59" i="39"/>
  <c r="AM59" i="39" s="1"/>
  <c r="AJ105" i="39"/>
  <c r="AI105" i="39" s="1"/>
  <c r="AL172" i="39"/>
  <c r="AK172" i="39" s="1"/>
  <c r="AN185" i="39"/>
  <c r="AM185" i="39" s="1"/>
  <c r="AL66" i="39"/>
  <c r="AK66" i="39" s="1"/>
  <c r="AN91" i="39"/>
  <c r="AM91" i="39" s="1"/>
  <c r="AJ158" i="39"/>
  <c r="AI158" i="39" s="1"/>
  <c r="AJ71" i="39"/>
  <c r="AI71" i="39" s="1"/>
  <c r="AN192" i="39"/>
  <c r="AM192" i="39" s="1"/>
  <c r="I103" i="31"/>
  <c r="AK45" i="39"/>
  <c r="AI20" i="39"/>
  <c r="AM26" i="39"/>
  <c r="AM25" i="39"/>
  <c r="AZ209" i="1"/>
  <c r="AG30" i="39"/>
  <c r="AM38" i="39"/>
  <c r="AC81" i="39"/>
  <c r="AI39" i="39"/>
  <c r="AK31" i="39"/>
  <c r="AM48" i="39"/>
  <c r="AC58" i="39"/>
  <c r="AM76" i="39"/>
  <c r="AG23" i="39"/>
  <c r="AI9" i="39"/>
  <c r="AK11" i="39"/>
  <c r="AM13" i="39"/>
  <c r="AI51" i="39"/>
  <c r="AG18" i="39"/>
  <c r="AI10" i="39"/>
  <c r="AC56" i="39"/>
  <c r="AG56" i="39"/>
  <c r="AI50" i="39"/>
  <c r="AC57" i="39"/>
  <c r="AK61" i="39"/>
  <c r="W77" i="39"/>
  <c r="AM42" i="39"/>
  <c r="AG74" i="39"/>
  <c r="W85" i="39"/>
  <c r="AM117" i="39"/>
  <c r="AK91" i="39"/>
  <c r="AG39" i="39"/>
  <c r="AK16" i="39"/>
  <c r="AM34" i="39"/>
  <c r="AZ283" i="1"/>
  <c r="AZ336" i="1"/>
  <c r="I214" i="31"/>
  <c r="AM69" i="39"/>
  <c r="AK15" i="39"/>
  <c r="AG66" i="39"/>
  <c r="AG44" i="39"/>
  <c r="AG22" i="39"/>
  <c r="AI30" i="39"/>
  <c r="AG75" i="39"/>
  <c r="AC74" i="39"/>
  <c r="AG72" i="39"/>
  <c r="AG35" i="39"/>
  <c r="AI42" i="39"/>
  <c r="AI24" i="39"/>
  <c r="AK22" i="39"/>
  <c r="AM123" i="39"/>
  <c r="AC95" i="39"/>
  <c r="W83" i="39"/>
  <c r="AM71" i="39"/>
  <c r="I3" i="31"/>
  <c r="I4" i="31"/>
  <c r="I5" i="31"/>
  <c r="I6" i="31"/>
  <c r="AC66" i="39"/>
  <c r="AG9" i="39"/>
  <c r="AM72" i="39"/>
  <c r="AK23" i="39"/>
  <c r="AZ298" i="1"/>
  <c r="AG93" i="39"/>
  <c r="AK54" i="39"/>
  <c r="AG70" i="39"/>
  <c r="AI67" i="39"/>
  <c r="AK37" i="39"/>
  <c r="AM15" i="39"/>
  <c r="AK20" i="39"/>
  <c r="AM60" i="39"/>
  <c r="AG45" i="39"/>
  <c r="AZ188" i="1"/>
  <c r="AZ183" i="1"/>
  <c r="I20" i="31"/>
  <c r="I21" i="31"/>
  <c r="I19" i="31"/>
  <c r="I10" i="31"/>
  <c r="I12" i="31"/>
  <c r="I11" i="31"/>
  <c r="I9" i="31"/>
  <c r="I18" i="31"/>
  <c r="I16" i="31"/>
  <c r="I17" i="31"/>
  <c r="I15" i="31"/>
  <c r="I13" i="31"/>
  <c r="I14" i="31"/>
  <c r="I8" i="31"/>
  <c r="AG19" i="39"/>
  <c r="AC151" i="39"/>
  <c r="W106" i="39"/>
  <c r="AI106" i="39"/>
  <c r="AM148" i="39"/>
  <c r="U148" i="39"/>
  <c r="AE117" i="39"/>
  <c r="AK140" i="39"/>
  <c r="W119" i="39"/>
  <c r="AK96" i="39"/>
  <c r="AG100" i="39"/>
  <c r="AM87" i="39"/>
  <c r="U108" i="39"/>
  <c r="W110" i="39"/>
  <c r="AG81" i="39"/>
  <c r="AG68" i="39"/>
  <c r="AI13" i="39"/>
  <c r="AI31" i="39"/>
  <c r="AM35" i="39"/>
  <c r="AK30" i="39"/>
  <c r="W94" i="39"/>
  <c r="AI76" i="39"/>
  <c r="AM94" i="39"/>
  <c r="AG29" i="39"/>
  <c r="AI25" i="39"/>
  <c r="AK41" i="39"/>
  <c r="AI36" i="39"/>
  <c r="AK24" i="39"/>
  <c r="AK60" i="39"/>
  <c r="W82" i="39"/>
  <c r="AG53" i="39"/>
  <c r="AI53" i="39"/>
  <c r="AK65" i="39"/>
  <c r="AG43" i="39"/>
  <c r="AM16" i="39"/>
  <c r="AZ277" i="1"/>
  <c r="AM27" i="39"/>
  <c r="AZ297" i="1"/>
  <c r="I48" i="31"/>
  <c r="I72" i="31"/>
  <c r="I25" i="31"/>
  <c r="I64" i="31"/>
  <c r="AK71" i="39"/>
  <c r="AI18" i="39"/>
  <c r="AM57" i="39"/>
  <c r="AM61" i="39"/>
  <c r="X78" i="2"/>
  <c r="AI132" i="39"/>
  <c r="AI111" i="39"/>
  <c r="AI178" i="39"/>
  <c r="AI22" i="39"/>
  <c r="AG151" i="39"/>
  <c r="AM145" i="39"/>
  <c r="AG111" i="39"/>
  <c r="AG192" i="39"/>
  <c r="AI119" i="39"/>
  <c r="AI133" i="39"/>
  <c r="AK89" i="39"/>
  <c r="AM54" i="39"/>
  <c r="AK110" i="39"/>
  <c r="AI85" i="39"/>
  <c r="AM205" i="39"/>
  <c r="AG110" i="39"/>
  <c r="AI188" i="39"/>
  <c r="AI202" i="39"/>
  <c r="AK94" i="39"/>
  <c r="AM137" i="39"/>
  <c r="AI45" i="39"/>
  <c r="AG102" i="39"/>
  <c r="AI130" i="39"/>
  <c r="AK86" i="39"/>
  <c r="AG195" i="39"/>
  <c r="AG159" i="39"/>
  <c r="AG123" i="39"/>
  <c r="AG119" i="39"/>
  <c r="AG115" i="39"/>
  <c r="AK202" i="39"/>
  <c r="AG196" i="39"/>
  <c r="AG160" i="39"/>
  <c r="AK113" i="39"/>
  <c r="AI101" i="39"/>
  <c r="AM143" i="39"/>
  <c r="AM43" i="39"/>
  <c r="AM109" i="39"/>
  <c r="AG78" i="39"/>
  <c r="AI156" i="39"/>
  <c r="AK183" i="39"/>
  <c r="AK62" i="39"/>
  <c r="AM144" i="39"/>
  <c r="AK26" i="39"/>
  <c r="AM190" i="39"/>
  <c r="AI84" i="39"/>
  <c r="AI98" i="39"/>
  <c r="AG199" i="39"/>
  <c r="AI153" i="39"/>
  <c r="AM138" i="39"/>
  <c r="AM181" i="39"/>
  <c r="AG204" i="39"/>
  <c r="AG83" i="39"/>
  <c r="AK141" i="39"/>
  <c r="AG128" i="39"/>
  <c r="AK168" i="39"/>
  <c r="AG162" i="39"/>
  <c r="AG41" i="39"/>
  <c r="AK146" i="39"/>
  <c r="AG62" i="39"/>
  <c r="AI140" i="39"/>
  <c r="AK167" i="39"/>
  <c r="AK46" i="39"/>
  <c r="AM11" i="39"/>
  <c r="AI142" i="39"/>
  <c r="AI124" i="39"/>
  <c r="AK151" i="39"/>
  <c r="AM194" i="39"/>
  <c r="AI88" i="39"/>
  <c r="AI102" i="39"/>
  <c r="AK193" i="39"/>
  <c r="AK157" i="39"/>
  <c r="X58" i="2"/>
  <c r="AG129" i="39"/>
  <c r="AK177" i="39"/>
  <c r="AG172" i="39"/>
  <c r="AK145" i="39"/>
  <c r="AG96" i="39"/>
  <c r="AI143" i="39"/>
  <c r="AM178" i="39"/>
  <c r="AI96" i="39"/>
  <c r="AK133" i="39"/>
  <c r="AI205" i="39"/>
  <c r="AM126" i="39"/>
  <c r="X80" i="2"/>
  <c r="AK125" i="39"/>
  <c r="AM81" i="39"/>
  <c r="AG90" i="39"/>
  <c r="AG180" i="39"/>
  <c r="AK205" i="39"/>
  <c r="AG144" i="39"/>
  <c r="AK49" i="39"/>
  <c r="AG140" i="39"/>
  <c r="AM199" i="39"/>
  <c r="AG98" i="39"/>
  <c r="AI112" i="39"/>
  <c r="AG197" i="39"/>
  <c r="AM64" i="39"/>
  <c r="AI199" i="39"/>
  <c r="AK169" i="39"/>
  <c r="AM134" i="39"/>
  <c r="AI131" i="39"/>
  <c r="AK101" i="39"/>
  <c r="AM130" i="39"/>
  <c r="AG67" i="39"/>
  <c r="AI173" i="39"/>
  <c r="AM12" i="39"/>
  <c r="X40" i="2"/>
  <c r="AI201" i="39"/>
  <c r="AM97" i="39"/>
  <c r="AZ9" i="1"/>
  <c r="AZ125" i="1"/>
  <c r="AZ230" i="1"/>
  <c r="AK84" i="39"/>
  <c r="AG208" i="39"/>
  <c r="AK196" i="39"/>
  <c r="AK36" i="39"/>
  <c r="AK180" i="39"/>
  <c r="AI56" i="39"/>
  <c r="AK112" i="39"/>
  <c r="I91" i="31"/>
  <c r="AK152" i="39"/>
  <c r="AI44" i="39"/>
  <c r="AM154" i="39"/>
  <c r="AM200" i="39"/>
  <c r="AK79" i="39"/>
  <c r="AI137" i="39"/>
  <c r="AI194" i="39"/>
  <c r="AI116" i="39"/>
  <c r="AM165" i="39"/>
  <c r="AG117" i="39"/>
  <c r="AM141" i="39"/>
  <c r="AK98" i="39"/>
  <c r="X60" i="2"/>
  <c r="AM18" i="39"/>
  <c r="AM75" i="39"/>
  <c r="AK117" i="39"/>
  <c r="AK139" i="39"/>
  <c r="AI197" i="39"/>
  <c r="AI55" i="39"/>
  <c r="AI176" i="39"/>
  <c r="AI136" i="39"/>
  <c r="AM174" i="39"/>
  <c r="AK131" i="39"/>
  <c r="AM206" i="39"/>
  <c r="AI121" i="39"/>
  <c r="AG116" i="39"/>
  <c r="AG152" i="39"/>
  <c r="I82" i="31"/>
  <c r="AM147" i="39"/>
  <c r="AI148" i="39"/>
  <c r="AG205" i="39"/>
  <c r="AM55" i="39"/>
  <c r="AK97" i="39"/>
  <c r="AK154" i="39"/>
  <c r="AM155" i="39"/>
  <c r="AK197" i="39"/>
  <c r="AG149" i="39"/>
  <c r="AG206" i="39"/>
  <c r="AM31" i="39"/>
  <c r="AK187" i="39"/>
  <c r="AI46" i="39"/>
  <c r="AI103" i="39"/>
  <c r="X39" i="2"/>
  <c r="AM107" i="39"/>
  <c r="AK206" i="39"/>
  <c r="AI65" i="39"/>
  <c r="AI122" i="39"/>
  <c r="AM157" i="39"/>
  <c r="AM68" i="39"/>
  <c r="AM14" i="39"/>
  <c r="AM170" i="39"/>
  <c r="AK127" i="39"/>
  <c r="AI61" i="39"/>
  <c r="AG182" i="39"/>
  <c r="AG186" i="39"/>
  <c r="AG112" i="39"/>
  <c r="AM88" i="39"/>
  <c r="AG95" i="39"/>
  <c r="AG184" i="39"/>
  <c r="AI139" i="39"/>
  <c r="X79" i="2"/>
  <c r="X59" i="2"/>
  <c r="AG156" i="39"/>
  <c r="AK77" i="39"/>
  <c r="AI207" i="39"/>
  <c r="AI203" i="39"/>
  <c r="AM184" i="39"/>
  <c r="AM156" i="39"/>
  <c r="AG207" i="39"/>
  <c r="AM24" i="39"/>
  <c r="AG171" i="39"/>
  <c r="AI94" i="39"/>
  <c r="AK107" i="39"/>
  <c r="AI193" i="39"/>
  <c r="AK85" i="39"/>
  <c r="AM114" i="39"/>
  <c r="AI181" i="39"/>
  <c r="AK137" i="39"/>
  <c r="AI99" i="39"/>
  <c r="AI177" i="39"/>
  <c r="AK190" i="39"/>
  <c r="AK69" i="39"/>
  <c r="AG113" i="39"/>
  <c r="AK19" i="39"/>
  <c r="AG77" i="39"/>
  <c r="AK182" i="39"/>
  <c r="AG124" i="39"/>
  <c r="AK81" i="39"/>
  <c r="AI79" i="39"/>
  <c r="AI114" i="39"/>
  <c r="AM99" i="39"/>
  <c r="AI157" i="39"/>
  <c r="AM142" i="39"/>
  <c r="AG169" i="39"/>
  <c r="AI62" i="39"/>
  <c r="AK153" i="39"/>
  <c r="AM100" i="39"/>
  <c r="AM118" i="39"/>
  <c r="AI161" i="39"/>
  <c r="AI149" i="39"/>
  <c r="AK158" i="39"/>
  <c r="AM201" i="39"/>
  <c r="AK186" i="39"/>
  <c r="AM151" i="39"/>
  <c r="AK108" i="39"/>
  <c r="X38" i="2"/>
  <c r="AG61" i="39"/>
  <c r="AM120" i="39"/>
  <c r="AG20" i="39"/>
  <c r="AG187" i="39"/>
  <c r="AG183" i="39"/>
  <c r="AI118" i="39"/>
  <c r="AG143" i="39"/>
  <c r="AM207" i="39"/>
  <c r="AM86" i="39"/>
  <c r="AG37" i="39"/>
  <c r="AK21" i="39"/>
  <c r="AG11" i="39"/>
  <c r="AI35" i="39"/>
  <c r="AK126" i="39"/>
  <c r="AM169" i="39"/>
  <c r="AI184" i="39"/>
  <c r="AI198" i="39"/>
  <c r="AM168" i="39"/>
  <c r="AM19" i="39"/>
  <c r="I83"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15" i="31"/>
  <c r="AZ448" i="1"/>
  <c r="AZ434" i="1"/>
  <c r="AZ449" i="1"/>
  <c r="AZ443" i="1"/>
  <c r="AZ446" i="1"/>
  <c r="AZ437" i="1"/>
  <c r="AZ438" i="1"/>
  <c r="AZ435" i="1"/>
  <c r="AZ418" i="1"/>
  <c r="AZ444" i="1"/>
  <c r="AZ441" i="1"/>
  <c r="AZ421" i="1"/>
  <c r="AZ447" i="1"/>
  <c r="AZ442" i="1"/>
  <c r="AZ445" i="1"/>
  <c r="AZ426" i="1"/>
  <c r="AZ417" i="1"/>
  <c r="AZ168" i="1"/>
  <c r="AZ411" i="1"/>
  <c r="AZ407" i="1"/>
  <c r="AZ403" i="1"/>
  <c r="AZ399" i="1"/>
  <c r="AZ387" i="1"/>
  <c r="AZ385" i="1"/>
  <c r="AZ382" i="1"/>
  <c r="AZ404" i="1"/>
  <c r="AZ400" i="1"/>
  <c r="AZ383" i="1"/>
  <c r="AZ167" i="1"/>
  <c r="AZ415" i="1"/>
  <c r="AZ414" i="1"/>
  <c r="AZ405" i="1"/>
  <c r="AZ401" i="1"/>
  <c r="AZ397" i="1"/>
  <c r="AZ388" i="1"/>
  <c r="AZ386" i="1"/>
  <c r="AZ410" i="1"/>
  <c r="AZ392" i="1"/>
  <c r="AZ369" i="1"/>
  <c r="AZ363" i="1"/>
  <c r="AZ366" i="1"/>
  <c r="AZ364" i="1"/>
  <c r="AZ360" i="1"/>
  <c r="AZ358" i="1"/>
  <c r="AZ354" i="1"/>
  <c r="AZ350" i="1"/>
  <c r="AZ380" i="1"/>
  <c r="AZ376" i="1"/>
  <c r="AZ373" i="1"/>
  <c r="AZ371" i="1"/>
  <c r="AZ355" i="1"/>
  <c r="AZ351" i="1"/>
  <c r="AZ398" i="1"/>
  <c r="AZ361" i="1"/>
  <c r="AZ402" i="1"/>
  <c r="AZ377" i="1"/>
  <c r="AZ362" i="1"/>
  <c r="AZ359" i="1"/>
  <c r="AZ356" i="1"/>
  <c r="AZ352" i="1"/>
  <c r="AZ406" i="1"/>
  <c r="AZ349" i="1"/>
  <c r="AZ348" i="1"/>
  <c r="AZ342" i="1"/>
  <c r="AZ340" i="1"/>
  <c r="AZ338" i="1"/>
  <c r="AZ357" i="1"/>
  <c r="AZ345" i="1"/>
  <c r="AZ341" i="1"/>
  <c r="AZ335" i="1"/>
  <c r="AZ333" i="1"/>
  <c r="AZ331" i="1"/>
  <c r="AZ329" i="1"/>
  <c r="AZ327" i="1"/>
  <c r="AZ337" i="1"/>
  <c r="AZ343" i="1"/>
  <c r="AZ334" i="1"/>
  <c r="AZ346" i="1"/>
  <c r="AZ339" i="1"/>
  <c r="AZ332" i="1"/>
  <c r="AZ330" i="1"/>
  <c r="AZ328" i="1"/>
  <c r="AZ318" i="1"/>
  <c r="AZ313" i="1"/>
  <c r="AZ291" i="1"/>
  <c r="AZ287" i="1"/>
  <c r="AZ311" i="1"/>
  <c r="AZ307" i="1"/>
  <c r="AZ304" i="1"/>
  <c r="AZ326" i="1"/>
  <c r="AZ319" i="1"/>
  <c r="AZ292" i="1"/>
  <c r="AZ288" i="1"/>
  <c r="AZ316" i="1"/>
  <c r="AZ305" i="1"/>
  <c r="AZ301" i="1"/>
  <c r="AZ344" i="1"/>
  <c r="AZ323" i="1"/>
  <c r="AZ294" i="1"/>
  <c r="AZ309" i="1"/>
  <c r="AZ306" i="1"/>
  <c r="AZ302" i="1"/>
  <c r="AZ315" i="1"/>
  <c r="AZ290" i="1"/>
  <c r="AZ276" i="1"/>
  <c r="AZ267" i="1"/>
  <c r="AZ265" i="1"/>
  <c r="AZ260" i="1"/>
  <c r="AZ289" i="1"/>
  <c r="AZ286" i="1"/>
  <c r="AZ263" i="1"/>
  <c r="AZ282" i="1"/>
  <c r="AZ280" i="1"/>
  <c r="AZ325" i="1"/>
  <c r="AZ317" i="1"/>
  <c r="AZ299" i="1"/>
  <c r="AZ293" i="1"/>
  <c r="AZ266" i="1"/>
  <c r="AZ278" i="1"/>
  <c r="AZ264" i="1"/>
  <c r="AZ281" i="1"/>
  <c r="AZ268" i="1"/>
  <c r="AZ261" i="1"/>
  <c r="AZ255" i="1"/>
  <c r="AZ245" i="1"/>
  <c r="AZ242" i="1"/>
  <c r="AZ238" i="1"/>
  <c r="AZ227" i="1"/>
  <c r="AZ353" i="1"/>
  <c r="AZ284" i="1"/>
  <c r="AZ250" i="1"/>
  <c r="AZ235" i="1"/>
  <c r="AZ248" i="1"/>
  <c r="AZ228" i="1"/>
  <c r="AZ226" i="1"/>
  <c r="AZ253" i="1"/>
  <c r="AZ233" i="1"/>
  <c r="AZ251" i="1"/>
  <c r="AZ239" i="1"/>
  <c r="AZ236" i="1"/>
  <c r="AZ225" i="1"/>
  <c r="AZ269" i="1"/>
  <c r="AZ262" i="1"/>
  <c r="AZ271" i="1"/>
  <c r="AZ241" i="1"/>
  <c r="AZ246" i="1"/>
  <c r="AZ234" i="1"/>
  <c r="AZ229" i="1"/>
  <c r="AZ231" i="1"/>
  <c r="AZ224" i="1"/>
  <c r="AZ220" i="1"/>
  <c r="AZ213" i="1"/>
  <c r="AZ199" i="1"/>
  <c r="AZ185" i="1"/>
  <c r="AZ216" i="1"/>
  <c r="AZ204" i="1"/>
  <c r="AZ197" i="1"/>
  <c r="AZ195" i="1"/>
  <c r="AZ193" i="1"/>
  <c r="AZ191" i="1"/>
  <c r="AZ187" i="1"/>
  <c r="AZ182" i="1"/>
  <c r="AZ223" i="1"/>
  <c r="AZ192" i="1"/>
  <c r="AZ222" i="1"/>
  <c r="AZ214" i="1"/>
  <c r="AZ208" i="1"/>
  <c r="AZ215" i="1"/>
  <c r="AZ210" i="1"/>
  <c r="AZ206" i="1"/>
  <c r="AZ194" i="1"/>
  <c r="AZ212" i="1"/>
  <c r="AZ207" i="1"/>
  <c r="AZ198" i="1"/>
  <c r="AZ196" i="1"/>
  <c r="AZ189" i="1"/>
  <c r="AZ170" i="1"/>
  <c r="AZ148" i="1"/>
  <c r="AZ137" i="1"/>
  <c r="AZ118" i="1"/>
  <c r="AZ115" i="1"/>
  <c r="AZ151" i="1"/>
  <c r="AZ132" i="1"/>
  <c r="AZ126" i="1"/>
  <c r="AZ108" i="1"/>
  <c r="AZ97" i="1"/>
  <c r="AZ178" i="1"/>
  <c r="AZ127" i="1"/>
  <c r="AZ116" i="1"/>
  <c r="AZ109" i="1"/>
  <c r="AZ104" i="1"/>
  <c r="AZ180" i="1"/>
  <c r="AZ176" i="1"/>
  <c r="AZ146" i="1"/>
  <c r="AZ138" i="1"/>
  <c r="AZ133" i="1"/>
  <c r="AZ130" i="1"/>
  <c r="AZ124" i="1"/>
  <c r="AZ119" i="1"/>
  <c r="AZ113" i="1"/>
  <c r="AZ184" i="1"/>
  <c r="AZ164" i="1"/>
  <c r="AZ159" i="1"/>
  <c r="AZ156" i="1"/>
  <c r="AZ141" i="1"/>
  <c r="AZ100" i="1"/>
  <c r="AZ98" i="1"/>
  <c r="AZ93" i="1"/>
  <c r="AZ171" i="1"/>
  <c r="AZ165" i="1"/>
  <c r="AZ161" i="1"/>
  <c r="AZ150" i="1"/>
  <c r="AZ131" i="1"/>
  <c r="AZ172" i="1"/>
  <c r="AZ147" i="1"/>
  <c r="AZ145" i="1"/>
  <c r="AZ91" i="1"/>
  <c r="AZ117" i="1"/>
  <c r="AZ94" i="1"/>
  <c r="AZ86" i="1"/>
  <c r="AZ63" i="1"/>
  <c r="AZ56" i="1"/>
  <c r="AZ50" i="1"/>
  <c r="AZ44" i="1"/>
  <c r="AZ114" i="1"/>
  <c r="AZ74" i="1"/>
  <c r="AZ40" i="1"/>
  <c r="AZ36" i="1"/>
  <c r="AZ90" i="1"/>
  <c r="AZ61" i="1"/>
  <c r="AZ25" i="1"/>
  <c r="AZ88" i="1"/>
  <c r="AZ77" i="1"/>
  <c r="AZ59" i="1"/>
  <c r="AZ54" i="1"/>
  <c r="AZ49" i="1"/>
  <c r="AZ37" i="1"/>
  <c r="AZ33" i="1"/>
  <c r="AZ149" i="1"/>
  <c r="AZ81" i="1"/>
  <c r="AZ67" i="1"/>
  <c r="AZ64" i="1"/>
  <c r="AZ45" i="1"/>
  <c r="AZ39" i="1"/>
  <c r="AZ32" i="1"/>
  <c r="AZ136" i="1"/>
  <c r="AZ121" i="1"/>
  <c r="AZ78" i="1"/>
  <c r="AZ52" i="1"/>
  <c r="AZ41" i="1"/>
  <c r="AZ34" i="1"/>
  <c r="AZ26" i="1"/>
  <c r="AZ139" i="1"/>
  <c r="AZ79" i="1"/>
  <c r="AZ65" i="1"/>
  <c r="AZ46" i="1"/>
  <c r="AZ69" i="1"/>
  <c r="AZ60" i="1"/>
  <c r="AZ38" i="1"/>
  <c r="AZ35" i="1"/>
  <c r="AZ24" i="1"/>
  <c r="AZ12" i="1"/>
  <c r="AZ11" i="1"/>
  <c r="AZ20" i="1"/>
  <c r="AZ7" i="1"/>
  <c r="AZ15" i="1"/>
  <c r="AZ18" i="1"/>
  <c r="AZ14" i="1"/>
  <c r="AC77" i="39"/>
  <c r="AC190" i="39"/>
  <c r="AC177" i="39"/>
  <c r="AE159" i="39"/>
  <c r="AC146" i="39"/>
  <c r="AC80" i="39"/>
  <c r="AE119" i="39"/>
  <c r="AE110" i="39"/>
  <c r="AC202" i="39"/>
  <c r="AC196" i="39"/>
  <c r="AC83" i="39"/>
  <c r="AC159" i="39"/>
  <c r="AC121" i="39"/>
  <c r="AC60" i="39"/>
  <c r="AE112" i="39"/>
  <c r="AC182" i="39"/>
  <c r="AE206" i="39"/>
  <c r="AC135"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0" i="39"/>
  <c r="U126" i="39"/>
  <c r="U118" i="39"/>
  <c r="U115" i="39"/>
  <c r="U99" i="39"/>
  <c r="U114" i="39"/>
  <c r="U106" i="39"/>
  <c r="U98" i="39"/>
  <c r="U137" i="39"/>
  <c r="U125" i="39"/>
  <c r="U121" i="39"/>
  <c r="U116" i="39"/>
  <c r="U105" i="39"/>
  <c r="U104" i="39"/>
  <c r="U96" i="39"/>
  <c r="U111"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145" i="39"/>
  <c r="W140" i="39"/>
  <c r="W136" i="39"/>
  <c r="W123" i="39"/>
  <c r="W114" i="39"/>
  <c r="W98" i="39"/>
  <c r="W90" i="39"/>
  <c r="W137" i="39"/>
  <c r="W125" i="39"/>
  <c r="W121" i="39"/>
  <c r="W116" i="39"/>
  <c r="W113" i="39"/>
  <c r="W105" i="39"/>
  <c r="W97" i="39"/>
  <c r="W166" i="39"/>
  <c r="W147" i="39"/>
  <c r="W112" i="39"/>
  <c r="W104" i="39"/>
  <c r="W89" i="39"/>
  <c r="W79" i="39"/>
  <c r="W96" i="39"/>
  <c r="W84" i="39"/>
  <c r="W141" i="39"/>
  <c r="W93" i="39"/>
  <c r="W87" i="39"/>
  <c r="W102" i="39"/>
  <c r="W80" i="39"/>
  <c r="W111" i="39"/>
  <c r="W100" i="39"/>
  <c r="W95" i="39"/>
  <c r="W129" i="39"/>
  <c r="W117" i="39"/>
  <c r="W92" i="39"/>
  <c r="W88" i="39"/>
  <c r="W78" i="39"/>
  <c r="W133" i="39"/>
  <c r="W128" i="39"/>
  <c r="W103" i="39"/>
  <c r="W81" i="39"/>
  <c r="W76" i="39"/>
  <c r="W86" i="39"/>
  <c r="W124" i="39"/>
  <c r="AE185" i="39"/>
  <c r="AC111" i="39"/>
  <c r="AC65" i="39"/>
  <c r="AZ2" i="1"/>
  <c r="AC82" i="39"/>
  <c r="I47" i="31"/>
  <c r="I23" i="31"/>
  <c r="I71" i="31"/>
  <c r="I62" i="31"/>
  <c r="AE143" i="39"/>
  <c r="I98" i="31"/>
  <c r="I99" i="31"/>
  <c r="AE106" i="39"/>
  <c r="AC85" i="39"/>
  <c r="AC103" i="39"/>
  <c r="I96" i="31"/>
  <c r="AE108" i="39"/>
  <c r="U119" i="39"/>
  <c r="AC54" i="39"/>
  <c r="I225" i="31"/>
  <c r="I106" i="31"/>
  <c r="I120" i="31"/>
  <c r="I78" i="31"/>
  <c r="I115" i="31"/>
  <c r="I223" i="31"/>
  <c r="I86" i="31"/>
  <c r="I105" i="31"/>
  <c r="I49" i="31"/>
  <c r="I219" i="31"/>
  <c r="I114" i="31"/>
  <c r="I221" i="31"/>
  <c r="I88" i="31"/>
  <c r="I30" i="31"/>
  <c r="I102" i="31"/>
  <c r="I100" i="31"/>
  <c r="I50" i="31"/>
  <c r="I218" i="31"/>
  <c r="I113" i="31"/>
  <c r="I220" i="31"/>
  <c r="I26" i="31"/>
  <c r="I46" i="31"/>
  <c r="I107" i="31"/>
  <c r="I109" i="31"/>
  <c r="I226" i="31"/>
  <c r="I66" i="31"/>
  <c r="I24" i="31"/>
  <c r="I121" i="31"/>
  <c r="I112" i="31"/>
  <c r="I117" i="31"/>
  <c r="I222" i="31"/>
  <c r="I79" i="31"/>
  <c r="I116" i="31"/>
  <c r="I224" i="31"/>
  <c r="I70" i="31"/>
  <c r="I104" i="31"/>
  <c r="I119" i="31"/>
  <c r="I53" i="31"/>
  <c r="I29" i="31"/>
  <c r="I73" i="31"/>
  <c r="I69" i="31"/>
  <c r="I81" i="31"/>
  <c r="I52" i="31"/>
  <c r="I65" i="31"/>
  <c r="I111" i="31"/>
  <c r="I101" i="31"/>
  <c r="I63" i="31"/>
  <c r="I27" i="31"/>
  <c r="I90" i="31"/>
  <c r="I110" i="31"/>
  <c r="I217" i="31"/>
  <c r="I77" i="31"/>
  <c r="I76" i="31"/>
  <c r="I68" i="31"/>
  <c r="I108" i="31"/>
  <c r="I216" i="31"/>
  <c r="I74" i="31"/>
  <c r="I80" i="31"/>
  <c r="I118" i="31"/>
  <c r="AE115" i="39"/>
  <c r="AE120" i="39"/>
  <c r="AE132" i="39"/>
  <c r="AE124" i="39"/>
  <c r="U135" i="39"/>
  <c r="AE129" i="39"/>
  <c r="AE138" i="39"/>
  <c r="U138" i="39"/>
  <c r="AC144" i="39"/>
  <c r="AC124" i="39"/>
  <c r="U155" i="39"/>
  <c r="AE122" i="39"/>
  <c r="AC147" i="39"/>
  <c r="AE114" i="39"/>
  <c r="AC71" i="39"/>
  <c r="AC84" i="39"/>
  <c r="AC106" i="39"/>
  <c r="AC91" i="39"/>
  <c r="AC61" i="39"/>
  <c r="U112" i="39"/>
  <c r="U113" i="39"/>
  <c r="AC75" i="39"/>
  <c r="AC126" i="39"/>
  <c r="AE162" i="39"/>
  <c r="AE189" i="39"/>
  <c r="AE113" i="39"/>
  <c r="AC120" i="39"/>
  <c r="U133" i="39"/>
  <c r="AC130" i="39"/>
  <c r="AC118" i="39"/>
  <c r="AC97" i="39"/>
  <c r="AE149" i="39"/>
  <c r="AC104" i="39"/>
  <c r="AC89" i="39"/>
  <c r="U176" i="39"/>
  <c r="U107" i="39"/>
  <c r="AE118" i="39"/>
  <c r="AC179" i="39"/>
  <c r="AC137" i="39"/>
  <c r="AC198" i="39"/>
  <c r="AC165" i="39"/>
  <c r="AC123" i="39"/>
  <c r="AC174" i="39"/>
  <c r="AC141" i="39"/>
  <c r="AC138" i="39"/>
  <c r="AC152" i="39"/>
  <c r="AC134" i="39"/>
  <c r="AC176" i="39"/>
  <c r="AC185" i="39"/>
  <c r="AC175" i="39"/>
  <c r="AC199" i="39"/>
  <c r="AC158" i="39"/>
  <c r="AC204" i="39"/>
  <c r="AC167" i="39"/>
  <c r="AC168" i="39"/>
  <c r="AC139" i="39"/>
  <c r="AC201" i="39"/>
  <c r="AC136" i="39"/>
  <c r="AC160" i="39"/>
  <c r="AC188" i="39"/>
  <c r="AC206" i="39"/>
  <c r="AE155" i="39"/>
  <c r="U122" i="39"/>
  <c r="U179" i="39"/>
  <c r="U204" i="39"/>
  <c r="AE188" i="39"/>
  <c r="U196" i="39"/>
  <c r="AE195" i="39"/>
  <c r="AE140" i="39"/>
  <c r="U123" i="39"/>
  <c r="U153" i="39"/>
  <c r="AE152" i="39"/>
  <c r="AE172" i="39"/>
  <c r="U129" i="39"/>
  <c r="AE13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64" i="39"/>
  <c r="AE160"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11" i="31" l="1"/>
  <c r="H203" i="31"/>
  <c r="H209" i="31"/>
  <c r="H208" i="31"/>
  <c r="H206" i="31"/>
  <c r="H205" i="31"/>
  <c r="H204" i="31"/>
  <c r="H202" i="31"/>
  <c r="H201" i="31"/>
  <c r="H200" i="31"/>
  <c r="H198" i="31"/>
  <c r="H195" i="31"/>
  <c r="H194" i="31"/>
  <c r="H193" i="31"/>
  <c r="H192" i="31"/>
  <c r="H191" i="31"/>
  <c r="H190" i="31"/>
  <c r="H188" i="31"/>
  <c r="H185" i="31"/>
  <c r="H184" i="31"/>
  <c r="H181" i="31"/>
  <c r="H180" i="31"/>
  <c r="H179" i="31"/>
  <c r="H178" i="31"/>
  <c r="H177" i="31"/>
  <c r="H176" i="31"/>
  <c r="H175" i="31"/>
  <c r="H172" i="31"/>
  <c r="H171" i="31"/>
  <c r="H170" i="31"/>
  <c r="H169" i="31"/>
  <c r="H165" i="31"/>
  <c r="H157" i="31"/>
  <c r="H163" i="31"/>
  <c r="H162" i="31"/>
  <c r="H160" i="31"/>
  <c r="H159" i="31"/>
  <c r="H158" i="31"/>
  <c r="H156" i="31"/>
  <c r="H155" i="31"/>
  <c r="H154" i="31"/>
  <c r="H152" i="31"/>
  <c r="H149" i="31"/>
  <c r="H148" i="31"/>
  <c r="H147" i="31"/>
  <c r="H146" i="31"/>
  <c r="H145" i="31"/>
  <c r="H144" i="31"/>
  <c r="H142" i="31"/>
  <c r="H139" i="31"/>
  <c r="H138" i="31"/>
  <c r="H135" i="31"/>
  <c r="H134" i="31"/>
  <c r="H133" i="31"/>
  <c r="H132" i="31"/>
  <c r="H131" i="31"/>
  <c r="H130" i="31"/>
  <c r="H129" i="31"/>
  <c r="H127" i="31"/>
  <c r="H125" i="31"/>
  <c r="H124" i="31"/>
  <c r="H123"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1" i="31"/>
  <c r="H39" i="31"/>
  <c r="H57" i="31"/>
  <c r="H55" i="31"/>
  <c r="H61"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1" i="31" l="1"/>
  <c r="H78" i="31"/>
  <c r="H79" i="31"/>
  <c r="H80" i="31"/>
  <c r="N3" i="31" l="1"/>
  <c r="AR1" i="1" l="1"/>
  <c r="AM1" i="1"/>
  <c r="AL1" i="1"/>
  <c r="AK1" i="1"/>
  <c r="AJ1" i="1"/>
  <c r="AI1" i="1"/>
  <c r="AC1" i="1"/>
  <c r="AB1" i="1"/>
  <c r="AA1" i="1"/>
  <c r="Z1" i="1"/>
  <c r="Y1" i="1"/>
  <c r="X67" i="2" l="1"/>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23" i="31"/>
  <c r="H45" i="31"/>
  <c r="H220" i="31"/>
  <c r="H221" i="31"/>
  <c r="H102" i="31"/>
  <c r="H121" i="31"/>
  <c r="H116" i="31"/>
  <c r="H96" i="31"/>
  <c r="H112" i="31"/>
  <c r="H217" i="31"/>
  <c r="H101" i="31"/>
  <c r="H115" i="31"/>
  <c r="H60" i="31"/>
  <c r="H218" i="31"/>
  <c r="H105" i="31"/>
  <c r="H117" i="31"/>
  <c r="H54" i="31"/>
  <c r="H110" i="31"/>
  <c r="H119" i="31"/>
  <c r="H118" i="31"/>
  <c r="H222" i="31"/>
  <c r="H98" i="31"/>
  <c r="H120" i="31"/>
  <c r="H44" i="31"/>
  <c r="H225" i="31"/>
  <c r="H111" i="31"/>
  <c r="H108" i="31"/>
  <c r="H224" i="31"/>
  <c r="H104" i="31"/>
  <c r="H113" i="31"/>
  <c r="H100" i="31"/>
  <c r="H114" i="31"/>
  <c r="H2" i="31"/>
  <c r="AO19" i="1" l="1"/>
  <c r="AB19" i="1"/>
  <c r="AD19" i="1"/>
  <c r="AQ19" i="1"/>
  <c r="AK19" i="1"/>
  <c r="AH19" i="1"/>
  <c r="AR19" i="1"/>
  <c r="AL19" i="1"/>
  <c r="AG19" i="1"/>
  <c r="AN19" i="1"/>
  <c r="AI19" i="1"/>
  <c r="AE19" i="1"/>
  <c r="AM19" i="1"/>
  <c r="Y19" i="1"/>
  <c r="AP19" i="1"/>
  <c r="AF19" i="1"/>
  <c r="Z19" i="1"/>
  <c r="AJ19" i="1"/>
  <c r="AA19" i="1"/>
  <c r="AC19" i="1"/>
  <c r="AP102" i="1"/>
  <c r="AR102" i="1"/>
  <c r="AD102" i="1"/>
  <c r="AO390" i="1"/>
  <c r="AM390" i="1"/>
  <c r="Y379" i="1"/>
  <c r="AJ379" i="1"/>
  <c r="AQ379" i="1"/>
  <c r="AJ378" i="1"/>
  <c r="AP378" i="1"/>
  <c r="AO320" i="1"/>
  <c r="AD320" i="1"/>
  <c r="AR42" i="1"/>
  <c r="AP42" i="1"/>
  <c r="AN42" i="1"/>
  <c r="Z390" i="1"/>
  <c r="AH102" i="1"/>
  <c r="AJ102" i="1"/>
  <c r="AG390" i="1"/>
  <c r="AE390" i="1"/>
  <c r="AN379" i="1"/>
  <c r="AB379" i="1"/>
  <c r="AI379" i="1"/>
  <c r="AB378" i="1"/>
  <c r="AH378" i="1"/>
  <c r="AG320" i="1"/>
  <c r="AR320" i="1"/>
  <c r="AJ42" i="1"/>
  <c r="AH42" i="1"/>
  <c r="AF42" i="1"/>
  <c r="AB390" i="1"/>
  <c r="AE378" i="1"/>
  <c r="AC42" i="1"/>
  <c r="Z102" i="1"/>
  <c r="AB102" i="1"/>
  <c r="AQ390" i="1"/>
  <c r="Y390" i="1"/>
  <c r="AL390" i="1"/>
  <c r="AF379" i="1"/>
  <c r="AP379" i="1"/>
  <c r="AA379" i="1"/>
  <c r="Z378" i="1"/>
  <c r="AQ320" i="1"/>
  <c r="Y320" i="1"/>
  <c r="AJ320" i="1"/>
  <c r="AB42" i="1"/>
  <c r="Z42" i="1"/>
  <c r="AR379" i="1"/>
  <c r="AK102" i="1"/>
  <c r="AN102" i="1"/>
  <c r="AI390" i="1"/>
  <c r="AN390" i="1"/>
  <c r="AD390" i="1"/>
  <c r="AM379" i="1"/>
  <c r="AH379" i="1"/>
  <c r="AL378" i="1"/>
  <c r="AQ378" i="1"/>
  <c r="AO378" i="1"/>
  <c r="AI320" i="1"/>
  <c r="AN320" i="1"/>
  <c r="AB320" i="1"/>
  <c r="AQ42" i="1"/>
  <c r="AO42" i="1"/>
  <c r="AG379" i="1"/>
  <c r="AC102" i="1"/>
  <c r="AF102" i="1"/>
  <c r="AA390" i="1"/>
  <c r="AF390" i="1"/>
  <c r="AK390" i="1"/>
  <c r="AE379" i="1"/>
  <c r="Z379" i="1"/>
  <c r="AD378" i="1"/>
  <c r="AI378" i="1"/>
  <c r="AG378" i="1"/>
  <c r="AA320" i="1"/>
  <c r="AF320" i="1"/>
  <c r="AK320" i="1"/>
  <c r="AI42" i="1"/>
  <c r="AG42" i="1"/>
  <c r="AL102" i="1"/>
  <c r="AF378" i="1"/>
  <c r="AD42" i="1"/>
  <c r="AQ102" i="1"/>
  <c r="AO102" i="1"/>
  <c r="AM102" i="1"/>
  <c r="AP390" i="1"/>
  <c r="AR390" i="1"/>
  <c r="AC390" i="1"/>
  <c r="AL379" i="1"/>
  <c r="AK379" i="1"/>
  <c r="AK378" i="1"/>
  <c r="AA378" i="1"/>
  <c r="Y378" i="1"/>
  <c r="AP320" i="1"/>
  <c r="AM320" i="1"/>
  <c r="AC320" i="1"/>
  <c r="AA42" i="1"/>
  <c r="Y42" i="1"/>
  <c r="Y102" i="1"/>
  <c r="AR378" i="1"/>
  <c r="Z320" i="1"/>
  <c r="AE42" i="1"/>
  <c r="AI102" i="1"/>
  <c r="AG102" i="1"/>
  <c r="AE102" i="1"/>
  <c r="AH390" i="1"/>
  <c r="AJ390" i="1"/>
  <c r="AO379" i="1"/>
  <c r="AD379" i="1"/>
  <c r="AC379" i="1"/>
  <c r="AC378" i="1"/>
  <c r="AM378" i="1"/>
  <c r="AN378" i="1"/>
  <c r="AH320" i="1"/>
  <c r="AE320" i="1"/>
  <c r="AL42" i="1"/>
  <c r="AK42" i="1"/>
  <c r="AM42" i="1"/>
  <c r="AA102" i="1"/>
  <c r="AL320" i="1"/>
  <c r="AI310" i="1"/>
  <c r="AJ310" i="1"/>
  <c r="AC310" i="1"/>
  <c r="AD310" i="1"/>
  <c r="AK310" i="1"/>
  <c r="AB310" i="1"/>
  <c r="AL310" i="1"/>
  <c r="AE310" i="1"/>
  <c r="AM310" i="1"/>
  <c r="Z310" i="1"/>
  <c r="AF310" i="1"/>
  <c r="AN310" i="1"/>
  <c r="Y310" i="1"/>
  <c r="AH310" i="1"/>
  <c r="AG310" i="1"/>
  <c r="AA310" i="1"/>
  <c r="AO310" i="1"/>
  <c r="AP310" i="1"/>
  <c r="AQ310" i="1"/>
  <c r="AR310" i="1"/>
  <c r="Y169" i="1"/>
  <c r="AH169" i="1"/>
  <c r="AK169" i="1"/>
  <c r="AL169" i="1"/>
  <c r="AB169" i="1"/>
  <c r="AD169" i="1"/>
  <c r="AG169" i="1"/>
  <c r="AE169" i="1"/>
  <c r="AN169" i="1"/>
  <c r="AF169" i="1"/>
  <c r="AC169" i="1"/>
  <c r="AM169" i="1"/>
  <c r="AA169" i="1"/>
  <c r="AJ169" i="1"/>
  <c r="AI169" i="1"/>
  <c r="Z169" i="1"/>
  <c r="AO169" i="1"/>
  <c r="AP169" i="1"/>
  <c r="AR169" i="1"/>
  <c r="AQ169" i="1"/>
  <c r="AQ209" i="1"/>
  <c r="AR336" i="1"/>
  <c r="AR209" i="1"/>
  <c r="AR283" i="1"/>
  <c r="AQ336" i="1"/>
  <c r="AQ283" i="1"/>
  <c r="AP209" i="1"/>
  <c r="AO209" i="1"/>
  <c r="AP336" i="1"/>
  <c r="AP283" i="1"/>
  <c r="AO336" i="1"/>
  <c r="AO283" i="1"/>
  <c r="AN209" i="1"/>
  <c r="AM209" i="1"/>
  <c r="AN336" i="1"/>
  <c r="AN283" i="1"/>
  <c r="AM336" i="1"/>
  <c r="AM283" i="1"/>
  <c r="AA209" i="1"/>
  <c r="AG209" i="1"/>
  <c r="AL209" i="1"/>
  <c r="AG336" i="1"/>
  <c r="AC336" i="1"/>
  <c r="AD336" i="1"/>
  <c r="AB336" i="1"/>
  <c r="AI209" i="1"/>
  <c r="AH336" i="1"/>
  <c r="AF336" i="1"/>
  <c r="AI336" i="1"/>
  <c r="AC209" i="1"/>
  <c r="AK209" i="1"/>
  <c r="AH283" i="1"/>
  <c r="AF283" i="1"/>
  <c r="AG283" i="1"/>
  <c r="AC283" i="1"/>
  <c r="AD283" i="1"/>
  <c r="AI283" i="1"/>
  <c r="AB283" i="1"/>
  <c r="AH209" i="1"/>
  <c r="Z209" i="1"/>
  <c r="AJ209" i="1"/>
  <c r="AJ336" i="1"/>
  <c r="AK336" i="1"/>
  <c r="AL336" i="1"/>
  <c r="AF209" i="1"/>
  <c r="Y209" i="1"/>
  <c r="Y336" i="1"/>
  <c r="Z336" i="1"/>
  <c r="AA336" i="1"/>
  <c r="AB209" i="1"/>
  <c r="AD209" i="1"/>
  <c r="AJ283" i="1"/>
  <c r="Y283" i="1"/>
  <c r="AK283" i="1"/>
  <c r="Z283" i="1"/>
  <c r="AA283" i="1"/>
  <c r="AL283" i="1"/>
  <c r="AE209" i="1"/>
  <c r="AE336" i="1"/>
  <c r="AE283" i="1"/>
  <c r="AR298" i="1"/>
  <c r="AQ188" i="1"/>
  <c r="AQ298" i="1"/>
  <c r="AR188" i="1"/>
  <c r="AO298" i="1"/>
  <c r="AO188" i="1"/>
  <c r="AP298" i="1"/>
  <c r="AP188" i="1"/>
  <c r="AN298" i="1"/>
  <c r="AM188" i="1"/>
  <c r="AM298" i="1"/>
  <c r="AN188" i="1"/>
  <c r="AB188" i="1"/>
  <c r="Z188" i="1"/>
  <c r="AC188" i="1"/>
  <c r="AK298" i="1"/>
  <c r="AL298" i="1"/>
  <c r="AJ298" i="1"/>
  <c r="AA188" i="1"/>
  <c r="Y188" i="1"/>
  <c r="AK188" i="1"/>
  <c r="AH298" i="1"/>
  <c r="AA298" i="1"/>
  <c r="AC298" i="1"/>
  <c r="AJ188" i="1"/>
  <c r="AH188" i="1"/>
  <c r="AG188" i="1"/>
  <c r="Z298" i="1"/>
  <c r="AF298" i="1"/>
  <c r="AI298" i="1"/>
  <c r="Y298" i="1"/>
  <c r="AD188" i="1"/>
  <c r="AI188" i="1"/>
  <c r="AB298" i="1"/>
  <c r="AF188" i="1"/>
  <c r="AL188" i="1"/>
  <c r="AG298" i="1"/>
  <c r="AD298" i="1"/>
  <c r="AE188" i="1"/>
  <c r="AE298" i="1"/>
  <c r="AF183" i="1"/>
  <c r="AJ183" i="1"/>
  <c r="AP183" i="1"/>
  <c r="AM183" i="1"/>
  <c r="AB183" i="1"/>
  <c r="AH183" i="1"/>
  <c r="AE183" i="1"/>
  <c r="AQ183" i="1"/>
  <c r="AR183" i="1"/>
  <c r="Z183" i="1"/>
  <c r="AL183" i="1"/>
  <c r="AI183" i="1"/>
  <c r="AK183" i="1"/>
  <c r="AO183" i="1"/>
  <c r="AD183" i="1"/>
  <c r="AA183" i="1"/>
  <c r="AG183" i="1"/>
  <c r="Y183" i="1"/>
  <c r="AC183" i="1"/>
  <c r="AN183" i="1"/>
  <c r="AQ277" i="1"/>
  <c r="AR277" i="1"/>
  <c r="AO277" i="1"/>
  <c r="AP277" i="1"/>
  <c r="AN277" i="1"/>
  <c r="AM277" i="1"/>
  <c r="AG277" i="1"/>
  <c r="AH277" i="1"/>
  <c r="AJ277" i="1"/>
  <c r="AC277" i="1"/>
  <c r="AK277" i="1"/>
  <c r="AA277" i="1"/>
  <c r="AF277" i="1"/>
  <c r="Y277" i="1"/>
  <c r="Z277" i="1"/>
  <c r="AI277" i="1"/>
  <c r="AL277" i="1"/>
  <c r="AD277" i="1"/>
  <c r="AB277" i="1"/>
  <c r="AE277" i="1"/>
  <c r="AB297" i="1"/>
  <c r="Y297" i="1"/>
  <c r="AL297" i="1"/>
  <c r="AI297" i="1"/>
  <c r="AG297" i="1"/>
  <c r="AK297" i="1"/>
  <c r="AH297" i="1"/>
  <c r="AM297" i="1"/>
  <c r="AC297" i="1"/>
  <c r="AA297" i="1"/>
  <c r="Z297" i="1"/>
  <c r="AJ297" i="1"/>
  <c r="AD297" i="1"/>
  <c r="AE297" i="1"/>
  <c r="AN297" i="1"/>
  <c r="AF297" i="1"/>
  <c r="AQ297" i="1"/>
  <c r="AR297" i="1"/>
  <c r="AO297" i="1"/>
  <c r="AP297" i="1"/>
  <c r="AO9" i="1"/>
  <c r="AC9" i="1"/>
  <c r="AB9" i="1"/>
  <c r="AG9" i="1"/>
  <c r="AQ9" i="1"/>
  <c r="AL9" i="1"/>
  <c r="AE9" i="1"/>
  <c r="AN9" i="1"/>
  <c r="AK9" i="1"/>
  <c r="AM9" i="1"/>
  <c r="Y9" i="1"/>
  <c r="AD9" i="1"/>
  <c r="AR9" i="1"/>
  <c r="AH9" i="1"/>
  <c r="AI9" i="1"/>
  <c r="AP9" i="1"/>
  <c r="AA9" i="1"/>
  <c r="AF9" i="1"/>
  <c r="AJ9" i="1"/>
  <c r="Z9" i="1"/>
  <c r="AL125" i="1"/>
  <c r="AN125" i="1"/>
  <c r="AD125" i="1"/>
  <c r="AA230" i="1"/>
  <c r="AF230" i="1"/>
  <c r="AJ230" i="1"/>
  <c r="AG125" i="1"/>
  <c r="AI125" i="1"/>
  <c r="AP125" i="1"/>
  <c r="AP230" i="1"/>
  <c r="AL230" i="1"/>
  <c r="AB230" i="1"/>
  <c r="AR125" i="1"/>
  <c r="AE125" i="1"/>
  <c r="AB125" i="1"/>
  <c r="AH230" i="1"/>
  <c r="AD230" i="1"/>
  <c r="AO125" i="1"/>
  <c r="Z125" i="1"/>
  <c r="Y125" i="1"/>
  <c r="Z230" i="1"/>
  <c r="AM230" i="1"/>
  <c r="AC125" i="1"/>
  <c r="AQ125" i="1"/>
  <c r="AJ125" i="1"/>
  <c r="AO230" i="1"/>
  <c r="AE230" i="1"/>
  <c r="AF125" i="1"/>
  <c r="AM125" i="1"/>
  <c r="AG230" i="1"/>
  <c r="AK230" i="1"/>
  <c r="AA125" i="1"/>
  <c r="AH125" i="1"/>
  <c r="AQ230" i="1"/>
  <c r="Y230" i="1"/>
  <c r="AC230" i="1"/>
  <c r="AK125" i="1"/>
  <c r="AI230" i="1"/>
  <c r="AN230" i="1"/>
  <c r="AR230" i="1"/>
  <c r="AQ208" i="1"/>
  <c r="AQ54" i="1"/>
  <c r="AQ335" i="1"/>
  <c r="AQ316" i="1"/>
  <c r="AR316" i="1"/>
  <c r="AR210" i="1"/>
  <c r="AR12" i="1"/>
  <c r="AQ20" i="1"/>
  <c r="AQ168" i="1"/>
  <c r="AR100" i="1"/>
  <c r="AQ167" i="1"/>
  <c r="AQ171" i="1"/>
  <c r="AR337" i="1"/>
  <c r="AR20" i="1"/>
  <c r="AQ210" i="1"/>
  <c r="AR410" i="1"/>
  <c r="AR172" i="1"/>
  <c r="AQ410" i="1"/>
  <c r="AQ337" i="1"/>
  <c r="AQ172" i="1"/>
  <c r="AR335" i="1"/>
  <c r="AQ376" i="1"/>
  <c r="AQ100" i="1"/>
  <c r="AR208" i="1"/>
  <c r="AR54" i="1"/>
  <c r="AQ12" i="1"/>
  <c r="AR167" i="1"/>
  <c r="AR168" i="1"/>
  <c r="AR376" i="1"/>
  <c r="AR171" i="1"/>
  <c r="AQ2" i="1"/>
  <c r="AP167" i="1"/>
  <c r="AP376" i="1"/>
  <c r="AP171" i="1"/>
  <c r="AP100" i="1"/>
  <c r="AO167" i="1"/>
  <c r="AO316" i="1"/>
  <c r="AO12" i="1"/>
  <c r="AO172" i="1"/>
  <c r="AO337" i="1"/>
  <c r="AP316" i="1"/>
  <c r="AP210" i="1"/>
  <c r="AP168" i="1"/>
  <c r="AP337" i="1"/>
  <c r="AO168" i="1"/>
  <c r="AO410" i="1"/>
  <c r="AO376" i="1"/>
  <c r="AO171" i="1"/>
  <c r="AO20" i="1"/>
  <c r="AO335" i="1"/>
  <c r="AP410" i="1"/>
  <c r="AP208" i="1"/>
  <c r="AP20" i="1"/>
  <c r="AO54" i="1"/>
  <c r="AP335" i="1"/>
  <c r="AP172" i="1"/>
  <c r="AP54" i="1"/>
  <c r="AP12" i="1"/>
  <c r="AO210" i="1"/>
  <c r="AO100" i="1"/>
  <c r="AO208" i="1"/>
  <c r="AO231" i="1"/>
  <c r="AP81" i="1"/>
  <c r="AP231" i="1"/>
  <c r="AP223" i="1"/>
  <c r="AO223" i="1"/>
  <c r="AR81" i="1"/>
  <c r="AR223" i="1"/>
  <c r="AR231" i="1"/>
  <c r="AQ81" i="1"/>
  <c r="AQ231" i="1"/>
  <c r="AQ223" i="1"/>
  <c r="AO81" i="1"/>
  <c r="AR121" i="1"/>
  <c r="AO121" i="1"/>
  <c r="AQ224" i="1"/>
  <c r="AP224" i="1"/>
  <c r="AO224" i="1"/>
  <c r="AP121" i="1"/>
  <c r="AR224" i="1"/>
  <c r="AQ121" i="1"/>
  <c r="AQ400" i="1"/>
  <c r="AR406" i="1"/>
  <c r="AR404" i="1"/>
  <c r="AR93" i="1"/>
  <c r="AR401" i="1"/>
  <c r="AR407" i="1"/>
  <c r="AQ397" i="1"/>
  <c r="AP404" i="1"/>
  <c r="AP401" i="1"/>
  <c r="AO397" i="1"/>
  <c r="AQ406" i="1"/>
  <c r="AQ404" i="1"/>
  <c r="AQ93" i="1"/>
  <c r="AQ401" i="1"/>
  <c r="AQ407" i="1"/>
  <c r="AP397" i="1"/>
  <c r="AP406" i="1"/>
  <c r="AP93" i="1"/>
  <c r="AP407" i="1"/>
  <c r="AO406" i="1"/>
  <c r="AO404" i="1"/>
  <c r="AO93" i="1"/>
  <c r="AO401" i="1"/>
  <c r="AO407" i="1"/>
  <c r="AR397" i="1"/>
  <c r="AR399" i="1"/>
  <c r="AP400" i="1"/>
  <c r="AR398" i="1"/>
  <c r="AQ399" i="1"/>
  <c r="AQ398" i="1"/>
  <c r="AR400" i="1"/>
  <c r="AO402" i="1"/>
  <c r="AR402" i="1"/>
  <c r="AQ405" i="1"/>
  <c r="AO403" i="1"/>
  <c r="AQ402" i="1"/>
  <c r="AP405" i="1"/>
  <c r="AR403" i="1"/>
  <c r="AP402" i="1"/>
  <c r="AQ403" i="1"/>
  <c r="AR405" i="1"/>
  <c r="AO400" i="1"/>
  <c r="AP399" i="1"/>
  <c r="AP398" i="1"/>
  <c r="AO398" i="1"/>
  <c r="AO405" i="1"/>
  <c r="AO399" i="1"/>
  <c r="AP403" i="1"/>
  <c r="AR26" i="1"/>
  <c r="AR56" i="1"/>
  <c r="AO145" i="1"/>
  <c r="AQ392" i="1"/>
  <c r="AO126" i="1"/>
  <c r="AO26" i="1"/>
  <c r="AQ56" i="1"/>
  <c r="AR392" i="1"/>
  <c r="AQ26" i="1"/>
  <c r="AP56" i="1"/>
  <c r="AR449" i="1"/>
  <c r="AR126" i="1"/>
  <c r="AO449" i="1"/>
  <c r="AP26" i="1"/>
  <c r="AO56" i="1"/>
  <c r="AQ449" i="1"/>
  <c r="AQ126" i="1"/>
  <c r="AR145" i="1"/>
  <c r="AR147" i="1"/>
  <c r="AP449" i="1"/>
  <c r="AP126" i="1"/>
  <c r="AQ147" i="1"/>
  <c r="AP147" i="1"/>
  <c r="AQ145" i="1"/>
  <c r="AP392" i="1"/>
  <c r="AO147" i="1"/>
  <c r="AP145" i="1"/>
  <c r="AO392" i="1"/>
  <c r="AO216" i="1"/>
  <c r="AQ307" i="1"/>
  <c r="AP61" i="1"/>
  <c r="AP124" i="1"/>
  <c r="AQ448" i="1"/>
  <c r="AP382" i="1"/>
  <c r="AQ235" i="1"/>
  <c r="AR233" i="1"/>
  <c r="AR216" i="1"/>
  <c r="AP307" i="1"/>
  <c r="AO61" i="1"/>
  <c r="AO124" i="1"/>
  <c r="AP448" i="1"/>
  <c r="AO382" i="1"/>
  <c r="AP235" i="1"/>
  <c r="AO233" i="1"/>
  <c r="AR204" i="1"/>
  <c r="AR441" i="1"/>
  <c r="AQ434" i="1"/>
  <c r="AQ411" i="1"/>
  <c r="AP426" i="1"/>
  <c r="AR11" i="1"/>
  <c r="AQ204" i="1"/>
  <c r="AQ441" i="1"/>
  <c r="AP434" i="1"/>
  <c r="AP411" i="1"/>
  <c r="AO426" i="1"/>
  <c r="AQ11" i="1"/>
  <c r="AP204" i="1"/>
  <c r="AP441" i="1"/>
  <c r="AO434" i="1"/>
  <c r="AO411" i="1"/>
  <c r="AR426" i="1"/>
  <c r="AP11" i="1"/>
  <c r="AO204" i="1"/>
  <c r="AO441" i="1"/>
  <c r="AR434" i="1"/>
  <c r="AR411" i="1"/>
  <c r="AQ426" i="1"/>
  <c r="AO11" i="1"/>
  <c r="AQ216" i="1"/>
  <c r="AO307" i="1"/>
  <c r="AR61" i="1"/>
  <c r="AR124" i="1"/>
  <c r="AO448" i="1"/>
  <c r="AR382" i="1"/>
  <c r="AO235" i="1"/>
  <c r="AQ233" i="1"/>
  <c r="AP216" i="1"/>
  <c r="AR307" i="1"/>
  <c r="AQ61" i="1"/>
  <c r="AQ124" i="1"/>
  <c r="AR448" i="1"/>
  <c r="AQ382" i="1"/>
  <c r="AR235" i="1"/>
  <c r="AP233" i="1"/>
  <c r="AR438" i="1"/>
  <c r="AQ438" i="1"/>
  <c r="AP438" i="1"/>
  <c r="AO438" i="1"/>
  <c r="AP437" i="1"/>
  <c r="AQ363" i="1"/>
  <c r="AR229" i="1"/>
  <c r="AQ118" i="1"/>
  <c r="AO437" i="1"/>
  <c r="AR363" i="1"/>
  <c r="AQ229" i="1"/>
  <c r="AR437" i="1"/>
  <c r="AP363" i="1"/>
  <c r="AP229" i="1"/>
  <c r="AQ437" i="1"/>
  <c r="AO363" i="1"/>
  <c r="AO229" i="1"/>
  <c r="AQ447" i="1"/>
  <c r="AR118" i="1"/>
  <c r="AR447" i="1"/>
  <c r="AP239" i="1"/>
  <c r="AP118" i="1"/>
  <c r="AP447" i="1"/>
  <c r="AQ239" i="1"/>
  <c r="AR239" i="1"/>
  <c r="AO118" i="1"/>
  <c r="AO447" i="1"/>
  <c r="AO239" i="1"/>
  <c r="AO170" i="1"/>
  <c r="AR170" i="1"/>
  <c r="AQ170" i="1"/>
  <c r="AP271" i="1"/>
  <c r="AO271" i="1"/>
  <c r="AQ236" i="1"/>
  <c r="AR271" i="1"/>
  <c r="AP236" i="1"/>
  <c r="AO236" i="1"/>
  <c r="AQ271" i="1"/>
  <c r="AR236" i="1"/>
  <c r="AP170" i="1"/>
  <c r="AR207" i="1"/>
  <c r="AP207" i="1"/>
  <c r="AO207" i="1"/>
  <c r="AQ207" i="1"/>
  <c r="AP149" i="1"/>
  <c r="AO149" i="1"/>
  <c r="AR149" i="1"/>
  <c r="AQ149" i="1"/>
  <c r="AP305" i="1"/>
  <c r="AO305" i="1"/>
  <c r="AQ305" i="1"/>
  <c r="AN305" i="1"/>
  <c r="AR182" i="1"/>
  <c r="AQ182" i="1"/>
  <c r="AP182" i="1"/>
  <c r="AO182" i="1"/>
  <c r="AR305" i="1"/>
  <c r="AM305" i="1"/>
  <c r="AN335" i="1"/>
  <c r="AN12" i="1"/>
  <c r="AN231" i="1"/>
  <c r="AN404" i="1"/>
  <c r="AN400" i="1"/>
  <c r="AN216" i="1"/>
  <c r="AN382" i="1"/>
  <c r="AN118" i="1"/>
  <c r="AN149" i="1"/>
  <c r="AM168" i="1"/>
  <c r="AM337" i="1"/>
  <c r="AM54" i="1"/>
  <c r="AM405" i="1"/>
  <c r="AM399" i="1"/>
  <c r="AM147" i="1"/>
  <c r="AM441" i="1"/>
  <c r="AM307" i="1"/>
  <c r="AM239" i="1"/>
  <c r="AM400" i="1"/>
  <c r="AM449" i="1"/>
  <c r="AM426" i="1"/>
  <c r="AM271" i="1"/>
  <c r="AN397" i="1"/>
  <c r="AN182" i="1"/>
  <c r="AN208" i="1"/>
  <c r="AN54" i="1"/>
  <c r="AN223" i="1"/>
  <c r="AN93" i="1"/>
  <c r="AN126" i="1"/>
  <c r="AN441" i="1"/>
  <c r="AN235" i="1"/>
  <c r="AN363" i="1"/>
  <c r="AM376" i="1"/>
  <c r="AM402" i="1"/>
  <c r="AM233" i="1"/>
  <c r="AM207" i="1"/>
  <c r="AM447" i="1"/>
  <c r="AN170" i="1"/>
  <c r="AM216" i="1"/>
  <c r="AN100" i="1"/>
  <c r="AN224" i="1"/>
  <c r="AN407" i="1"/>
  <c r="AN449" i="1"/>
  <c r="AN124" i="1"/>
  <c r="AN434" i="1"/>
  <c r="AN239" i="1"/>
  <c r="AN236" i="1"/>
  <c r="AM335" i="1"/>
  <c r="AM316" i="1"/>
  <c r="AM208" i="1"/>
  <c r="AM407" i="1"/>
  <c r="AM401" i="1"/>
  <c r="AM126" i="1"/>
  <c r="AM448" i="1"/>
  <c r="AM438" i="1"/>
  <c r="AM149" i="1"/>
  <c r="AM223" i="1"/>
  <c r="AM406" i="1"/>
  <c r="AM434" i="1"/>
  <c r="AM363" i="1"/>
  <c r="AM229" i="1"/>
  <c r="AM236" i="1"/>
  <c r="AN147" i="1"/>
  <c r="AM12" i="1"/>
  <c r="AM392" i="1"/>
  <c r="AN121" i="1"/>
  <c r="AN399" i="1"/>
  <c r="AN26" i="1"/>
  <c r="AN61" i="1"/>
  <c r="AN411" i="1"/>
  <c r="AN447" i="1"/>
  <c r="AM100" i="1"/>
  <c r="AM397" i="1"/>
  <c r="AM204" i="1"/>
  <c r="AM182" i="1"/>
  <c r="AM437" i="1"/>
  <c r="AN168" i="1"/>
  <c r="AM224" i="1"/>
  <c r="AN167" i="1"/>
  <c r="AN410" i="1"/>
  <c r="AN316" i="1"/>
  <c r="AN171" i="1"/>
  <c r="AN172" i="1"/>
  <c r="AN406" i="1"/>
  <c r="AN402" i="1"/>
  <c r="AN145" i="1"/>
  <c r="AN448" i="1"/>
  <c r="AN11" i="1"/>
  <c r="AN229" i="1"/>
  <c r="AN271" i="1"/>
  <c r="AM210" i="1"/>
  <c r="AM171" i="1"/>
  <c r="AM172" i="1"/>
  <c r="AM20" i="1"/>
  <c r="AM231" i="1"/>
  <c r="AM403" i="1"/>
  <c r="AM26" i="1"/>
  <c r="AM11" i="1"/>
  <c r="AM61" i="1"/>
  <c r="AM170" i="1"/>
  <c r="AN204" i="1"/>
  <c r="AM235" i="1"/>
  <c r="AN376" i="1"/>
  <c r="AN210" i="1"/>
  <c r="AN401" i="1"/>
  <c r="AN56" i="1"/>
  <c r="AN307" i="1"/>
  <c r="AN437" i="1"/>
  <c r="AM167" i="1"/>
  <c r="AM81" i="1"/>
  <c r="AM398" i="1"/>
  <c r="AM145" i="1"/>
  <c r="AM382" i="1"/>
  <c r="AM124" i="1"/>
  <c r="AN81" i="1"/>
  <c r="AN438" i="1"/>
  <c r="AM93" i="1"/>
  <c r="AN337" i="1"/>
  <c r="AN20" i="1"/>
  <c r="AN403" i="1"/>
  <c r="AN405" i="1"/>
  <c r="AN392" i="1"/>
  <c r="AN426" i="1"/>
  <c r="AN233" i="1"/>
  <c r="AN207" i="1"/>
  <c r="AM410" i="1"/>
  <c r="AM121" i="1"/>
  <c r="AM404" i="1"/>
  <c r="AM56" i="1"/>
  <c r="AM411" i="1"/>
  <c r="AN398" i="1"/>
  <c r="AM118" i="1"/>
  <c r="AP371" i="1"/>
  <c r="AN371" i="1"/>
  <c r="AO371" i="1"/>
  <c r="AM371" i="1"/>
  <c r="AR371" i="1"/>
  <c r="AQ371" i="1"/>
  <c r="AM309" i="1"/>
  <c r="AR309" i="1"/>
  <c r="AQ309" i="1"/>
  <c r="AP309" i="1"/>
  <c r="AO309" i="1"/>
  <c r="AN309" i="1"/>
  <c r="AR180" i="1"/>
  <c r="AQ180" i="1"/>
  <c r="AP180" i="1"/>
  <c r="AO180" i="1"/>
  <c r="AN180" i="1"/>
  <c r="AM180" i="1"/>
  <c r="AR193" i="1"/>
  <c r="AQ193" i="1"/>
  <c r="AP193" i="1"/>
  <c r="AO193" i="1"/>
  <c r="AN193" i="1"/>
  <c r="AM193" i="1"/>
  <c r="AH167" i="1"/>
  <c r="AH335" i="1"/>
  <c r="AH224" i="1"/>
  <c r="AH401" i="1"/>
  <c r="AH126" i="1"/>
  <c r="AH441" i="1"/>
  <c r="AH426" i="1"/>
  <c r="AH447" i="1"/>
  <c r="AH309" i="1"/>
  <c r="AL171" i="1"/>
  <c r="AL402" i="1"/>
  <c r="AL235" i="1"/>
  <c r="AL426" i="1"/>
  <c r="AL229" i="1"/>
  <c r="AL182" i="1"/>
  <c r="AC54" i="1"/>
  <c r="AC231" i="1"/>
  <c r="AC407" i="1"/>
  <c r="AC126" i="1"/>
  <c r="AC411" i="1"/>
  <c r="AC434" i="1"/>
  <c r="AC447" i="1"/>
  <c r="AC170" i="1"/>
  <c r="AC371" i="1"/>
  <c r="AA167" i="1"/>
  <c r="AA231" i="1"/>
  <c r="AA401" i="1"/>
  <c r="AA407" i="1"/>
  <c r="AA449" i="1"/>
  <c r="AA216" i="1"/>
  <c r="AA411" i="1"/>
  <c r="AA382" i="1"/>
  <c r="AA236" i="1"/>
  <c r="AA149" i="1"/>
  <c r="AB168" i="1"/>
  <c r="AB210" i="1"/>
  <c r="AB100" i="1"/>
  <c r="AB231" i="1"/>
  <c r="AB93" i="1"/>
  <c r="AB397" i="1"/>
  <c r="AB434" i="1"/>
  <c r="AB441" i="1"/>
  <c r="AB363" i="1"/>
  <c r="AB170" i="1"/>
  <c r="AB182" i="1"/>
  <c r="AF376" i="1"/>
  <c r="AF316" i="1"/>
  <c r="AF406" i="1"/>
  <c r="AF397" i="1"/>
  <c r="AF56" i="1"/>
  <c r="AF61" i="1"/>
  <c r="AF233" i="1"/>
  <c r="AF207" i="1"/>
  <c r="AI168" i="1"/>
  <c r="AI172" i="1"/>
  <c r="AI231" i="1"/>
  <c r="AI397" i="1"/>
  <c r="AI405" i="1"/>
  <c r="AI61" i="1"/>
  <c r="AI382" i="1"/>
  <c r="AI441" i="1"/>
  <c r="AI447" i="1"/>
  <c r="AI180" i="1"/>
  <c r="AH410" i="1"/>
  <c r="AH172" i="1"/>
  <c r="AH121" i="1"/>
  <c r="AH407" i="1"/>
  <c r="AH145" i="1"/>
  <c r="AH124" i="1"/>
  <c r="AH382" i="1"/>
  <c r="AH118" i="1"/>
  <c r="AH170" i="1"/>
  <c r="AH180" i="1"/>
  <c r="AL401" i="1"/>
  <c r="AL449" i="1"/>
  <c r="AL307" i="1"/>
  <c r="AL216" i="1"/>
  <c r="AL437" i="1"/>
  <c r="AL170" i="1"/>
  <c r="AL371" i="1"/>
  <c r="AC121" i="1"/>
  <c r="AC397" i="1"/>
  <c r="AC449" i="1"/>
  <c r="AC448" i="1"/>
  <c r="AC426" i="1"/>
  <c r="AC363" i="1"/>
  <c r="AC309" i="1"/>
  <c r="AA208" i="1"/>
  <c r="AA223" i="1"/>
  <c r="AA398" i="1"/>
  <c r="AA406" i="1"/>
  <c r="AA147" i="1"/>
  <c r="AA204" i="1"/>
  <c r="AA426" i="1"/>
  <c r="AA448" i="1"/>
  <c r="AA193" i="1"/>
  <c r="AB337" i="1"/>
  <c r="AB54" i="1"/>
  <c r="AB81" i="1"/>
  <c r="AB400" i="1"/>
  <c r="AB449" i="1"/>
  <c r="AB233" i="1"/>
  <c r="AB124" i="1"/>
  <c r="AB437" i="1"/>
  <c r="AB305" i="1"/>
  <c r="AF335" i="1"/>
  <c r="AF401" i="1"/>
  <c r="AF405" i="1"/>
  <c r="AF392" i="1"/>
  <c r="AF448" i="1"/>
  <c r="AF438" i="1"/>
  <c r="AF149" i="1"/>
  <c r="AI376" i="1"/>
  <c r="AI335" i="1"/>
  <c r="AI81" i="1"/>
  <c r="AI403" i="1"/>
  <c r="AI392" i="1"/>
  <c r="AI411" i="1"/>
  <c r="AI434" i="1"/>
  <c r="AI124" i="1"/>
  <c r="AI236" i="1"/>
  <c r="AI193" i="1"/>
  <c r="AJ376" i="1"/>
  <c r="AJ100" i="1"/>
  <c r="AH376" i="1"/>
  <c r="AH316" i="1"/>
  <c r="AH208" i="1"/>
  <c r="AH20" i="1"/>
  <c r="AH399" i="1"/>
  <c r="AH398" i="1"/>
  <c r="AH449" i="1"/>
  <c r="AH61" i="1"/>
  <c r="AH235" i="1"/>
  <c r="AH363" i="1"/>
  <c r="AH193" i="1"/>
  <c r="AL410" i="1"/>
  <c r="AL231" i="1"/>
  <c r="AL407" i="1"/>
  <c r="AL406" i="1"/>
  <c r="AL145" i="1"/>
  <c r="AL233" i="1"/>
  <c r="AL448" i="1"/>
  <c r="AL363" i="1"/>
  <c r="AL236" i="1"/>
  <c r="AC168" i="1"/>
  <c r="AC410" i="1"/>
  <c r="AC335" i="1"/>
  <c r="AC12" i="1"/>
  <c r="AC224" i="1"/>
  <c r="AC398" i="1"/>
  <c r="AC145" i="1"/>
  <c r="AC307" i="1"/>
  <c r="AC11" i="1"/>
  <c r="AC229" i="1"/>
  <c r="AC271" i="1"/>
  <c r="AC180" i="1"/>
  <c r="AA335" i="1"/>
  <c r="AA81" i="1"/>
  <c r="AA404" i="1"/>
  <c r="AA405" i="1"/>
  <c r="AA56" i="1"/>
  <c r="AA307" i="1"/>
  <c r="AA434" i="1"/>
  <c r="AA438" i="1"/>
  <c r="AA447" i="1"/>
  <c r="AA305" i="1"/>
  <c r="AB410" i="1"/>
  <c r="AB172" i="1"/>
  <c r="AB223" i="1"/>
  <c r="AB406" i="1"/>
  <c r="AB145" i="1"/>
  <c r="AB382" i="1"/>
  <c r="AB204" i="1"/>
  <c r="AB229" i="1"/>
  <c r="AB371" i="1"/>
  <c r="AF167" i="1"/>
  <c r="AF171" i="1"/>
  <c r="AF81" i="1"/>
  <c r="AF407" i="1"/>
  <c r="AF398" i="1"/>
  <c r="AF426" i="1"/>
  <c r="AF437" i="1"/>
  <c r="AF305" i="1"/>
  <c r="AI316" i="1"/>
  <c r="AI210" i="1"/>
  <c r="AI100" i="1"/>
  <c r="AI223" i="1"/>
  <c r="AI404" i="1"/>
  <c r="AI126" i="1"/>
  <c r="AI235" i="1"/>
  <c r="AI438" i="1"/>
  <c r="AI207" i="1"/>
  <c r="AJ171" i="1"/>
  <c r="AJ399" i="1"/>
  <c r="AJ405" i="1"/>
  <c r="AJ126" i="1"/>
  <c r="AJ307" i="1"/>
  <c r="AJ434" i="1"/>
  <c r="AJ170" i="1"/>
  <c r="AJ207" i="1"/>
  <c r="AH100" i="1"/>
  <c r="AH402" i="1"/>
  <c r="AH93" i="1"/>
  <c r="AH147" i="1"/>
  <c r="AH411" i="1"/>
  <c r="AH434" i="1"/>
  <c r="AH236" i="1"/>
  <c r="AH207" i="1"/>
  <c r="AL337" i="1"/>
  <c r="AL54" i="1"/>
  <c r="AL81" i="1"/>
  <c r="AL392" i="1"/>
  <c r="AL434" i="1"/>
  <c r="AL204" i="1"/>
  <c r="AL447" i="1"/>
  <c r="AL309" i="1"/>
  <c r="AC100" i="1"/>
  <c r="AC171" i="1"/>
  <c r="AC406" i="1"/>
  <c r="AC404" i="1"/>
  <c r="AC392" i="1"/>
  <c r="AC441" i="1"/>
  <c r="AC382" i="1"/>
  <c r="AC437" i="1"/>
  <c r="AC236" i="1"/>
  <c r="AC193" i="1"/>
  <c r="AA210" i="1"/>
  <c r="AA12" i="1"/>
  <c r="AA93" i="1"/>
  <c r="AA441" i="1"/>
  <c r="AA118" i="1"/>
  <c r="AB121" i="1"/>
  <c r="AB403" i="1"/>
  <c r="AB147" i="1"/>
  <c r="AB235" i="1"/>
  <c r="AB307" i="1"/>
  <c r="AB447" i="1"/>
  <c r="AB309" i="1"/>
  <c r="AF208" i="1"/>
  <c r="AF20" i="1"/>
  <c r="AF223" i="1"/>
  <c r="AF403" i="1"/>
  <c r="AF147" i="1"/>
  <c r="AF216" i="1"/>
  <c r="AF382" i="1"/>
  <c r="AF447" i="1"/>
  <c r="AF170" i="1"/>
  <c r="AF182" i="1"/>
  <c r="AI171" i="1"/>
  <c r="AI224" i="1"/>
  <c r="AI93" i="1"/>
  <c r="AI145" i="1"/>
  <c r="AI307" i="1"/>
  <c r="AI437" i="1"/>
  <c r="AI170" i="1"/>
  <c r="AI149" i="1"/>
  <c r="AJ172" i="1"/>
  <c r="AJ54" i="1"/>
  <c r="AJ12" i="1"/>
  <c r="AJ402" i="1"/>
  <c r="AJ407" i="1"/>
  <c r="AJ449" i="1"/>
  <c r="AJ448" i="1"/>
  <c r="AJ438" i="1"/>
  <c r="AJ271" i="1"/>
  <c r="AH168" i="1"/>
  <c r="AH210" i="1"/>
  <c r="AH406" i="1"/>
  <c r="AH397" i="1"/>
  <c r="AH56" i="1"/>
  <c r="AH438" i="1"/>
  <c r="AH149" i="1"/>
  <c r="AL316" i="1"/>
  <c r="AL223" i="1"/>
  <c r="AL397" i="1"/>
  <c r="AL404" i="1"/>
  <c r="AL403" i="1"/>
  <c r="AL147" i="1"/>
  <c r="AL124" i="1"/>
  <c r="AL441" i="1"/>
  <c r="AL180" i="1"/>
  <c r="AC403" i="1"/>
  <c r="AC93" i="1"/>
  <c r="AC147" i="1"/>
  <c r="AC124" i="1"/>
  <c r="AC235" i="1"/>
  <c r="AC207" i="1"/>
  <c r="AA168" i="1"/>
  <c r="AA100" i="1"/>
  <c r="AA54" i="1"/>
  <c r="AA399" i="1"/>
  <c r="AA392" i="1"/>
  <c r="AA235" i="1"/>
  <c r="AA363" i="1"/>
  <c r="AA271" i="1"/>
  <c r="AA182" i="1"/>
  <c r="AB167" i="1"/>
  <c r="AB335" i="1"/>
  <c r="AB224" i="1"/>
  <c r="AB405" i="1"/>
  <c r="AB56" i="1"/>
  <c r="AB216" i="1"/>
  <c r="AB61" i="1"/>
  <c r="AB239" i="1"/>
  <c r="AB180" i="1"/>
  <c r="AF210" i="1"/>
  <c r="AF231" i="1"/>
  <c r="AF404" i="1"/>
  <c r="AF126" i="1"/>
  <c r="AF441" i="1"/>
  <c r="AF434" i="1"/>
  <c r="AF239" i="1"/>
  <c r="AF371" i="1"/>
  <c r="AH337" i="1"/>
  <c r="AH171" i="1"/>
  <c r="AH12" i="1"/>
  <c r="AH223" i="1"/>
  <c r="AH405" i="1"/>
  <c r="AH404" i="1"/>
  <c r="AH11" i="1"/>
  <c r="AH204" i="1"/>
  <c r="AH229" i="1"/>
  <c r="AH182" i="1"/>
  <c r="AL167" i="1"/>
  <c r="AL208" i="1"/>
  <c r="AL20" i="1"/>
  <c r="AL224" i="1"/>
  <c r="AL93" i="1"/>
  <c r="AL56" i="1"/>
  <c r="AL11" i="1"/>
  <c r="AL438" i="1"/>
  <c r="AL207" i="1"/>
  <c r="AC376" i="1"/>
  <c r="AC20" i="1"/>
  <c r="AC405" i="1"/>
  <c r="AC400" i="1"/>
  <c r="AC56" i="1"/>
  <c r="AC61" i="1"/>
  <c r="AC438" i="1"/>
  <c r="AC149" i="1"/>
  <c r="AA337" i="1"/>
  <c r="AA172" i="1"/>
  <c r="AA20" i="1"/>
  <c r="AA224" i="1"/>
  <c r="AA402" i="1"/>
  <c r="AA126" i="1"/>
  <c r="AA26" i="1"/>
  <c r="AA124" i="1"/>
  <c r="AA233" i="1"/>
  <c r="AA11" i="1"/>
  <c r="AA229" i="1"/>
  <c r="AA170" i="1"/>
  <c r="AA371" i="1"/>
  <c r="AB376" i="1"/>
  <c r="AB171" i="1"/>
  <c r="AB12" i="1"/>
  <c r="AB404" i="1"/>
  <c r="AB398" i="1"/>
  <c r="AB26" i="1"/>
  <c r="AB411" i="1"/>
  <c r="AB118" i="1"/>
  <c r="AB193" i="1"/>
  <c r="AF12" i="1"/>
  <c r="AF224" i="1"/>
  <c r="AF93" i="1"/>
  <c r="AF26" i="1"/>
  <c r="AF124" i="1"/>
  <c r="AF411" i="1"/>
  <c r="AF363" i="1"/>
  <c r="AF309" i="1"/>
  <c r="AI410" i="1"/>
  <c r="AI208" i="1"/>
  <c r="AI401" i="1"/>
  <c r="AI402" i="1"/>
  <c r="AI147" i="1"/>
  <c r="AI229" i="1"/>
  <c r="AI182" i="1"/>
  <c r="AJ167" i="1"/>
  <c r="AH81" i="1"/>
  <c r="AH400" i="1"/>
  <c r="AH392" i="1"/>
  <c r="AH448" i="1"/>
  <c r="AH233" i="1"/>
  <c r="AH239" i="1"/>
  <c r="AH305" i="1"/>
  <c r="AL376" i="1"/>
  <c r="AL335" i="1"/>
  <c r="AL100" i="1"/>
  <c r="AL172" i="1"/>
  <c r="AL121" i="1"/>
  <c r="AL405" i="1"/>
  <c r="AL126" i="1"/>
  <c r="AL61" i="1"/>
  <c r="AL382" i="1"/>
  <c r="AL118" i="1"/>
  <c r="AL149" i="1"/>
  <c r="AL193" i="1"/>
  <c r="AC167" i="1"/>
  <c r="AC316" i="1"/>
  <c r="AC208" i="1"/>
  <c r="AC223" i="1"/>
  <c r="AC402" i="1"/>
  <c r="AC399" i="1"/>
  <c r="AC216" i="1"/>
  <c r="AC118" i="1"/>
  <c r="AC182" i="1"/>
  <c r="AA410" i="1"/>
  <c r="AA376" i="1"/>
  <c r="AA316" i="1"/>
  <c r="AA121" i="1"/>
  <c r="AA400" i="1"/>
  <c r="AA145" i="1"/>
  <c r="AA239" i="1"/>
  <c r="AA309" i="1"/>
  <c r="AB316" i="1"/>
  <c r="AB208" i="1"/>
  <c r="AB20" i="1"/>
  <c r="AB399" i="1"/>
  <c r="AB407" i="1"/>
  <c r="AB392" i="1"/>
  <c r="AB11" i="1"/>
  <c r="AB426" i="1"/>
  <c r="AB271" i="1"/>
  <c r="AB207" i="1"/>
  <c r="AF168" i="1"/>
  <c r="AF337" i="1"/>
  <c r="AF100" i="1"/>
  <c r="AF121" i="1"/>
  <c r="AF399" i="1"/>
  <c r="AF449" i="1"/>
  <c r="AF204" i="1"/>
  <c r="AF235" i="1"/>
  <c r="AF229" i="1"/>
  <c r="AF236" i="1"/>
  <c r="AF180" i="1"/>
  <c r="AI337" i="1"/>
  <c r="AI167" i="1"/>
  <c r="AI12" i="1"/>
  <c r="AI20" i="1"/>
  <c r="AI407" i="1"/>
  <c r="AI400" i="1"/>
  <c r="AI56" i="1"/>
  <c r="AI233" i="1"/>
  <c r="AI448" i="1"/>
  <c r="AI118" i="1"/>
  <c r="AI271" i="1"/>
  <c r="AI371" i="1"/>
  <c r="AJ410" i="1"/>
  <c r="AJ231" i="1"/>
  <c r="AJ406" i="1"/>
  <c r="AJ147" i="1"/>
  <c r="AJ382" i="1"/>
  <c r="AJ204" i="1"/>
  <c r="AJ239" i="1"/>
  <c r="AJ371" i="1"/>
  <c r="AH54" i="1"/>
  <c r="AH231" i="1"/>
  <c r="AH403" i="1"/>
  <c r="AH26" i="1"/>
  <c r="AH216" i="1"/>
  <c r="AH307" i="1"/>
  <c r="AH437" i="1"/>
  <c r="AH271" i="1"/>
  <c r="AH371" i="1"/>
  <c r="AL168" i="1"/>
  <c r="AL210" i="1"/>
  <c r="AL12" i="1"/>
  <c r="AL399" i="1"/>
  <c r="AL398" i="1"/>
  <c r="AL400" i="1"/>
  <c r="AL26" i="1"/>
  <c r="AL411" i="1"/>
  <c r="AL239" i="1"/>
  <c r="AL271" i="1"/>
  <c r="AL305" i="1"/>
  <c r="AC337" i="1"/>
  <c r="AC210" i="1"/>
  <c r="AC172" i="1"/>
  <c r="AC81" i="1"/>
  <c r="AC401" i="1"/>
  <c r="AC26" i="1"/>
  <c r="AC204" i="1"/>
  <c r="AC233" i="1"/>
  <c r="AC239" i="1"/>
  <c r="AC305" i="1"/>
  <c r="AA171" i="1"/>
  <c r="AA403" i="1"/>
  <c r="AA397" i="1"/>
  <c r="AA61" i="1"/>
  <c r="AA437" i="1"/>
  <c r="AA207" i="1"/>
  <c r="AA180" i="1"/>
  <c r="AB402" i="1"/>
  <c r="AB401" i="1"/>
  <c r="AB126" i="1"/>
  <c r="AB448" i="1"/>
  <c r="AB438" i="1"/>
  <c r="AB236" i="1"/>
  <c r="AB149" i="1"/>
  <c r="AF410" i="1"/>
  <c r="AF172" i="1"/>
  <c r="AF54" i="1"/>
  <c r="AF400" i="1"/>
  <c r="AF402" i="1"/>
  <c r="AF145" i="1"/>
  <c r="AF307" i="1"/>
  <c r="AF11" i="1"/>
  <c r="AF118" i="1"/>
  <c r="AF271" i="1"/>
  <c r="AF193" i="1"/>
  <c r="AI54" i="1"/>
  <c r="AI398" i="1"/>
  <c r="AI406" i="1"/>
  <c r="AI26" i="1"/>
  <c r="AI426" i="1"/>
  <c r="AI216" i="1"/>
  <c r="AI363" i="1"/>
  <c r="AI309" i="1"/>
  <c r="AJ337" i="1"/>
  <c r="AJ121" i="1"/>
  <c r="AJ403" i="1"/>
  <c r="AJ56" i="1"/>
  <c r="AJ235" i="1"/>
  <c r="AJ61" i="1"/>
  <c r="AJ447" i="1"/>
  <c r="AI204" i="1"/>
  <c r="AJ223" i="1"/>
  <c r="AJ145" i="1"/>
  <c r="AJ124" i="1"/>
  <c r="AJ193" i="1"/>
  <c r="Y410" i="1"/>
  <c r="Y172" i="1"/>
  <c r="Y100" i="1"/>
  <c r="Y403" i="1"/>
  <c r="Y400" i="1"/>
  <c r="Y126" i="1"/>
  <c r="Y235" i="1"/>
  <c r="Y438" i="1"/>
  <c r="Y149" i="1"/>
  <c r="AG335" i="1"/>
  <c r="AG316" i="1"/>
  <c r="AG403" i="1"/>
  <c r="AG405" i="1"/>
  <c r="AG126" i="1"/>
  <c r="AG441" i="1"/>
  <c r="AG438" i="1"/>
  <c r="AG149" i="1"/>
  <c r="AK376" i="1"/>
  <c r="AK210" i="1"/>
  <c r="AK231" i="1"/>
  <c r="AK407" i="1"/>
  <c r="AK126" i="1"/>
  <c r="AK448" i="1"/>
  <c r="AK11" i="1"/>
  <c r="AK118" i="1"/>
  <c r="AK182" i="1"/>
  <c r="Z172" i="1"/>
  <c r="Z171" i="1"/>
  <c r="Z231" i="1"/>
  <c r="Z397" i="1"/>
  <c r="Z93" i="1"/>
  <c r="Z11" i="1"/>
  <c r="Z124" i="1"/>
  <c r="Z438" i="1"/>
  <c r="Z447" i="1"/>
  <c r="AD337" i="1"/>
  <c r="AD231" i="1"/>
  <c r="AD407" i="1"/>
  <c r="AD126" i="1"/>
  <c r="AD61" i="1"/>
  <c r="AD307" i="1"/>
  <c r="AD239" i="1"/>
  <c r="AD182" i="1"/>
  <c r="AJ208" i="1"/>
  <c r="AJ224" i="1"/>
  <c r="AJ392" i="1"/>
  <c r="AJ236" i="1"/>
  <c r="Y81" i="1"/>
  <c r="Y404" i="1"/>
  <c r="Y407" i="1"/>
  <c r="Y382" i="1"/>
  <c r="Y216" i="1"/>
  <c r="Y239" i="1"/>
  <c r="Y305" i="1"/>
  <c r="AG167" i="1"/>
  <c r="AG20" i="1"/>
  <c r="AG81" i="1"/>
  <c r="AG404" i="1"/>
  <c r="AG400" i="1"/>
  <c r="AG411" i="1"/>
  <c r="AG124" i="1"/>
  <c r="AG363" i="1"/>
  <c r="AG182" i="1"/>
  <c r="AK335" i="1"/>
  <c r="AK54" i="1"/>
  <c r="AK81" i="1"/>
  <c r="AK405" i="1"/>
  <c r="AK26" i="1"/>
  <c r="AK307" i="1"/>
  <c r="AK382" i="1"/>
  <c r="AK363" i="1"/>
  <c r="AK305" i="1"/>
  <c r="Z121" i="1"/>
  <c r="Z406" i="1"/>
  <c r="Z26" i="1"/>
  <c r="Z126" i="1"/>
  <c r="Z118" i="1"/>
  <c r="Z271" i="1"/>
  <c r="Z182" i="1"/>
  <c r="AD54" i="1"/>
  <c r="AD223" i="1"/>
  <c r="AD397" i="1"/>
  <c r="AD26" i="1"/>
  <c r="AD411" i="1"/>
  <c r="AD229" i="1"/>
  <c r="AD371" i="1"/>
  <c r="AI11" i="1"/>
  <c r="AJ335" i="1"/>
  <c r="AJ404" i="1"/>
  <c r="AJ26" i="1"/>
  <c r="AJ233" i="1"/>
  <c r="Y376" i="1"/>
  <c r="Y335" i="1"/>
  <c r="Y210" i="1"/>
  <c r="Y12" i="1"/>
  <c r="Y231" i="1"/>
  <c r="Y93" i="1"/>
  <c r="Y145" i="1"/>
  <c r="Y233" i="1"/>
  <c r="Y441" i="1"/>
  <c r="Y118" i="1"/>
  <c r="Y271" i="1"/>
  <c r="Y182" i="1"/>
  <c r="AG231" i="1"/>
  <c r="AG93" i="1"/>
  <c r="AG145" i="1"/>
  <c r="AG382" i="1"/>
  <c r="AG61" i="1"/>
  <c r="AG118" i="1"/>
  <c r="AG271" i="1"/>
  <c r="AG305" i="1"/>
  <c r="AK167" i="1"/>
  <c r="AK100" i="1"/>
  <c r="AK171" i="1"/>
  <c r="AK121" i="1"/>
  <c r="AK398" i="1"/>
  <c r="AK449" i="1"/>
  <c r="AK441" i="1"/>
  <c r="AK411" i="1"/>
  <c r="AK239" i="1"/>
  <c r="Z335" i="1"/>
  <c r="Z208" i="1"/>
  <c r="Z100" i="1"/>
  <c r="Z405" i="1"/>
  <c r="Z147" i="1"/>
  <c r="Z204" i="1"/>
  <c r="Z61" i="1"/>
  <c r="Z363" i="1"/>
  <c r="Z236" i="1"/>
  <c r="Z305" i="1"/>
  <c r="AD167" i="1"/>
  <c r="AD316" i="1"/>
  <c r="AD121" i="1"/>
  <c r="AD405" i="1"/>
  <c r="AD449" i="1"/>
  <c r="AD233" i="1"/>
  <c r="AD382" i="1"/>
  <c r="AD437" i="1"/>
  <c r="AD271" i="1"/>
  <c r="AD309" i="1"/>
  <c r="AJ93" i="1"/>
  <c r="AJ411" i="1"/>
  <c r="AJ437" i="1"/>
  <c r="AJ149" i="1"/>
  <c r="Y223" i="1"/>
  <c r="Y405" i="1"/>
  <c r="Y449" i="1"/>
  <c r="Y434" i="1"/>
  <c r="Y124" i="1"/>
  <c r="Y229" i="1"/>
  <c r="Y371" i="1"/>
  <c r="AG172" i="1"/>
  <c r="AG100" i="1"/>
  <c r="AG223" i="1"/>
  <c r="AG402" i="1"/>
  <c r="AG449" i="1"/>
  <c r="AG434" i="1"/>
  <c r="AG448" i="1"/>
  <c r="AG229" i="1"/>
  <c r="AG371" i="1"/>
  <c r="AK224" i="1"/>
  <c r="AK404" i="1"/>
  <c r="AK145" i="1"/>
  <c r="AK124" i="1"/>
  <c r="AK426" i="1"/>
  <c r="AK229" i="1"/>
  <c r="AK271" i="1"/>
  <c r="AK371" i="1"/>
  <c r="Z12" i="1"/>
  <c r="Z407" i="1"/>
  <c r="Z56" i="1"/>
  <c r="Z145" i="1"/>
  <c r="Z307" i="1"/>
  <c r="Z411" i="1"/>
  <c r="Z233" i="1"/>
  <c r="Z170" i="1"/>
  <c r="Z371" i="1"/>
  <c r="AD12" i="1"/>
  <c r="AD224" i="1"/>
  <c r="AD398" i="1"/>
  <c r="AD145" i="1"/>
  <c r="AD434" i="1"/>
  <c r="AD216" i="1"/>
  <c r="AD363" i="1"/>
  <c r="AD170" i="1"/>
  <c r="AD180" i="1"/>
  <c r="AI121" i="1"/>
  <c r="AI239" i="1"/>
  <c r="AJ168" i="1"/>
  <c r="AJ400" i="1"/>
  <c r="AJ426" i="1"/>
  <c r="AJ229" i="1"/>
  <c r="AJ305" i="1"/>
  <c r="Y337" i="1"/>
  <c r="Y316" i="1"/>
  <c r="Y171" i="1"/>
  <c r="Y20" i="1"/>
  <c r="Y224" i="1"/>
  <c r="Y399" i="1"/>
  <c r="Y26" i="1"/>
  <c r="Y11" i="1"/>
  <c r="Y61" i="1"/>
  <c r="Y437" i="1"/>
  <c r="Y236" i="1"/>
  <c r="Y309" i="1"/>
  <c r="AG210" i="1"/>
  <c r="AG224" i="1"/>
  <c r="AG397" i="1"/>
  <c r="AG147" i="1"/>
  <c r="AG11" i="1"/>
  <c r="AG426" i="1"/>
  <c r="AG437" i="1"/>
  <c r="AG309" i="1"/>
  <c r="AK403" i="1"/>
  <c r="AK399" i="1"/>
  <c r="AK392" i="1"/>
  <c r="AK61" i="1"/>
  <c r="AK235" i="1"/>
  <c r="AK437" i="1"/>
  <c r="AK236" i="1"/>
  <c r="AK309" i="1"/>
  <c r="Z337" i="1"/>
  <c r="Z316" i="1"/>
  <c r="Z210" i="1"/>
  <c r="Z224" i="1"/>
  <c r="Z400" i="1"/>
  <c r="Z426" i="1"/>
  <c r="Z309" i="1"/>
  <c r="AD410" i="1"/>
  <c r="AD100" i="1"/>
  <c r="AD171" i="1"/>
  <c r="AD93" i="1"/>
  <c r="AD403" i="1"/>
  <c r="AD392" i="1"/>
  <c r="AD124" i="1"/>
  <c r="AD204" i="1"/>
  <c r="AD447" i="1"/>
  <c r="AD236" i="1"/>
  <c r="AD193" i="1"/>
  <c r="AI399" i="1"/>
  <c r="AJ316" i="1"/>
  <c r="AJ401" i="1"/>
  <c r="AJ216" i="1"/>
  <c r="AJ118" i="1"/>
  <c r="AJ182" i="1"/>
  <c r="Y167" i="1"/>
  <c r="Y121" i="1"/>
  <c r="Y402" i="1"/>
  <c r="Y147" i="1"/>
  <c r="Y204" i="1"/>
  <c r="Y448" i="1"/>
  <c r="Y363" i="1"/>
  <c r="Y180" i="1"/>
  <c r="AG168" i="1"/>
  <c r="AG337" i="1"/>
  <c r="AG208" i="1"/>
  <c r="AG54" i="1"/>
  <c r="AG12" i="1"/>
  <c r="AG121" i="1"/>
  <c r="AG399" i="1"/>
  <c r="AG56" i="1"/>
  <c r="AG307" i="1"/>
  <c r="AG447" i="1"/>
  <c r="AG180" i="1"/>
  <c r="AK208" i="1"/>
  <c r="AK172" i="1"/>
  <c r="AK20" i="1"/>
  <c r="AK12" i="1"/>
  <c r="AK402" i="1"/>
  <c r="AK93" i="1"/>
  <c r="AK147" i="1"/>
  <c r="AK216" i="1"/>
  <c r="AK447" i="1"/>
  <c r="AK170" i="1"/>
  <c r="AK180" i="1"/>
  <c r="Z168" i="1"/>
  <c r="Z410" i="1"/>
  <c r="Z20" i="1"/>
  <c r="Z404" i="1"/>
  <c r="Z403" i="1"/>
  <c r="Z449" i="1"/>
  <c r="Z448" i="1"/>
  <c r="Z229" i="1"/>
  <c r="Z207" i="1"/>
  <c r="Z180" i="1"/>
  <c r="AD208" i="1"/>
  <c r="AD172" i="1"/>
  <c r="AD20" i="1"/>
  <c r="AD399" i="1"/>
  <c r="AD404" i="1"/>
  <c r="AD147" i="1"/>
  <c r="AD426" i="1"/>
  <c r="AD448" i="1"/>
  <c r="AD207" i="1"/>
  <c r="AI449" i="1"/>
  <c r="AI305" i="1"/>
  <c r="AJ210" i="1"/>
  <c r="AJ20" i="1"/>
  <c r="AJ397" i="1"/>
  <c r="AJ11" i="1"/>
  <c r="AJ363" i="1"/>
  <c r="AJ309" i="1"/>
  <c r="Y168" i="1"/>
  <c r="Y208" i="1"/>
  <c r="Y401" i="1"/>
  <c r="Y397" i="1"/>
  <c r="Y56" i="1"/>
  <c r="Y307" i="1"/>
  <c r="Y426" i="1"/>
  <c r="Y447" i="1"/>
  <c r="Y170" i="1"/>
  <c r="Y193" i="1"/>
  <c r="AG376" i="1"/>
  <c r="AG171" i="1"/>
  <c r="AG407" i="1"/>
  <c r="AG401" i="1"/>
  <c r="AG392" i="1"/>
  <c r="AG235" i="1"/>
  <c r="AG233" i="1"/>
  <c r="AG239" i="1"/>
  <c r="AG170" i="1"/>
  <c r="AG193" i="1"/>
  <c r="AK168" i="1"/>
  <c r="AK337" i="1"/>
  <c r="AK316" i="1"/>
  <c r="AK401" i="1"/>
  <c r="AK400" i="1"/>
  <c r="AK56" i="1"/>
  <c r="AK233" i="1"/>
  <c r="AK204" i="1"/>
  <c r="AK207" i="1"/>
  <c r="AK193" i="1"/>
  <c r="Z81" i="1"/>
  <c r="Z399" i="1"/>
  <c r="Z401" i="1"/>
  <c r="Z434" i="1"/>
  <c r="Z216" i="1"/>
  <c r="Z382" i="1"/>
  <c r="Z239" i="1"/>
  <c r="Z193" i="1"/>
  <c r="AD168" i="1"/>
  <c r="AD376" i="1"/>
  <c r="AD210" i="1"/>
  <c r="AD402" i="1"/>
  <c r="AD400" i="1"/>
  <c r="AD56" i="1"/>
  <c r="AD235" i="1"/>
  <c r="AD438" i="1"/>
  <c r="AD149" i="1"/>
  <c r="AJ81" i="1"/>
  <c r="AJ398" i="1"/>
  <c r="AJ441" i="1"/>
  <c r="AJ180" i="1"/>
  <c r="Y54" i="1"/>
  <c r="Y398" i="1"/>
  <c r="Y406" i="1"/>
  <c r="Y392" i="1"/>
  <c r="Y411" i="1"/>
  <c r="Y207" i="1"/>
  <c r="AG410" i="1"/>
  <c r="AG398" i="1"/>
  <c r="AG406" i="1"/>
  <c r="AG26" i="1"/>
  <c r="AG216" i="1"/>
  <c r="AG204" i="1"/>
  <c r="AG236" i="1"/>
  <c r="AG207" i="1"/>
  <c r="AK410" i="1"/>
  <c r="AK223" i="1"/>
  <c r="AK397" i="1"/>
  <c r="AK406" i="1"/>
  <c r="AK434" i="1"/>
  <c r="AK438" i="1"/>
  <c r="AK149" i="1"/>
  <c r="Z167" i="1"/>
  <c r="Z376" i="1"/>
  <c r="Z54" i="1"/>
  <c r="Z223" i="1"/>
  <c r="Z402" i="1"/>
  <c r="Z398" i="1"/>
  <c r="Z392" i="1"/>
  <c r="Z441" i="1"/>
  <c r="Z235" i="1"/>
  <c r="Z437" i="1"/>
  <c r="Z149" i="1"/>
  <c r="AD335" i="1"/>
  <c r="AD81" i="1"/>
  <c r="AD401" i="1"/>
  <c r="AD406" i="1"/>
  <c r="AD441" i="1"/>
  <c r="AD11" i="1"/>
  <c r="AD118" i="1"/>
  <c r="AD305" i="1"/>
  <c r="AE316" i="1"/>
  <c r="AE54" i="1"/>
  <c r="AE223" i="1"/>
  <c r="AE398" i="1"/>
  <c r="AE404" i="1"/>
  <c r="AE307" i="1"/>
  <c r="AE204" i="1"/>
  <c r="AE118" i="1"/>
  <c r="AE305" i="1"/>
  <c r="AE81" i="1"/>
  <c r="AE400" i="1"/>
  <c r="AE145" i="1"/>
  <c r="AE233" i="1"/>
  <c r="AE441" i="1"/>
  <c r="AE229" i="1"/>
  <c r="AE170" i="1"/>
  <c r="AE182" i="1"/>
  <c r="AE376" i="1"/>
  <c r="AE172" i="1"/>
  <c r="AE231" i="1"/>
  <c r="AE401" i="1"/>
  <c r="AE56" i="1"/>
  <c r="AE434" i="1"/>
  <c r="AE124" i="1"/>
  <c r="AE239" i="1"/>
  <c r="AE236" i="1"/>
  <c r="AE371" i="1"/>
  <c r="AE168" i="1"/>
  <c r="AE335" i="1"/>
  <c r="AE337" i="1"/>
  <c r="AE171" i="1"/>
  <c r="AE121" i="1"/>
  <c r="AE406" i="1"/>
  <c r="AE392" i="1"/>
  <c r="AE235" i="1"/>
  <c r="AE426" i="1"/>
  <c r="AE437" i="1"/>
  <c r="AE309" i="1"/>
  <c r="AE410" i="1"/>
  <c r="AE100" i="1"/>
  <c r="AE20" i="1"/>
  <c r="AE12" i="1"/>
  <c r="AE224" i="1"/>
  <c r="AE407" i="1"/>
  <c r="AE147" i="1"/>
  <c r="AE11" i="1"/>
  <c r="AE448" i="1"/>
  <c r="AE447" i="1"/>
  <c r="AE180" i="1"/>
  <c r="AE208" i="1"/>
  <c r="AE399" i="1"/>
  <c r="AE403" i="1"/>
  <c r="AE26" i="1"/>
  <c r="AE411" i="1"/>
  <c r="AE61" i="1"/>
  <c r="AE363" i="1"/>
  <c r="AE193" i="1"/>
  <c r="AE210" i="1"/>
  <c r="AE402" i="1"/>
  <c r="AE93" i="1"/>
  <c r="AE449" i="1"/>
  <c r="AE382" i="1"/>
  <c r="AE271" i="1"/>
  <c r="AE207" i="1"/>
  <c r="AE167" i="1"/>
  <c r="AE405" i="1"/>
  <c r="AE397" i="1"/>
  <c r="AE126" i="1"/>
  <c r="AE216" i="1"/>
  <c r="AE438" i="1"/>
  <c r="AE149" i="1"/>
  <c r="AO2" i="1"/>
  <c r="AP2" i="1"/>
  <c r="AI2" i="1"/>
  <c r="AA2" i="1"/>
  <c r="AH2" i="1"/>
  <c r="Z2" i="1"/>
  <c r="AR2" i="1"/>
  <c r="AG2" i="1"/>
  <c r="Y2" i="1"/>
  <c r="AN2" i="1"/>
  <c r="AF2" i="1"/>
  <c r="AM2" i="1"/>
  <c r="AE2" i="1"/>
  <c r="AL2" i="1"/>
  <c r="AD2" i="1"/>
  <c r="AK2" i="1"/>
  <c r="AC2" i="1"/>
  <c r="AJ2" i="1"/>
  <c r="AB2" i="1"/>
  <c r="L6" i="31"/>
  <c r="L7" i="31" s="1"/>
  <c r="AS19" i="1" l="1"/>
  <c r="AS379" i="1"/>
  <c r="AS378" i="1"/>
  <c r="AS390" i="1"/>
  <c r="AS320" i="1"/>
  <c r="AS102" i="1"/>
  <c r="AS42" i="1"/>
  <c r="AS310" i="1"/>
  <c r="AS169" i="1"/>
  <c r="AS209" i="1"/>
  <c r="AS283" i="1"/>
  <c r="AS336" i="1"/>
  <c r="AS298" i="1"/>
  <c r="AS188" i="1"/>
  <c r="AS183" i="1"/>
  <c r="AS277" i="1"/>
  <c r="AS297" i="1"/>
  <c r="AS9" i="1"/>
  <c r="AS125" i="1"/>
  <c r="AS230" i="1"/>
  <c r="AS81" i="1"/>
  <c r="AS426" i="1"/>
  <c r="AS231" i="1"/>
  <c r="AS145" i="1"/>
  <c r="AS438" i="1"/>
  <c r="AS216" i="1"/>
  <c r="AS20" i="1"/>
  <c r="AS392" i="1"/>
  <c r="AS376" i="1"/>
  <c r="AS223" i="1"/>
  <c r="AS11" i="1"/>
  <c r="AS182" i="1"/>
  <c r="AS397" i="1"/>
  <c r="AS405" i="1"/>
  <c r="AS434" i="1"/>
  <c r="AS207" i="1"/>
  <c r="AS193" i="1"/>
  <c r="AS208" i="1"/>
  <c r="AS168" i="1"/>
  <c r="AS404" i="1"/>
  <c r="AS402" i="1"/>
  <c r="AS271" i="1"/>
  <c r="AS180" i="1"/>
  <c r="AS12" i="1"/>
  <c r="AS235" i="1"/>
  <c r="AS371" i="1"/>
  <c r="AS172" i="1"/>
  <c r="AS400" i="1"/>
  <c r="AS398" i="1"/>
  <c r="AS121" i="1"/>
  <c r="AS61" i="1"/>
  <c r="AS126" i="1"/>
  <c r="AS382" i="1"/>
  <c r="AS447" i="1"/>
  <c r="AS100" i="1"/>
  <c r="AS406" i="1"/>
  <c r="AS239" i="1"/>
  <c r="AS305" i="1"/>
  <c r="AS54" i="1"/>
  <c r="AS26" i="1"/>
  <c r="AS410" i="1"/>
  <c r="AS449" i="1"/>
  <c r="AS411" i="1"/>
  <c r="AS124" i="1"/>
  <c r="AS170" i="1"/>
  <c r="AS316" i="1"/>
  <c r="AS363" i="1"/>
  <c r="AS399" i="1"/>
  <c r="AS93" i="1"/>
  <c r="AS309" i="1"/>
  <c r="AS171" i="1"/>
  <c r="AS229" i="1"/>
  <c r="AS118" i="1"/>
  <c r="AS448" i="1"/>
  <c r="AS224" i="1"/>
  <c r="AS403" i="1"/>
  <c r="AS337" i="1"/>
  <c r="AS56" i="1"/>
  <c r="AS441" i="1"/>
  <c r="AS204" i="1"/>
  <c r="AS149" i="1"/>
  <c r="AS167" i="1"/>
  <c r="AS210" i="1"/>
  <c r="AS407" i="1"/>
  <c r="AS437" i="1"/>
  <c r="AS335" i="1"/>
  <c r="AS401" i="1"/>
  <c r="AS233" i="1"/>
  <c r="AS307" i="1"/>
  <c r="AS147" i="1"/>
  <c r="AS236"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3" i="1" l="1"/>
  <c r="D250" i="1"/>
  <c r="S12" i="39"/>
  <c r="AC20" i="39"/>
  <c r="D139" i="1"/>
  <c r="D343" i="1"/>
  <c r="AC18" i="39"/>
  <c r="D63" i="1"/>
  <c r="D71" i="1"/>
  <c r="W10" i="39"/>
  <c r="D345" i="1"/>
  <c r="D311" i="1"/>
  <c r="D101" i="1"/>
  <c r="BG101" i="1" s="1"/>
  <c r="D253" i="1"/>
  <c r="AC21" i="39"/>
  <c r="D112" i="1"/>
  <c r="BK112" i="1" s="1"/>
  <c r="Q45" i="39"/>
  <c r="G8" i="39"/>
  <c r="E14" i="39"/>
  <c r="D136" i="1"/>
  <c r="Q40" i="39"/>
  <c r="D179" i="1"/>
  <c r="AC17" i="39"/>
  <c r="AC19" i="39"/>
  <c r="AE31" i="39"/>
  <c r="D91" i="1"/>
  <c r="D97" i="1"/>
  <c r="D53" i="1"/>
  <c r="D123" i="1"/>
  <c r="D331" i="1"/>
  <c r="O8" i="39"/>
  <c r="D18" i="1"/>
  <c r="AC30" i="39"/>
  <c r="Q29" i="39"/>
  <c r="D76" i="1"/>
  <c r="D70" i="1"/>
  <c r="D417" i="1"/>
  <c r="D37" i="1"/>
  <c r="D55" i="1"/>
  <c r="D199" i="1"/>
  <c r="W75" i="39"/>
  <c r="D117" i="1"/>
  <c r="D264" i="1"/>
  <c r="D300" i="1"/>
  <c r="D85" i="1"/>
  <c r="BG85" i="1" s="1"/>
  <c r="D385" i="1"/>
  <c r="D144" i="1"/>
  <c r="D49" i="1"/>
  <c r="D194" i="1"/>
  <c r="D143" i="1"/>
  <c r="BK143" i="1" s="1"/>
  <c r="D243" i="1"/>
  <c r="D127" i="1"/>
  <c r="BG127" i="1" s="1"/>
  <c r="D114" i="1"/>
  <c r="D88" i="1"/>
  <c r="D115" i="1"/>
  <c r="D65" i="1"/>
  <c r="D130" i="1"/>
  <c r="D433" i="1"/>
  <c r="D301" i="1"/>
  <c r="D360" i="1"/>
  <c r="S29" i="39"/>
  <c r="D146" i="1"/>
  <c r="D386" i="1"/>
  <c r="D289" i="1"/>
  <c r="BK289" i="1" s="1"/>
  <c r="D77" i="1"/>
  <c r="D21" i="1"/>
  <c r="D106" i="1"/>
  <c r="D202" i="1"/>
  <c r="D377" i="1"/>
  <c r="D59" i="1"/>
  <c r="D416" i="1"/>
  <c r="D431" i="1"/>
  <c r="D356" i="1"/>
  <c r="D334" i="1"/>
  <c r="D415" i="1"/>
  <c r="D122" i="1"/>
  <c r="D187" i="1"/>
  <c r="D330" i="1"/>
  <c r="D292" i="1"/>
  <c r="BK292" i="1" s="1"/>
  <c r="D274" i="1"/>
  <c r="BG274" i="1" s="1"/>
  <c r="D333" i="1"/>
  <c r="D196" i="1"/>
  <c r="D214" i="1"/>
  <c r="D148" i="1"/>
  <c r="D232" i="1"/>
  <c r="D325" i="1"/>
  <c r="D33" i="1"/>
  <c r="D140" i="1"/>
  <c r="D138" i="1"/>
  <c r="D74" i="1"/>
  <c r="D361" i="1"/>
  <c r="D380" i="1"/>
  <c r="D151" i="1"/>
  <c r="D288" i="1"/>
  <c r="BK288" i="1" s="1"/>
  <c r="D275" i="1"/>
  <c r="BG275" i="1" s="1"/>
  <c r="U95" i="39"/>
  <c r="D409" i="1"/>
  <c r="D260" i="1"/>
  <c r="D57" i="1"/>
  <c r="D256" i="1"/>
  <c r="D315" i="1"/>
  <c r="D17" i="1"/>
  <c r="BG17" i="1" s="1"/>
  <c r="D131" i="1"/>
  <c r="D40" i="1"/>
  <c r="D432" i="1"/>
  <c r="D203" i="1"/>
  <c r="D24" i="1"/>
  <c r="D287" i="1"/>
  <c r="BK287" i="1" s="1"/>
  <c r="D328" i="1"/>
  <c r="AC24" i="39"/>
  <c r="D163" i="1"/>
  <c r="BG163" i="1" s="1"/>
  <c r="D133" i="1"/>
  <c r="D383" i="1"/>
  <c r="Q46" i="39"/>
  <c r="D332" i="1"/>
  <c r="Q39" i="39"/>
  <c r="D25" i="1"/>
  <c r="D366" i="1"/>
  <c r="D234" i="1"/>
  <c r="D282" i="1"/>
  <c r="BG282" i="1" s="1"/>
  <c r="D206" i="1"/>
  <c r="D238" i="1"/>
  <c r="D387" i="1"/>
  <c r="D418" i="1"/>
  <c r="D357" i="1"/>
  <c r="D450" i="1"/>
  <c r="D435" i="1"/>
  <c r="D4" i="49"/>
  <c r="D349" i="1"/>
  <c r="D373" i="1"/>
  <c r="D413" i="1"/>
  <c r="D116" i="1"/>
  <c r="D329" i="1"/>
  <c r="Q55" i="39"/>
  <c r="AA103" i="39"/>
  <c r="D132" i="1"/>
  <c r="D241" i="1"/>
  <c r="D212" i="1"/>
  <c r="D219" i="1"/>
  <c r="D164" i="1"/>
  <c r="D189" i="1"/>
  <c r="D348" i="1"/>
  <c r="D326" i="1"/>
  <c r="D67" i="1"/>
  <c r="D291" i="1"/>
  <c r="BK291" i="1" s="1"/>
  <c r="D129" i="1"/>
  <c r="D327" i="1"/>
  <c r="D60" i="1"/>
  <c r="D261" i="1"/>
  <c r="S33" i="39"/>
  <c r="Q18" i="39"/>
  <c r="D323" i="1"/>
  <c r="D350" i="1"/>
  <c r="M32" i="39"/>
  <c r="D294" i="1"/>
  <c r="D119" i="1"/>
  <c r="D195" i="1"/>
  <c r="D362" i="1"/>
  <c r="D290" i="1"/>
  <c r="BK290" i="1" s="1"/>
  <c r="D414" i="1"/>
  <c r="D308" i="1"/>
  <c r="D304" i="1"/>
  <c r="D353" i="1"/>
  <c r="D52" i="1"/>
  <c r="D27" i="1"/>
  <c r="D79" i="1"/>
  <c r="D156" i="1"/>
  <c r="D165" i="1"/>
  <c r="D255" i="1"/>
  <c r="D98" i="1"/>
  <c r="D359" i="1"/>
  <c r="D251" i="1"/>
  <c r="D306" i="1"/>
  <c r="D446" i="1"/>
  <c r="D14" i="1"/>
  <c r="BG14" i="1" s="1"/>
  <c r="D443" i="1"/>
  <c r="BG443" i="1" s="1"/>
  <c r="D364" i="1"/>
  <c r="BB256" i="1" l="1"/>
  <c r="AY256" i="1"/>
  <c r="BA256" i="1"/>
  <c r="AW256" i="1"/>
  <c r="AX256" i="1"/>
  <c r="BC256" i="1"/>
  <c r="AZ256" i="1"/>
  <c r="BK253" i="1"/>
  <c r="AU253" i="1"/>
  <c r="BL140" i="1"/>
  <c r="BK140" i="1"/>
  <c r="BA308" i="1"/>
  <c r="AY308" i="1"/>
  <c r="BC308" i="1"/>
  <c r="BB308" i="1"/>
  <c r="AZ308" i="1"/>
  <c r="AW308" i="1"/>
  <c r="AX308" i="1"/>
  <c r="AU306" i="1"/>
  <c r="AV306" i="1"/>
  <c r="AX129" i="1"/>
  <c r="AY129" i="1"/>
  <c r="BC129" i="1"/>
  <c r="BA129" i="1"/>
  <c r="AW129" i="1"/>
  <c r="BB129" i="1"/>
  <c r="AZ129" i="1"/>
  <c r="BG106" i="1"/>
  <c r="BL106" i="1"/>
  <c r="AM79" i="1"/>
  <c r="AE79" i="1"/>
  <c r="BI79" i="1"/>
  <c r="AK79" i="1"/>
  <c r="AC79" i="1"/>
  <c r="AR79" i="1"/>
  <c r="AJ79" i="1"/>
  <c r="AB79" i="1"/>
  <c r="AQ79" i="1"/>
  <c r="AI79" i="1"/>
  <c r="AA79" i="1"/>
  <c r="AO79" i="1"/>
  <c r="AG79" i="1"/>
  <c r="Y79" i="1"/>
  <c r="AN79" i="1"/>
  <c r="AF79" i="1"/>
  <c r="AH79" i="1"/>
  <c r="AD79" i="1"/>
  <c r="Z79" i="1"/>
  <c r="AP79" i="1"/>
  <c r="AL79" i="1"/>
  <c r="AL362" i="1"/>
  <c r="AD362" i="1"/>
  <c r="BI362" i="1"/>
  <c r="AJ362" i="1"/>
  <c r="AA362" i="1"/>
  <c r="AR362" i="1"/>
  <c r="AI362" i="1"/>
  <c r="Z362" i="1"/>
  <c r="AQ362" i="1"/>
  <c r="AH362" i="1"/>
  <c r="Y362" i="1"/>
  <c r="AP362" i="1"/>
  <c r="AG362" i="1"/>
  <c r="AO362" i="1"/>
  <c r="AF362" i="1"/>
  <c r="AN362" i="1"/>
  <c r="AE362" i="1"/>
  <c r="AM362" i="1"/>
  <c r="AC362" i="1"/>
  <c r="AK362" i="1"/>
  <c r="AB362" i="1"/>
  <c r="AP348" i="1"/>
  <c r="AH348" i="1"/>
  <c r="Z348" i="1"/>
  <c r="AO348" i="1"/>
  <c r="AG348" i="1"/>
  <c r="Y348" i="1"/>
  <c r="AK348" i="1"/>
  <c r="AC348" i="1"/>
  <c r="AR348" i="1"/>
  <c r="AJ348" i="1"/>
  <c r="AB348" i="1"/>
  <c r="AQ348" i="1"/>
  <c r="AI348" i="1"/>
  <c r="AA348" i="1"/>
  <c r="AM348" i="1"/>
  <c r="AL348" i="1"/>
  <c r="AF348" i="1"/>
  <c r="AE348" i="1"/>
  <c r="AV348" i="1"/>
  <c r="AD348" i="1"/>
  <c r="AU348" i="1"/>
  <c r="AN348" i="1"/>
  <c r="AW163" i="1"/>
  <c r="AO163" i="1"/>
  <c r="AG163" i="1"/>
  <c r="Y163" i="1"/>
  <c r="AN163" i="1"/>
  <c r="AF163" i="1"/>
  <c r="BC163" i="1"/>
  <c r="AM163" i="1"/>
  <c r="AE163" i="1"/>
  <c r="BB163" i="1"/>
  <c r="AL163" i="1"/>
  <c r="AD163" i="1"/>
  <c r="BA163" i="1"/>
  <c r="AK163" i="1"/>
  <c r="AC163" i="1"/>
  <c r="AZ163" i="1"/>
  <c r="AR163" i="1"/>
  <c r="AJ163" i="1"/>
  <c r="AB163" i="1"/>
  <c r="AY163" i="1"/>
  <c r="AQ163" i="1"/>
  <c r="AI163" i="1"/>
  <c r="AA163" i="1"/>
  <c r="AP163" i="1"/>
  <c r="BF163" i="1"/>
  <c r="AH163" i="1"/>
  <c r="Z163" i="1"/>
  <c r="AX163" i="1"/>
  <c r="BA140" i="1"/>
  <c r="AK140" i="1"/>
  <c r="AC140" i="1"/>
  <c r="AZ140" i="1"/>
  <c r="AR140" i="1"/>
  <c r="AJ140" i="1"/>
  <c r="AB140" i="1"/>
  <c r="AY140" i="1"/>
  <c r="AQ140" i="1"/>
  <c r="AI140" i="1"/>
  <c r="AA140" i="1"/>
  <c r="BF140" i="1"/>
  <c r="AX140" i="1"/>
  <c r="AP140" i="1"/>
  <c r="AH140" i="1"/>
  <c r="Z140" i="1"/>
  <c r="BE140" i="1"/>
  <c r="AW140" i="1"/>
  <c r="AO140" i="1"/>
  <c r="AG140" i="1"/>
  <c r="Y140" i="1"/>
  <c r="AN140" i="1"/>
  <c r="AF140" i="1"/>
  <c r="BC140" i="1"/>
  <c r="AM140" i="1"/>
  <c r="AE140" i="1"/>
  <c r="BB140" i="1"/>
  <c r="AL140" i="1"/>
  <c r="AD140"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5" i="1"/>
  <c r="AQ275" i="1"/>
  <c r="AI275" i="1"/>
  <c r="AA275" i="1"/>
  <c r="AX275" i="1"/>
  <c r="AP275" i="1"/>
  <c r="AH275" i="1"/>
  <c r="Z275" i="1"/>
  <c r="BL275" i="1"/>
  <c r="AV275" i="1"/>
  <c r="AN275" i="1"/>
  <c r="AF275" i="1"/>
  <c r="BB275" i="1"/>
  <c r="AO275" i="1"/>
  <c r="AC275" i="1"/>
  <c r="BA275" i="1"/>
  <c r="AM275" i="1"/>
  <c r="AB275" i="1"/>
  <c r="AZ275" i="1"/>
  <c r="AL275" i="1"/>
  <c r="Y275" i="1"/>
  <c r="AW275" i="1"/>
  <c r="AK275" i="1"/>
  <c r="AU275" i="1"/>
  <c r="AJ275" i="1"/>
  <c r="AG275" i="1"/>
  <c r="AE275" i="1"/>
  <c r="BC275" i="1"/>
  <c r="AR275" i="1"/>
  <c r="AD275" i="1"/>
  <c r="AN33" i="1"/>
  <c r="AF33" i="1"/>
  <c r="AM33" i="1"/>
  <c r="AE33" i="1"/>
  <c r="AK33" i="1"/>
  <c r="AC33" i="1"/>
  <c r="AR33" i="1"/>
  <c r="AJ33" i="1"/>
  <c r="AB33" i="1"/>
  <c r="BG33" i="1"/>
  <c r="AQ33" i="1"/>
  <c r="AI33" i="1"/>
  <c r="AA33" i="1"/>
  <c r="AO33" i="1"/>
  <c r="AG33" i="1"/>
  <c r="Y33" i="1"/>
  <c r="AP33" i="1"/>
  <c r="AL33" i="1"/>
  <c r="AH33" i="1"/>
  <c r="AD33" i="1"/>
  <c r="Z33" i="1"/>
  <c r="AM292" i="1"/>
  <c r="AE292" i="1"/>
  <c r="BG292" i="1"/>
  <c r="AQ292" i="1"/>
  <c r="AH292" i="1"/>
  <c r="Y292" i="1"/>
  <c r="AP292" i="1"/>
  <c r="AG292" i="1"/>
  <c r="AO292" i="1"/>
  <c r="AF292" i="1"/>
  <c r="AN292" i="1"/>
  <c r="AD292" i="1"/>
  <c r="AL292" i="1"/>
  <c r="AC292" i="1"/>
  <c r="AK292" i="1"/>
  <c r="AB292" i="1"/>
  <c r="AR292" i="1"/>
  <c r="AI292" i="1"/>
  <c r="Z292" i="1"/>
  <c r="AJ292" i="1"/>
  <c r="AA292" i="1"/>
  <c r="BA416" i="1"/>
  <c r="AK416" i="1"/>
  <c r="AC416" i="1"/>
  <c r="AZ416" i="1"/>
  <c r="AR416" i="1"/>
  <c r="AJ416" i="1"/>
  <c r="AB416" i="1"/>
  <c r="AY416" i="1"/>
  <c r="AQ416" i="1"/>
  <c r="AI416" i="1"/>
  <c r="AA416" i="1"/>
  <c r="AX416" i="1"/>
  <c r="AP416" i="1"/>
  <c r="AH416" i="1"/>
  <c r="Z416" i="1"/>
  <c r="AW416" i="1"/>
  <c r="AO416" i="1"/>
  <c r="AG416" i="1"/>
  <c r="Y416" i="1"/>
  <c r="AN416" i="1"/>
  <c r="AF416" i="1"/>
  <c r="BC416" i="1"/>
  <c r="AM416" i="1"/>
  <c r="AE416" i="1"/>
  <c r="BB416" i="1"/>
  <c r="AL416" i="1"/>
  <c r="AD416" i="1"/>
  <c r="AQ386" i="1"/>
  <c r="AI386" i="1"/>
  <c r="AO386" i="1"/>
  <c r="AG386" i="1"/>
  <c r="Y386" i="1"/>
  <c r="AV386" i="1"/>
  <c r="AL386" i="1"/>
  <c r="AB386" i="1"/>
  <c r="AU386" i="1"/>
  <c r="AK386" i="1"/>
  <c r="AA386" i="1"/>
  <c r="AJ386" i="1"/>
  <c r="Z386" i="1"/>
  <c r="BI386" i="1"/>
  <c r="AH386" i="1"/>
  <c r="AR386" i="1"/>
  <c r="AF386" i="1"/>
  <c r="AP386" i="1"/>
  <c r="AE386" i="1"/>
  <c r="AN386" i="1"/>
  <c r="AD386" i="1"/>
  <c r="AM386" i="1"/>
  <c r="AC386" i="1"/>
  <c r="AQ65" i="1"/>
  <c r="AI65" i="1"/>
  <c r="AA65" i="1"/>
  <c r="AP65" i="1"/>
  <c r="AH65" i="1"/>
  <c r="Z65" i="1"/>
  <c r="AO65" i="1"/>
  <c r="AG65" i="1"/>
  <c r="Y65" i="1"/>
  <c r="AV65" i="1"/>
  <c r="AN65" i="1"/>
  <c r="AF65" i="1"/>
  <c r="AU65" i="1"/>
  <c r="AM65" i="1"/>
  <c r="AE65" i="1"/>
  <c r="AL65" i="1"/>
  <c r="AD65" i="1"/>
  <c r="AK65" i="1"/>
  <c r="AC65" i="1"/>
  <c r="AR65" i="1"/>
  <c r="AJ65" i="1"/>
  <c r="AB65" i="1"/>
  <c r="AQ49" i="1"/>
  <c r="AI49" i="1"/>
  <c r="AA49" i="1"/>
  <c r="AP49" i="1"/>
  <c r="AH49" i="1"/>
  <c r="Z49" i="1"/>
  <c r="AO49" i="1"/>
  <c r="AG49" i="1"/>
  <c r="Y49" i="1"/>
  <c r="AV49" i="1"/>
  <c r="AN49" i="1"/>
  <c r="AF49" i="1"/>
  <c r="AU49" i="1"/>
  <c r="AM49" i="1"/>
  <c r="AE49" i="1"/>
  <c r="AL49" i="1"/>
  <c r="AD49" i="1"/>
  <c r="AK49" i="1"/>
  <c r="AC49" i="1"/>
  <c r="AR49" i="1"/>
  <c r="AJ49" i="1"/>
  <c r="AB49" i="1"/>
  <c r="AP117" i="1"/>
  <c r="AH117" i="1"/>
  <c r="Z117" i="1"/>
  <c r="AO117" i="1"/>
  <c r="AG117" i="1"/>
  <c r="Y117" i="1"/>
  <c r="AU117" i="1"/>
  <c r="AM117" i="1"/>
  <c r="AE117" i="1"/>
  <c r="AL117" i="1"/>
  <c r="AD117" i="1"/>
  <c r="AK117" i="1"/>
  <c r="AC117" i="1"/>
  <c r="AQ117" i="1"/>
  <c r="AI117" i="1"/>
  <c r="AA117" i="1"/>
  <c r="AR117" i="1"/>
  <c r="AN117" i="1"/>
  <c r="AJ117" i="1"/>
  <c r="AF117" i="1"/>
  <c r="AB117" i="1"/>
  <c r="AV117" i="1"/>
  <c r="BC179" i="1"/>
  <c r="AM179" i="1"/>
  <c r="AE179" i="1"/>
  <c r="BB179" i="1"/>
  <c r="AL179" i="1"/>
  <c r="AD179" i="1"/>
  <c r="BA179" i="1"/>
  <c r="AK179" i="1"/>
  <c r="AC179" i="1"/>
  <c r="AZ179" i="1"/>
  <c r="AR179" i="1"/>
  <c r="AJ179" i="1"/>
  <c r="AB179" i="1"/>
  <c r="BG179" i="1"/>
  <c r="AY179" i="1"/>
  <c r="AQ179" i="1"/>
  <c r="AI179" i="1"/>
  <c r="AA179" i="1"/>
  <c r="AX179" i="1"/>
  <c r="AP179" i="1"/>
  <c r="AH179" i="1"/>
  <c r="Z179" i="1"/>
  <c r="AW179" i="1"/>
  <c r="AO179" i="1"/>
  <c r="AG179" i="1"/>
  <c r="Y179" i="1"/>
  <c r="AN179" i="1"/>
  <c r="AF179" i="1"/>
  <c r="AN139" i="1"/>
  <c r="AF139" i="1"/>
  <c r="AM139" i="1"/>
  <c r="AE139" i="1"/>
  <c r="AL139" i="1"/>
  <c r="AD139" i="1"/>
  <c r="AK139" i="1"/>
  <c r="AC139" i="1"/>
  <c r="AR139" i="1"/>
  <c r="AJ139" i="1"/>
  <c r="AB139" i="1"/>
  <c r="AQ139" i="1"/>
  <c r="AI139" i="1"/>
  <c r="AA139" i="1"/>
  <c r="BF139" i="1"/>
  <c r="AP139" i="1"/>
  <c r="AH139" i="1"/>
  <c r="Z139" i="1"/>
  <c r="BE139" i="1"/>
  <c r="AO139" i="1"/>
  <c r="AG139" i="1"/>
  <c r="Y139" i="1"/>
  <c r="AV435" i="1"/>
  <c r="AN435" i="1"/>
  <c r="AF435" i="1"/>
  <c r="AU435" i="1"/>
  <c r="AM435" i="1"/>
  <c r="AE435" i="1"/>
  <c r="AL435" i="1"/>
  <c r="AD435" i="1"/>
  <c r="AK435" i="1"/>
  <c r="AC435" i="1"/>
  <c r="AR435" i="1"/>
  <c r="AJ435" i="1"/>
  <c r="AB435" i="1"/>
  <c r="BG435" i="1"/>
  <c r="AQ435" i="1"/>
  <c r="AI435" i="1"/>
  <c r="AA435" i="1"/>
  <c r="AP435" i="1"/>
  <c r="AH435" i="1"/>
  <c r="Z435" i="1"/>
  <c r="AO435" i="1"/>
  <c r="AG435" i="1"/>
  <c r="Y435" i="1"/>
  <c r="AV131" i="1"/>
  <c r="AN131" i="1"/>
  <c r="AF131" i="1"/>
  <c r="AU131" i="1"/>
  <c r="AM131" i="1"/>
  <c r="AE131" i="1"/>
  <c r="AL131" i="1"/>
  <c r="AD131" i="1"/>
  <c r="AK131" i="1"/>
  <c r="AC131" i="1"/>
  <c r="AR131" i="1"/>
  <c r="AJ131" i="1"/>
  <c r="AB131" i="1"/>
  <c r="AQ131" i="1"/>
  <c r="AI131" i="1"/>
  <c r="AA131" i="1"/>
  <c r="AP131" i="1"/>
  <c r="AH131" i="1"/>
  <c r="Z131" i="1"/>
  <c r="AO131" i="1"/>
  <c r="AG131" i="1"/>
  <c r="Y131" i="1"/>
  <c r="BA274" i="1"/>
  <c r="AK274" i="1"/>
  <c r="AC274" i="1"/>
  <c r="AY274" i="1"/>
  <c r="AQ274" i="1"/>
  <c r="AI274" i="1"/>
  <c r="AA274" i="1"/>
  <c r="BB274" i="1"/>
  <c r="AP274" i="1"/>
  <c r="AF274" i="1"/>
  <c r="AZ274" i="1"/>
  <c r="AO274" i="1"/>
  <c r="AE274" i="1"/>
  <c r="AX274" i="1"/>
  <c r="AN274" i="1"/>
  <c r="AD274" i="1"/>
  <c r="AW274" i="1"/>
  <c r="AM274" i="1"/>
  <c r="AB274" i="1"/>
  <c r="AV274" i="1"/>
  <c r="AL274" i="1"/>
  <c r="Z274" i="1"/>
  <c r="AU274" i="1"/>
  <c r="AJ274" i="1"/>
  <c r="Y274" i="1"/>
  <c r="BL274" i="1"/>
  <c r="AH274" i="1"/>
  <c r="BC274" i="1"/>
  <c r="AR274" i="1"/>
  <c r="AG274" i="1"/>
  <c r="BB76" i="1"/>
  <c r="AL76" i="1"/>
  <c r="AD76" i="1"/>
  <c r="BM76" i="1"/>
  <c r="BE76" i="1"/>
  <c r="AW76" i="1"/>
  <c r="AO76" i="1"/>
  <c r="AG76" i="1"/>
  <c r="Y76" i="1"/>
  <c r="BC76" i="1"/>
  <c r="AI76" i="1"/>
  <c r="BA76" i="1"/>
  <c r="AR76" i="1"/>
  <c r="AH76" i="1"/>
  <c r="AZ76" i="1"/>
  <c r="AQ76" i="1"/>
  <c r="AF76" i="1"/>
  <c r="AY76" i="1"/>
  <c r="AP76" i="1"/>
  <c r="AE76" i="1"/>
  <c r="BH76" i="1"/>
  <c r="AX76" i="1"/>
  <c r="AN76" i="1"/>
  <c r="AC76" i="1"/>
  <c r="AM76" i="1"/>
  <c r="AB76" i="1"/>
  <c r="BF76" i="1"/>
  <c r="AK76" i="1"/>
  <c r="AA76" i="1"/>
  <c r="AJ76" i="1"/>
  <c r="Z76" i="1"/>
  <c r="AQ251" i="1"/>
  <c r="AI251" i="1"/>
  <c r="AA251" i="1"/>
  <c r="AP251" i="1"/>
  <c r="AH251" i="1"/>
  <c r="Z251" i="1"/>
  <c r="BE251" i="1"/>
  <c r="AO251" i="1"/>
  <c r="AG251" i="1"/>
  <c r="Y251" i="1"/>
  <c r="AN251" i="1"/>
  <c r="AF251" i="1"/>
  <c r="AM251" i="1"/>
  <c r="AE251" i="1"/>
  <c r="AL251" i="1"/>
  <c r="AD251" i="1"/>
  <c r="AR251" i="1"/>
  <c r="AJ251" i="1"/>
  <c r="AB251" i="1"/>
  <c r="BI251" i="1"/>
  <c r="AK251" i="1"/>
  <c r="AC251" i="1"/>
  <c r="AU189" i="1"/>
  <c r="AM189" i="1"/>
  <c r="AE189" i="1"/>
  <c r="AL189" i="1"/>
  <c r="AD189" i="1"/>
  <c r="AK189" i="1"/>
  <c r="AC189" i="1"/>
  <c r="AR189" i="1"/>
  <c r="AJ189" i="1"/>
  <c r="AB189" i="1"/>
  <c r="AQ189" i="1"/>
  <c r="AI189" i="1"/>
  <c r="AA189" i="1"/>
  <c r="AP189" i="1"/>
  <c r="AH189" i="1"/>
  <c r="Z189" i="1"/>
  <c r="AO189" i="1"/>
  <c r="AG189" i="1"/>
  <c r="Y189" i="1"/>
  <c r="AF189" i="1"/>
  <c r="AV189" i="1"/>
  <c r="AN189" i="1"/>
  <c r="AL328" i="1"/>
  <c r="AD328" i="1"/>
  <c r="AR328" i="1"/>
  <c r="AJ328" i="1"/>
  <c r="AB328" i="1"/>
  <c r="AU328" i="1"/>
  <c r="AM328" i="1"/>
  <c r="AE328" i="1"/>
  <c r="AN328" i="1"/>
  <c r="Z328" i="1"/>
  <c r="AK328" i="1"/>
  <c r="Y328" i="1"/>
  <c r="AV328" i="1"/>
  <c r="AI328" i="1"/>
  <c r="AH328" i="1"/>
  <c r="AG328" i="1"/>
  <c r="AQ328" i="1"/>
  <c r="AF328" i="1"/>
  <c r="AP328" i="1"/>
  <c r="AC328" i="1"/>
  <c r="BG328" i="1"/>
  <c r="AO328" i="1"/>
  <c r="AA328" i="1"/>
  <c r="AO97" i="1"/>
  <c r="AG97" i="1"/>
  <c r="Y97" i="1"/>
  <c r="AV97" i="1"/>
  <c r="AN97" i="1"/>
  <c r="AF97" i="1"/>
  <c r="AU97" i="1"/>
  <c r="AM97" i="1"/>
  <c r="AE97" i="1"/>
  <c r="AL97" i="1"/>
  <c r="AD97" i="1"/>
  <c r="AK97" i="1"/>
  <c r="AC97" i="1"/>
  <c r="AR97" i="1"/>
  <c r="AJ97" i="1"/>
  <c r="AB97" i="1"/>
  <c r="AQ97" i="1"/>
  <c r="AI97" i="1"/>
  <c r="AA97" i="1"/>
  <c r="AP97" i="1"/>
  <c r="AH97" i="1"/>
  <c r="Z97" i="1"/>
  <c r="BA253" i="1"/>
  <c r="AK253" i="1"/>
  <c r="AC253" i="1"/>
  <c r="AR253" i="1"/>
  <c r="AJ253" i="1"/>
  <c r="AB253" i="1"/>
  <c r="BG253" i="1"/>
  <c r="AQ253" i="1"/>
  <c r="AI253" i="1"/>
  <c r="AA253" i="1"/>
  <c r="BF253" i="1"/>
  <c r="AX253" i="1"/>
  <c r="AP253" i="1"/>
  <c r="AH253" i="1"/>
  <c r="Z253" i="1"/>
  <c r="BE253" i="1"/>
  <c r="AW253" i="1"/>
  <c r="AO253" i="1"/>
  <c r="AG253" i="1"/>
  <c r="Y253" i="1"/>
  <c r="BD253" i="1"/>
  <c r="AV253" i="1"/>
  <c r="AN253" i="1"/>
  <c r="AF253" i="1"/>
  <c r="BB253" i="1"/>
  <c r="AL253" i="1"/>
  <c r="AD253" i="1"/>
  <c r="AM253" i="1"/>
  <c r="AE253" i="1"/>
  <c r="AO327" i="1"/>
  <c r="AG327" i="1"/>
  <c r="Y327" i="1"/>
  <c r="AM327" i="1"/>
  <c r="AE327" i="1"/>
  <c r="AP327" i="1"/>
  <c r="AH327" i="1"/>
  <c r="Z327" i="1"/>
  <c r="AR327" i="1"/>
  <c r="AD327" i="1"/>
  <c r="BG327" i="1"/>
  <c r="AQ327" i="1"/>
  <c r="AC327" i="1"/>
  <c r="AN327" i="1"/>
  <c r="AB327" i="1"/>
  <c r="AL327" i="1"/>
  <c r="AA327" i="1"/>
  <c r="AK327" i="1"/>
  <c r="AJ327" i="1"/>
  <c r="AI327" i="1"/>
  <c r="AF327" i="1"/>
  <c r="AM418" i="1"/>
  <c r="AE418" i="1"/>
  <c r="AL418" i="1"/>
  <c r="AD418" i="1"/>
  <c r="BI418" i="1"/>
  <c r="AK418" i="1"/>
  <c r="AC418" i="1"/>
  <c r="AR418" i="1"/>
  <c r="AJ418" i="1"/>
  <c r="AB418" i="1"/>
  <c r="BG418" i="1"/>
  <c r="AQ418" i="1"/>
  <c r="AI418" i="1"/>
  <c r="AA418" i="1"/>
  <c r="AP418" i="1"/>
  <c r="AH418" i="1"/>
  <c r="Z418" i="1"/>
  <c r="AO418" i="1"/>
  <c r="AG418" i="1"/>
  <c r="Y418" i="1"/>
  <c r="AN418" i="1"/>
  <c r="AF418" i="1"/>
  <c r="AR256" i="1"/>
  <c r="AJ256" i="1"/>
  <c r="AB256" i="1"/>
  <c r="AQ256" i="1"/>
  <c r="AI256" i="1"/>
  <c r="AA256" i="1"/>
  <c r="AP256" i="1"/>
  <c r="AH256" i="1"/>
  <c r="Z256" i="1"/>
  <c r="BM256" i="1"/>
  <c r="AO256" i="1"/>
  <c r="AG256" i="1"/>
  <c r="Y256" i="1"/>
  <c r="BD256" i="1"/>
  <c r="AN256" i="1"/>
  <c r="AF256" i="1"/>
  <c r="AM256" i="1"/>
  <c r="AE256" i="1"/>
  <c r="AK256" i="1"/>
  <c r="AC256" i="1"/>
  <c r="AL256" i="1"/>
  <c r="AD256" i="1"/>
  <c r="AX232" i="1"/>
  <c r="AP232" i="1"/>
  <c r="AH232" i="1"/>
  <c r="Z232" i="1"/>
  <c r="BB232" i="1"/>
  <c r="AL232" i="1"/>
  <c r="AY232" i="1"/>
  <c r="AO232" i="1"/>
  <c r="AE232" i="1"/>
  <c r="AW232" i="1"/>
  <c r="AN232" i="1"/>
  <c r="AD232" i="1"/>
  <c r="AM232" i="1"/>
  <c r="AC232" i="1"/>
  <c r="AK232" i="1"/>
  <c r="AB232" i="1"/>
  <c r="AJ232" i="1"/>
  <c r="AA232" i="1"/>
  <c r="BC232" i="1"/>
  <c r="AI232" i="1"/>
  <c r="Y232" i="1"/>
  <c r="BA232" i="1"/>
  <c r="AR232" i="1"/>
  <c r="AG232" i="1"/>
  <c r="AZ232" i="1"/>
  <c r="AQ232" i="1"/>
  <c r="AF232" i="1"/>
  <c r="AV377" i="1"/>
  <c r="AN377" i="1"/>
  <c r="AF377" i="1"/>
  <c r="AU377" i="1"/>
  <c r="AM377" i="1"/>
  <c r="AE377" i="1"/>
  <c r="AL377" i="1"/>
  <c r="AD377" i="1"/>
  <c r="AK377" i="1"/>
  <c r="AC377" i="1"/>
  <c r="AR377" i="1"/>
  <c r="AJ377" i="1"/>
  <c r="AB377" i="1"/>
  <c r="AQ377" i="1"/>
  <c r="AI377" i="1"/>
  <c r="AA377" i="1"/>
  <c r="AP377" i="1"/>
  <c r="AH377" i="1"/>
  <c r="Z377" i="1"/>
  <c r="AO377" i="1"/>
  <c r="AG377" i="1"/>
  <c r="Y377" i="1"/>
  <c r="AR88" i="1"/>
  <c r="AJ88" i="1"/>
  <c r="AB88" i="1"/>
  <c r="AQ88" i="1"/>
  <c r="AI88" i="1"/>
  <c r="AA88" i="1"/>
  <c r="AP88" i="1"/>
  <c r="AH88" i="1"/>
  <c r="Z88" i="1"/>
  <c r="AO88" i="1"/>
  <c r="AG88" i="1"/>
  <c r="Y88" i="1"/>
  <c r="AV88" i="1"/>
  <c r="AN88" i="1"/>
  <c r="AF88" i="1"/>
  <c r="AU88" i="1"/>
  <c r="AM88" i="1"/>
  <c r="AE88" i="1"/>
  <c r="AL88" i="1"/>
  <c r="AD88" i="1"/>
  <c r="AK88" i="1"/>
  <c r="AC88" i="1"/>
  <c r="AL385" i="1"/>
  <c r="AD385" i="1"/>
  <c r="BI385" i="1"/>
  <c r="AK385" i="1"/>
  <c r="AC385" i="1"/>
  <c r="AR385" i="1"/>
  <c r="AJ385" i="1"/>
  <c r="AB385" i="1"/>
  <c r="AQ385" i="1"/>
  <c r="AI385" i="1"/>
  <c r="AA385" i="1"/>
  <c r="AP385" i="1"/>
  <c r="AH385" i="1"/>
  <c r="Z385" i="1"/>
  <c r="AO385" i="1"/>
  <c r="AG385" i="1"/>
  <c r="Y385" i="1"/>
  <c r="AV385" i="1"/>
  <c r="AN385" i="1"/>
  <c r="AF385" i="1"/>
  <c r="AU385" i="1"/>
  <c r="AM385" i="1"/>
  <c r="AE385" i="1"/>
  <c r="AQ199" i="1"/>
  <c r="AI199" i="1"/>
  <c r="AA199" i="1"/>
  <c r="AO199" i="1"/>
  <c r="AF199" i="1"/>
  <c r="AN199" i="1"/>
  <c r="AE199" i="1"/>
  <c r="AV199" i="1"/>
  <c r="AM199" i="1"/>
  <c r="AD199" i="1"/>
  <c r="AU199" i="1"/>
  <c r="AL199" i="1"/>
  <c r="AC199" i="1"/>
  <c r="AK199" i="1"/>
  <c r="AB199" i="1"/>
  <c r="AJ199" i="1"/>
  <c r="Z199" i="1"/>
  <c r="AR199" i="1"/>
  <c r="AH199" i="1"/>
  <c r="Y199" i="1"/>
  <c r="AP199" i="1"/>
  <c r="AG199" i="1"/>
  <c r="BK18" i="1"/>
  <c r="AM18" i="1"/>
  <c r="AE18" i="1"/>
  <c r="BB18" i="1"/>
  <c r="AT18" i="1"/>
  <c r="AL18" i="1"/>
  <c r="AD18" i="1"/>
  <c r="BA18" i="1"/>
  <c r="AK18" i="1"/>
  <c r="AC18" i="1"/>
  <c r="AR18" i="1"/>
  <c r="AJ18" i="1"/>
  <c r="AB18" i="1"/>
  <c r="AQ18" i="1"/>
  <c r="AI18" i="1"/>
  <c r="AA18" i="1"/>
  <c r="AP18" i="1"/>
  <c r="AH18" i="1"/>
  <c r="Z18" i="1"/>
  <c r="AO18" i="1"/>
  <c r="AG18" i="1"/>
  <c r="Y18" i="1"/>
  <c r="AN18" i="1"/>
  <c r="AF18" i="1"/>
  <c r="AQ91" i="1"/>
  <c r="AI91" i="1"/>
  <c r="AA91" i="1"/>
  <c r="AP91" i="1"/>
  <c r="AH91" i="1"/>
  <c r="Z91" i="1"/>
  <c r="AO91" i="1"/>
  <c r="AG91" i="1"/>
  <c r="Y91" i="1"/>
  <c r="AV91" i="1"/>
  <c r="AN91" i="1"/>
  <c r="AF91" i="1"/>
  <c r="AU91" i="1"/>
  <c r="AM91" i="1"/>
  <c r="AE91" i="1"/>
  <c r="AL91" i="1"/>
  <c r="AD91" i="1"/>
  <c r="AK91" i="1"/>
  <c r="AC91" i="1"/>
  <c r="AR91" i="1"/>
  <c r="AJ91" i="1"/>
  <c r="AB91" i="1"/>
  <c r="AR119" i="1"/>
  <c r="AJ119" i="1"/>
  <c r="AB119" i="1"/>
  <c r="AQ119" i="1"/>
  <c r="AI119" i="1"/>
  <c r="AA119" i="1"/>
  <c r="AO119" i="1"/>
  <c r="AG119" i="1"/>
  <c r="Y119" i="1"/>
  <c r="AV119" i="1"/>
  <c r="AN119" i="1"/>
  <c r="AF119" i="1"/>
  <c r="AU119" i="1"/>
  <c r="AM119" i="1"/>
  <c r="AE119" i="1"/>
  <c r="BI119" i="1"/>
  <c r="AK119" i="1"/>
  <c r="AC119" i="1"/>
  <c r="AL119" i="1"/>
  <c r="AH119" i="1"/>
  <c r="AD119" i="1"/>
  <c r="Z119" i="1"/>
  <c r="AP119" i="1"/>
  <c r="AL129" i="1"/>
  <c r="AD129" i="1"/>
  <c r="AK129" i="1"/>
  <c r="AC129" i="1"/>
  <c r="AR129" i="1"/>
  <c r="AJ129" i="1"/>
  <c r="AB129" i="1"/>
  <c r="AQ129" i="1"/>
  <c r="AI129" i="1"/>
  <c r="AA129" i="1"/>
  <c r="AP129" i="1"/>
  <c r="AH129" i="1"/>
  <c r="Z129" i="1"/>
  <c r="BM129" i="1"/>
  <c r="AO129" i="1"/>
  <c r="AG129" i="1"/>
  <c r="Y129" i="1"/>
  <c r="BD129" i="1"/>
  <c r="AV129" i="1"/>
  <c r="AN129" i="1"/>
  <c r="AF129" i="1"/>
  <c r="AU129" i="1"/>
  <c r="AM129" i="1"/>
  <c r="AE129" i="1"/>
  <c r="AM212" i="1"/>
  <c r="AE212" i="1"/>
  <c r="AL212" i="1"/>
  <c r="AD212" i="1"/>
  <c r="BI212" i="1"/>
  <c r="AK212" i="1"/>
  <c r="AC212" i="1"/>
  <c r="AR212" i="1"/>
  <c r="AJ212" i="1"/>
  <c r="AB212" i="1"/>
  <c r="AQ212" i="1"/>
  <c r="AI212" i="1"/>
  <c r="AA212" i="1"/>
  <c r="AP212" i="1"/>
  <c r="AH212" i="1"/>
  <c r="Z212" i="1"/>
  <c r="AO212" i="1"/>
  <c r="AG212" i="1"/>
  <c r="Y212" i="1"/>
  <c r="AN212" i="1"/>
  <c r="AF212" i="1"/>
  <c r="BA413" i="1"/>
  <c r="AK413" i="1"/>
  <c r="AC413" i="1"/>
  <c r="AZ413" i="1"/>
  <c r="AR413" i="1"/>
  <c r="AJ413" i="1"/>
  <c r="AB413" i="1"/>
  <c r="AQ413" i="1"/>
  <c r="AI413" i="1"/>
  <c r="AA413" i="1"/>
  <c r="AP413" i="1"/>
  <c r="AH413" i="1"/>
  <c r="Z413" i="1"/>
  <c r="AN413" i="1"/>
  <c r="AF413" i="1"/>
  <c r="AO413" i="1"/>
  <c r="BB413" i="1"/>
  <c r="AM413" i="1"/>
  <c r="AL413" i="1"/>
  <c r="AG413" i="1"/>
  <c r="AE413" i="1"/>
  <c r="AD413" i="1"/>
  <c r="Y413" i="1"/>
  <c r="AO387" i="1"/>
  <c r="AG387" i="1"/>
  <c r="Y387" i="1"/>
  <c r="AV387" i="1"/>
  <c r="AN387" i="1"/>
  <c r="AF387" i="1"/>
  <c r="AL387" i="1"/>
  <c r="AD387" i="1"/>
  <c r="AR387" i="1"/>
  <c r="AE387" i="1"/>
  <c r="AQ387" i="1"/>
  <c r="AC387" i="1"/>
  <c r="AP387" i="1"/>
  <c r="AB387" i="1"/>
  <c r="AM387" i="1"/>
  <c r="AA387" i="1"/>
  <c r="AK387" i="1"/>
  <c r="Z387" i="1"/>
  <c r="AU387" i="1"/>
  <c r="AJ387" i="1"/>
  <c r="AI387" i="1"/>
  <c r="AH387" i="1"/>
  <c r="AP332" i="1"/>
  <c r="AH332" i="1"/>
  <c r="Z332" i="1"/>
  <c r="AO332" i="1"/>
  <c r="AG332" i="1"/>
  <c r="Y332" i="1"/>
  <c r="AV332" i="1"/>
  <c r="AN332" i="1"/>
  <c r="AF332" i="1"/>
  <c r="AU332" i="1"/>
  <c r="AM332" i="1"/>
  <c r="AE332" i="1"/>
  <c r="AL332" i="1"/>
  <c r="AD332" i="1"/>
  <c r="AK332" i="1"/>
  <c r="AC332" i="1"/>
  <c r="BG332" i="1"/>
  <c r="AQ332" i="1"/>
  <c r="AI332" i="1"/>
  <c r="AA332" i="1"/>
  <c r="AJ332" i="1"/>
  <c r="AB332" i="1"/>
  <c r="AR332" i="1"/>
  <c r="AK24" i="1"/>
  <c r="AC24" i="1"/>
  <c r="AR24" i="1"/>
  <c r="AJ24" i="1"/>
  <c r="AB24" i="1"/>
  <c r="AQ24" i="1"/>
  <c r="AI24" i="1"/>
  <c r="AA24" i="1"/>
  <c r="AP24" i="1"/>
  <c r="AH24" i="1"/>
  <c r="Z24" i="1"/>
  <c r="AO24" i="1"/>
  <c r="AG24" i="1"/>
  <c r="Y24" i="1"/>
  <c r="AV24" i="1"/>
  <c r="AN24" i="1"/>
  <c r="AF24" i="1"/>
  <c r="AU24" i="1"/>
  <c r="AM24" i="1"/>
  <c r="AE24" i="1"/>
  <c r="AL24" i="1"/>
  <c r="AD24" i="1"/>
  <c r="AY57" i="1"/>
  <c r="AQ57" i="1"/>
  <c r="AI57" i="1"/>
  <c r="AA57" i="1"/>
  <c r="AX57" i="1"/>
  <c r="AP57" i="1"/>
  <c r="AH57" i="1"/>
  <c r="Z57" i="1"/>
  <c r="AW57" i="1"/>
  <c r="AO57" i="1"/>
  <c r="AG57" i="1"/>
  <c r="Y57" i="1"/>
  <c r="AV57" i="1"/>
  <c r="AN57" i="1"/>
  <c r="AF57" i="1"/>
  <c r="BC57" i="1"/>
  <c r="AU57" i="1"/>
  <c r="AM57" i="1"/>
  <c r="AE57" i="1"/>
  <c r="BB57" i="1"/>
  <c r="AL57" i="1"/>
  <c r="AD57" i="1"/>
  <c r="BA57" i="1"/>
  <c r="AK57" i="1"/>
  <c r="AC57" i="1"/>
  <c r="AZ57" i="1"/>
  <c r="AR57" i="1"/>
  <c r="AJ57" i="1"/>
  <c r="AB57" i="1"/>
  <c r="AK380" i="1"/>
  <c r="AC380" i="1"/>
  <c r="AR380" i="1"/>
  <c r="AJ380" i="1"/>
  <c r="AB380" i="1"/>
  <c r="AQ380" i="1"/>
  <c r="AI380" i="1"/>
  <c r="AA380" i="1"/>
  <c r="AP380" i="1"/>
  <c r="AH380" i="1"/>
  <c r="Z380" i="1"/>
  <c r="AO380" i="1"/>
  <c r="AG380" i="1"/>
  <c r="Y380" i="1"/>
  <c r="AV380" i="1"/>
  <c r="AN380" i="1"/>
  <c r="AF380" i="1"/>
  <c r="AU380" i="1"/>
  <c r="AM380" i="1"/>
  <c r="AE380" i="1"/>
  <c r="AL380" i="1"/>
  <c r="AD380" i="1"/>
  <c r="BI148" i="1"/>
  <c r="AK148" i="1"/>
  <c r="AC148" i="1"/>
  <c r="AR148" i="1"/>
  <c r="AJ148" i="1"/>
  <c r="AB148" i="1"/>
  <c r="BG148" i="1"/>
  <c r="AQ148" i="1"/>
  <c r="AI148" i="1"/>
  <c r="AA148" i="1"/>
  <c r="AP148" i="1"/>
  <c r="AH148" i="1"/>
  <c r="Z148" i="1"/>
  <c r="AO148" i="1"/>
  <c r="AG148" i="1"/>
  <c r="Y148" i="1"/>
  <c r="AN148" i="1"/>
  <c r="AF148" i="1"/>
  <c r="AM148" i="1"/>
  <c r="AE148" i="1"/>
  <c r="AL148" i="1"/>
  <c r="AD148" i="1"/>
  <c r="AY122" i="1"/>
  <c r="AQ122" i="1"/>
  <c r="AI122" i="1"/>
  <c r="AA122" i="1"/>
  <c r="AX122" i="1"/>
  <c r="AP122" i="1"/>
  <c r="AH122" i="1"/>
  <c r="Z122" i="1"/>
  <c r="AW122" i="1"/>
  <c r="AO122" i="1"/>
  <c r="AG122" i="1"/>
  <c r="Y122" i="1"/>
  <c r="AN122" i="1"/>
  <c r="AF122" i="1"/>
  <c r="BC122" i="1"/>
  <c r="AM122" i="1"/>
  <c r="AE122" i="1"/>
  <c r="BB122" i="1"/>
  <c r="AL122" i="1"/>
  <c r="AD122" i="1"/>
  <c r="AZ122" i="1"/>
  <c r="AR122" i="1"/>
  <c r="AJ122" i="1"/>
  <c r="AB122" i="1"/>
  <c r="AK122" i="1"/>
  <c r="AC122" i="1"/>
  <c r="BA122" i="1"/>
  <c r="AX202" i="1"/>
  <c r="AP202" i="1"/>
  <c r="AH202" i="1"/>
  <c r="Z202" i="1"/>
  <c r="BA202" i="1"/>
  <c r="AR202" i="1"/>
  <c r="AI202" i="1"/>
  <c r="Y202" i="1"/>
  <c r="AZ202" i="1"/>
  <c r="AQ202" i="1"/>
  <c r="AG202" i="1"/>
  <c r="AY202" i="1"/>
  <c r="AO202" i="1"/>
  <c r="AF202" i="1"/>
  <c r="AW202" i="1"/>
  <c r="AN202" i="1"/>
  <c r="AE202" i="1"/>
  <c r="BE202" i="1"/>
  <c r="AV202" i="1"/>
  <c r="AM202" i="1"/>
  <c r="AD202" i="1"/>
  <c r="AU202" i="1"/>
  <c r="AL202" i="1"/>
  <c r="AC202" i="1"/>
  <c r="BC202" i="1"/>
  <c r="AK202" i="1"/>
  <c r="AB202" i="1"/>
  <c r="BB202" i="1"/>
  <c r="AJ202" i="1"/>
  <c r="AA202" i="1"/>
  <c r="AL360" i="1"/>
  <c r="AD360" i="1"/>
  <c r="AK360" i="1"/>
  <c r="AC360" i="1"/>
  <c r="AR360" i="1"/>
  <c r="AJ360" i="1"/>
  <c r="AB360" i="1"/>
  <c r="AQ360" i="1"/>
  <c r="AI360" i="1"/>
  <c r="AA360" i="1"/>
  <c r="AP360" i="1"/>
  <c r="AH360" i="1"/>
  <c r="Z360" i="1"/>
  <c r="AO360" i="1"/>
  <c r="AG360" i="1"/>
  <c r="Y360" i="1"/>
  <c r="AV360" i="1"/>
  <c r="AN360" i="1"/>
  <c r="AF360" i="1"/>
  <c r="AU360" i="1"/>
  <c r="AM360" i="1"/>
  <c r="AE360" i="1"/>
  <c r="AQ114" i="1"/>
  <c r="AI114" i="1"/>
  <c r="AA114" i="1"/>
  <c r="AP114" i="1"/>
  <c r="AH114" i="1"/>
  <c r="Z114" i="1"/>
  <c r="AV114" i="1"/>
  <c r="AN114" i="1"/>
  <c r="AF114" i="1"/>
  <c r="AU114" i="1"/>
  <c r="AM114" i="1"/>
  <c r="AE114" i="1"/>
  <c r="AL114" i="1"/>
  <c r="AD114" i="1"/>
  <c r="AR114" i="1"/>
  <c r="AJ114" i="1"/>
  <c r="AB114" i="1"/>
  <c r="AO114" i="1"/>
  <c r="AK114" i="1"/>
  <c r="AG114" i="1"/>
  <c r="AC114" i="1"/>
  <c r="Y114" i="1"/>
  <c r="AW55" i="1"/>
  <c r="AO55" i="1"/>
  <c r="AG55" i="1"/>
  <c r="Y55" i="1"/>
  <c r="AV55" i="1"/>
  <c r="AN55" i="1"/>
  <c r="AF55" i="1"/>
  <c r="BC55" i="1"/>
  <c r="AU55" i="1"/>
  <c r="AM55" i="1"/>
  <c r="AE55" i="1"/>
  <c r="BB55" i="1"/>
  <c r="AL55" i="1"/>
  <c r="AD55" i="1"/>
  <c r="BA55" i="1"/>
  <c r="AK55" i="1"/>
  <c r="AC55" i="1"/>
  <c r="AZ55" i="1"/>
  <c r="AR55" i="1"/>
  <c r="AJ55" i="1"/>
  <c r="AB55" i="1"/>
  <c r="AY55" i="1"/>
  <c r="AQ55" i="1"/>
  <c r="AI55" i="1"/>
  <c r="AA55" i="1"/>
  <c r="AX55" i="1"/>
  <c r="AP55" i="1"/>
  <c r="AH55" i="1"/>
  <c r="Z55" i="1"/>
  <c r="AO136" i="1"/>
  <c r="AG136" i="1"/>
  <c r="Y136" i="1"/>
  <c r="AN136" i="1"/>
  <c r="AF136" i="1"/>
  <c r="AU136" i="1"/>
  <c r="AM136" i="1"/>
  <c r="AE136" i="1"/>
  <c r="AL136" i="1"/>
  <c r="AD136" i="1"/>
  <c r="AK136" i="1"/>
  <c r="AC136" i="1"/>
  <c r="AR136" i="1"/>
  <c r="AJ136" i="1"/>
  <c r="AB136" i="1"/>
  <c r="AQ136" i="1"/>
  <c r="AI136" i="1"/>
  <c r="AA136" i="1"/>
  <c r="AP136" i="1"/>
  <c r="AH136" i="1"/>
  <c r="Z136" i="1"/>
  <c r="BA71" i="1"/>
  <c r="AK71" i="1"/>
  <c r="AC71" i="1"/>
  <c r="AN71" i="1"/>
  <c r="AF71" i="1"/>
  <c r="BB71" i="1"/>
  <c r="AR71" i="1"/>
  <c r="AH71" i="1"/>
  <c r="AZ71" i="1"/>
  <c r="AQ71" i="1"/>
  <c r="AG71" i="1"/>
  <c r="AY71" i="1"/>
  <c r="AP71" i="1"/>
  <c r="AE71" i="1"/>
  <c r="AX71" i="1"/>
  <c r="AO71" i="1"/>
  <c r="AD71" i="1"/>
  <c r="AW71" i="1"/>
  <c r="AM71" i="1"/>
  <c r="AB71" i="1"/>
  <c r="AL71" i="1"/>
  <c r="AA71" i="1"/>
  <c r="AJ71" i="1"/>
  <c r="Z71" i="1"/>
  <c r="BC71" i="1"/>
  <c r="AI71" i="1"/>
  <c r="Y71" i="1"/>
  <c r="AL250" i="1"/>
  <c r="AD250" i="1"/>
  <c r="AK250" i="1"/>
  <c r="AC250" i="1"/>
  <c r="AR250" i="1"/>
  <c r="AJ250" i="1"/>
  <c r="AB250" i="1"/>
  <c r="AQ250" i="1"/>
  <c r="AI250" i="1"/>
  <c r="AA250" i="1"/>
  <c r="BF250" i="1"/>
  <c r="AX250" i="1"/>
  <c r="AP250" i="1"/>
  <c r="AH250" i="1"/>
  <c r="Z250" i="1"/>
  <c r="AW250" i="1"/>
  <c r="AO250" i="1"/>
  <c r="AG250" i="1"/>
  <c r="Y250" i="1"/>
  <c r="AM250" i="1"/>
  <c r="AE250" i="1"/>
  <c r="AF250" i="1"/>
  <c r="BD250" i="1"/>
  <c r="AN250" i="1"/>
  <c r="BL431" i="1"/>
  <c r="AV431" i="1"/>
  <c r="AN431" i="1"/>
  <c r="AF431" i="1"/>
  <c r="BB431" i="1"/>
  <c r="AL431" i="1"/>
  <c r="AD431" i="1"/>
  <c r="BC431" i="1"/>
  <c r="AI431" i="1"/>
  <c r="Y431" i="1"/>
  <c r="BA431" i="1"/>
  <c r="AR431" i="1"/>
  <c r="AH431" i="1"/>
  <c r="AZ431" i="1"/>
  <c r="AQ431" i="1"/>
  <c r="AG431" i="1"/>
  <c r="AY431" i="1"/>
  <c r="AP431" i="1"/>
  <c r="AE431" i="1"/>
  <c r="AX431" i="1"/>
  <c r="AO431" i="1"/>
  <c r="AC431" i="1"/>
  <c r="AW431" i="1"/>
  <c r="AM431" i="1"/>
  <c r="AB431" i="1"/>
  <c r="AU431" i="1"/>
  <c r="AK431" i="1"/>
  <c r="AA431" i="1"/>
  <c r="AJ431" i="1"/>
  <c r="Z431" i="1"/>
  <c r="BG289" i="1"/>
  <c r="AQ289" i="1"/>
  <c r="AI289" i="1"/>
  <c r="AA289" i="1"/>
  <c r="AP289" i="1"/>
  <c r="AH289" i="1"/>
  <c r="Z289" i="1"/>
  <c r="AO289" i="1"/>
  <c r="AG289" i="1"/>
  <c r="Y289" i="1"/>
  <c r="AN289" i="1"/>
  <c r="AF289" i="1"/>
  <c r="AM289" i="1"/>
  <c r="AE289" i="1"/>
  <c r="AL289" i="1"/>
  <c r="AD289" i="1"/>
  <c r="AR289" i="1"/>
  <c r="AJ289" i="1"/>
  <c r="AB289" i="1"/>
  <c r="AK289" i="1"/>
  <c r="AC289" i="1"/>
  <c r="BF194" i="1"/>
  <c r="AX194" i="1"/>
  <c r="AP194" i="1"/>
  <c r="AH194" i="1"/>
  <c r="Z194" i="1"/>
  <c r="BM194" i="1"/>
  <c r="AL194" i="1"/>
  <c r="AC194" i="1"/>
  <c r="AK194" i="1"/>
  <c r="AB194" i="1"/>
  <c r="AJ194" i="1"/>
  <c r="AA194" i="1"/>
  <c r="AR194" i="1"/>
  <c r="AI194" i="1"/>
  <c r="Y194" i="1"/>
  <c r="AQ194" i="1"/>
  <c r="AG194" i="1"/>
  <c r="BH194" i="1"/>
  <c r="AO194" i="1"/>
  <c r="AF194" i="1"/>
  <c r="AW194" i="1"/>
  <c r="AN194" i="1"/>
  <c r="AE194" i="1"/>
  <c r="BE194" i="1"/>
  <c r="AM194" i="1"/>
  <c r="AD194" i="1"/>
  <c r="AO343" i="1"/>
  <c r="AG343" i="1"/>
  <c r="Y343" i="1"/>
  <c r="AR343" i="1"/>
  <c r="AJ343" i="1"/>
  <c r="AB343" i="1"/>
  <c r="BF343" i="1"/>
  <c r="AP343" i="1"/>
  <c r="AH343" i="1"/>
  <c r="Z343" i="1"/>
  <c r="AL343" i="1"/>
  <c r="AK343" i="1"/>
  <c r="AI343" i="1"/>
  <c r="AF343" i="1"/>
  <c r="AE343" i="1"/>
  <c r="AQ343" i="1"/>
  <c r="AD343" i="1"/>
  <c r="AN343" i="1"/>
  <c r="AC343" i="1"/>
  <c r="BG343" i="1"/>
  <c r="AM343" i="1"/>
  <c r="AA343"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1" i="1"/>
  <c r="AH261" i="1"/>
  <c r="Z261" i="1"/>
  <c r="AO261" i="1"/>
  <c r="AG261" i="1"/>
  <c r="Y261" i="1"/>
  <c r="AV261" i="1"/>
  <c r="AN261" i="1"/>
  <c r="AF261" i="1"/>
  <c r="AU261" i="1"/>
  <c r="AM261" i="1"/>
  <c r="AE261" i="1"/>
  <c r="AL261" i="1"/>
  <c r="AD261" i="1"/>
  <c r="AK261" i="1"/>
  <c r="AC261" i="1"/>
  <c r="AQ261" i="1"/>
  <c r="AI261" i="1"/>
  <c r="AA261" i="1"/>
  <c r="AR261" i="1"/>
  <c r="AJ261" i="1"/>
  <c r="AB261" i="1"/>
  <c r="AY450" i="1"/>
  <c r="AQ450" i="1"/>
  <c r="AI450" i="1"/>
  <c r="AA450" i="1"/>
  <c r="AX450" i="1"/>
  <c r="AP450" i="1"/>
  <c r="AH450" i="1"/>
  <c r="Z450" i="1"/>
  <c r="AW450" i="1"/>
  <c r="AO450" i="1"/>
  <c r="AG450" i="1"/>
  <c r="Y450" i="1"/>
  <c r="AN450" i="1"/>
  <c r="AF450" i="1"/>
  <c r="BC450" i="1"/>
  <c r="AM450" i="1"/>
  <c r="AE450" i="1"/>
  <c r="BB450" i="1"/>
  <c r="AL450" i="1"/>
  <c r="AD450" i="1"/>
  <c r="BA450" i="1"/>
  <c r="AK450" i="1"/>
  <c r="AC450" i="1"/>
  <c r="AZ450" i="1"/>
  <c r="AR450" i="1"/>
  <c r="AJ450" i="1"/>
  <c r="AB450" i="1"/>
  <c r="AO359" i="1"/>
  <c r="AG359" i="1"/>
  <c r="Y359" i="1"/>
  <c r="AV359" i="1"/>
  <c r="AN359" i="1"/>
  <c r="AF359" i="1"/>
  <c r="AU359" i="1"/>
  <c r="AM359" i="1"/>
  <c r="AE359" i="1"/>
  <c r="AL359" i="1"/>
  <c r="AD359" i="1"/>
  <c r="AK359" i="1"/>
  <c r="AC359" i="1"/>
  <c r="BH359" i="1"/>
  <c r="AR359" i="1"/>
  <c r="AJ359" i="1"/>
  <c r="AB359" i="1"/>
  <c r="AQ359" i="1"/>
  <c r="AI359" i="1"/>
  <c r="AA359" i="1"/>
  <c r="AP359" i="1"/>
  <c r="AH359" i="1"/>
  <c r="Z359" i="1"/>
  <c r="AP60" i="1"/>
  <c r="AH60" i="1"/>
  <c r="Z60" i="1"/>
  <c r="AO60" i="1"/>
  <c r="AG60" i="1"/>
  <c r="Y60" i="1"/>
  <c r="AV60" i="1"/>
  <c r="AN60" i="1"/>
  <c r="AF60" i="1"/>
  <c r="AU60" i="1"/>
  <c r="AM60" i="1"/>
  <c r="AE60" i="1"/>
  <c r="AL60" i="1"/>
  <c r="AD60" i="1"/>
  <c r="AK60" i="1"/>
  <c r="AC60" i="1"/>
  <c r="AR60" i="1"/>
  <c r="AJ60" i="1"/>
  <c r="AB60" i="1"/>
  <c r="AQ60" i="1"/>
  <c r="AI60" i="1"/>
  <c r="AA60" i="1"/>
  <c r="AP25" i="1"/>
  <c r="AH25" i="1"/>
  <c r="Z25" i="1"/>
  <c r="AO25" i="1"/>
  <c r="AG25" i="1"/>
  <c r="Y25" i="1"/>
  <c r="AV25" i="1"/>
  <c r="AN25" i="1"/>
  <c r="AF25" i="1"/>
  <c r="AU25" i="1"/>
  <c r="AM25" i="1"/>
  <c r="AE25" i="1"/>
  <c r="AL25" i="1"/>
  <c r="AD25" i="1"/>
  <c r="AK25" i="1"/>
  <c r="AC25" i="1"/>
  <c r="AR25" i="1"/>
  <c r="AJ25" i="1"/>
  <c r="AB25" i="1"/>
  <c r="AQ25" i="1"/>
  <c r="AI25" i="1"/>
  <c r="AA25" i="1"/>
  <c r="AL288" i="1"/>
  <c r="AD288" i="1"/>
  <c r="AK288" i="1"/>
  <c r="AC288" i="1"/>
  <c r="AR288" i="1"/>
  <c r="AJ288" i="1"/>
  <c r="AB288" i="1"/>
  <c r="BG288" i="1"/>
  <c r="AQ288" i="1"/>
  <c r="AI288" i="1"/>
  <c r="AA288" i="1"/>
  <c r="AP288" i="1"/>
  <c r="AH288" i="1"/>
  <c r="Z288" i="1"/>
  <c r="AO288" i="1"/>
  <c r="AG288" i="1"/>
  <c r="Y288" i="1"/>
  <c r="AM288" i="1"/>
  <c r="AE288" i="1"/>
  <c r="AN288" i="1"/>
  <c r="AF288" i="1"/>
  <c r="AV330" i="1"/>
  <c r="AN330" i="1"/>
  <c r="AF330" i="1"/>
  <c r="AU330" i="1"/>
  <c r="AM330" i="1"/>
  <c r="AE330" i="1"/>
  <c r="AL330" i="1"/>
  <c r="AD330" i="1"/>
  <c r="AK330" i="1"/>
  <c r="AC330" i="1"/>
  <c r="AR330" i="1"/>
  <c r="AJ330" i="1"/>
  <c r="AB330" i="1"/>
  <c r="BG330" i="1"/>
  <c r="AQ330" i="1"/>
  <c r="AI330" i="1"/>
  <c r="AA330" i="1"/>
  <c r="AO330" i="1"/>
  <c r="AG330" i="1"/>
  <c r="Y330" i="1"/>
  <c r="AP330" i="1"/>
  <c r="AH330" i="1"/>
  <c r="Z330" i="1"/>
  <c r="AK59" i="1"/>
  <c r="AC59" i="1"/>
  <c r="AR59" i="1"/>
  <c r="AJ59" i="1"/>
  <c r="AB59" i="1"/>
  <c r="AQ59" i="1"/>
  <c r="AI59" i="1"/>
  <c r="AA59" i="1"/>
  <c r="AP59" i="1"/>
  <c r="AH59" i="1"/>
  <c r="Z59" i="1"/>
  <c r="AO59" i="1"/>
  <c r="AG59" i="1"/>
  <c r="Y59" i="1"/>
  <c r="AN59" i="1"/>
  <c r="AF59" i="1"/>
  <c r="BC59" i="1"/>
  <c r="AM59" i="1"/>
  <c r="AE59" i="1"/>
  <c r="AL59" i="1"/>
  <c r="AD59" i="1"/>
  <c r="AW144" i="1"/>
  <c r="AO144" i="1"/>
  <c r="AG144" i="1"/>
  <c r="Y144" i="1"/>
  <c r="AV144" i="1"/>
  <c r="AN144" i="1"/>
  <c r="AF144" i="1"/>
  <c r="BC144" i="1"/>
  <c r="AU144" i="1"/>
  <c r="AM144" i="1"/>
  <c r="AE144" i="1"/>
  <c r="BB144" i="1"/>
  <c r="AL144" i="1"/>
  <c r="AD144" i="1"/>
  <c r="BA144" i="1"/>
  <c r="AK144" i="1"/>
  <c r="AC144" i="1"/>
  <c r="AZ144" i="1"/>
  <c r="AR144" i="1"/>
  <c r="AJ144" i="1"/>
  <c r="AB144" i="1"/>
  <c r="AY144" i="1"/>
  <c r="AQ144" i="1"/>
  <c r="AI144" i="1"/>
  <c r="AA144" i="1"/>
  <c r="AX144" i="1"/>
  <c r="AP144" i="1"/>
  <c r="AH144" i="1"/>
  <c r="Z144" i="1"/>
  <c r="AQ353" i="1"/>
  <c r="AI353" i="1"/>
  <c r="AA353" i="1"/>
  <c r="AP353" i="1"/>
  <c r="AH353" i="1"/>
  <c r="Z353" i="1"/>
  <c r="AO353" i="1"/>
  <c r="AG353" i="1"/>
  <c r="Y353" i="1"/>
  <c r="AN353" i="1"/>
  <c r="AF353" i="1"/>
  <c r="AM353" i="1"/>
  <c r="AE353" i="1"/>
  <c r="BB353" i="1"/>
  <c r="AL353" i="1"/>
  <c r="AD353" i="1"/>
  <c r="AK353" i="1"/>
  <c r="AC353" i="1"/>
  <c r="AR353" i="1"/>
  <c r="AJ353" i="1"/>
  <c r="AB353" i="1"/>
  <c r="AP219" i="1"/>
  <c r="AH219" i="1"/>
  <c r="Z219" i="1"/>
  <c r="AO219" i="1"/>
  <c r="AG219" i="1"/>
  <c r="Y219" i="1"/>
  <c r="AN219" i="1"/>
  <c r="AF219" i="1"/>
  <c r="AM219" i="1"/>
  <c r="AE219" i="1"/>
  <c r="BB219" i="1"/>
  <c r="AL219" i="1"/>
  <c r="AD219" i="1"/>
  <c r="BA219" i="1"/>
  <c r="AK219" i="1"/>
  <c r="AC219" i="1"/>
  <c r="AZ219" i="1"/>
  <c r="AR219" i="1"/>
  <c r="AJ219" i="1"/>
  <c r="AB219" i="1"/>
  <c r="AQ219" i="1"/>
  <c r="AI219" i="1"/>
  <c r="AA219" i="1"/>
  <c r="AO287" i="1"/>
  <c r="AG287" i="1"/>
  <c r="Y287" i="1"/>
  <c r="AN287" i="1"/>
  <c r="AF287" i="1"/>
  <c r="AM287" i="1"/>
  <c r="AE287" i="1"/>
  <c r="AL287" i="1"/>
  <c r="AD287" i="1"/>
  <c r="AK287" i="1"/>
  <c r="AC287" i="1"/>
  <c r="AR287" i="1"/>
  <c r="AJ287" i="1"/>
  <c r="AB287" i="1"/>
  <c r="AP287" i="1"/>
  <c r="AH287" i="1"/>
  <c r="Z287" i="1"/>
  <c r="AQ287" i="1"/>
  <c r="AI287" i="1"/>
  <c r="BG287" i="1"/>
  <c r="AA287" i="1"/>
  <c r="AP187" i="1"/>
  <c r="AH187" i="1"/>
  <c r="Z187" i="1"/>
  <c r="AO187" i="1"/>
  <c r="AG187" i="1"/>
  <c r="Y187" i="1"/>
  <c r="AN187" i="1"/>
  <c r="AF187" i="1"/>
  <c r="AM187" i="1"/>
  <c r="AE187" i="1"/>
  <c r="AL187" i="1"/>
  <c r="AD187" i="1"/>
  <c r="AK187" i="1"/>
  <c r="AC187" i="1"/>
  <c r="AR187" i="1"/>
  <c r="AJ187" i="1"/>
  <c r="AB187" i="1"/>
  <c r="BG187" i="1"/>
  <c r="AA187" i="1"/>
  <c r="AQ187" i="1"/>
  <c r="AI187" i="1"/>
  <c r="AM255" i="1"/>
  <c r="AE255" i="1"/>
  <c r="AL255" i="1"/>
  <c r="AD255" i="1"/>
  <c r="BI255" i="1"/>
  <c r="AK255" i="1"/>
  <c r="AC255" i="1"/>
  <c r="AR255" i="1"/>
  <c r="AJ255" i="1"/>
  <c r="AB255" i="1"/>
  <c r="AQ255" i="1"/>
  <c r="AI255" i="1"/>
  <c r="AA255" i="1"/>
  <c r="AP255" i="1"/>
  <c r="AH255" i="1"/>
  <c r="Z255" i="1"/>
  <c r="AN255" i="1"/>
  <c r="AF255" i="1"/>
  <c r="Y255" i="1"/>
  <c r="AO255" i="1"/>
  <c r="AG255" i="1"/>
  <c r="AP308" i="1"/>
  <c r="AH308" i="1"/>
  <c r="Z308" i="1"/>
  <c r="BJ308" i="1"/>
  <c r="AL308" i="1"/>
  <c r="AD308" i="1"/>
  <c r="AR308" i="1"/>
  <c r="AJ308" i="1"/>
  <c r="AB308" i="1"/>
  <c r="AO308" i="1"/>
  <c r="AC308" i="1"/>
  <c r="AN308" i="1"/>
  <c r="AA308" i="1"/>
  <c r="AM308" i="1"/>
  <c r="Y308" i="1"/>
  <c r="AK308" i="1"/>
  <c r="AI308" i="1"/>
  <c r="AG308" i="1"/>
  <c r="BI308" i="1"/>
  <c r="AF308" i="1"/>
  <c r="AQ308" i="1"/>
  <c r="AE308" i="1"/>
  <c r="AP291" i="1"/>
  <c r="AH291" i="1"/>
  <c r="Z291" i="1"/>
  <c r="BG291" i="1"/>
  <c r="AQ291" i="1"/>
  <c r="AG291" i="1"/>
  <c r="AO291" i="1"/>
  <c r="AF291" i="1"/>
  <c r="AN291" i="1"/>
  <c r="AE291" i="1"/>
  <c r="AM291" i="1"/>
  <c r="AD291" i="1"/>
  <c r="AL291" i="1"/>
  <c r="AC291" i="1"/>
  <c r="AK291" i="1"/>
  <c r="AB291" i="1"/>
  <c r="AR291" i="1"/>
  <c r="AI291" i="1"/>
  <c r="Y291" i="1"/>
  <c r="AJ291" i="1"/>
  <c r="AA291" i="1"/>
  <c r="AR241" i="1"/>
  <c r="AJ241" i="1"/>
  <c r="AB241" i="1"/>
  <c r="BM241" i="1"/>
  <c r="AO241" i="1"/>
  <c r="AG241" i="1"/>
  <c r="Y241" i="1"/>
  <c r="AN241" i="1"/>
  <c r="AF241" i="1"/>
  <c r="AM241" i="1"/>
  <c r="AE241" i="1"/>
  <c r="AK241" i="1"/>
  <c r="AC241" i="1"/>
  <c r="AL241" i="1"/>
  <c r="AX241" i="1"/>
  <c r="AI241" i="1"/>
  <c r="AH241" i="1"/>
  <c r="AD241" i="1"/>
  <c r="AA241" i="1"/>
  <c r="Z241" i="1"/>
  <c r="AQ241" i="1"/>
  <c r="AP241" i="1"/>
  <c r="AR373" i="1"/>
  <c r="AJ373" i="1"/>
  <c r="AB373" i="1"/>
  <c r="AP373" i="1"/>
  <c r="AH373" i="1"/>
  <c r="Z373" i="1"/>
  <c r="AO373" i="1"/>
  <c r="AG373" i="1"/>
  <c r="Y373" i="1"/>
  <c r="AV373" i="1"/>
  <c r="AN373" i="1"/>
  <c r="AF373" i="1"/>
  <c r="AU373" i="1"/>
  <c r="AM373" i="1"/>
  <c r="AE373" i="1"/>
  <c r="AL373" i="1"/>
  <c r="AD373" i="1"/>
  <c r="AK373" i="1"/>
  <c r="AC373" i="1"/>
  <c r="AQ373" i="1"/>
  <c r="AI373" i="1"/>
  <c r="AA373" i="1"/>
  <c r="AK238" i="1"/>
  <c r="AC238" i="1"/>
  <c r="AO238" i="1"/>
  <c r="AG238" i="1"/>
  <c r="Y238" i="1"/>
  <c r="AV238" i="1"/>
  <c r="AN238" i="1"/>
  <c r="AF238" i="1"/>
  <c r="AJ238" i="1"/>
  <c r="AU238" i="1"/>
  <c r="AI238" i="1"/>
  <c r="AH238" i="1"/>
  <c r="AR238" i="1"/>
  <c r="AE238" i="1"/>
  <c r="AQ238" i="1"/>
  <c r="AD238" i="1"/>
  <c r="AP238" i="1"/>
  <c r="AB238" i="1"/>
  <c r="AM238" i="1"/>
  <c r="AA238" i="1"/>
  <c r="BF238" i="1"/>
  <c r="AL238" i="1"/>
  <c r="Z238" i="1"/>
  <c r="BC203" i="1"/>
  <c r="AM203" i="1"/>
  <c r="AE203" i="1"/>
  <c r="BA203" i="1"/>
  <c r="AJ203" i="1"/>
  <c r="AA203" i="1"/>
  <c r="AZ203" i="1"/>
  <c r="AR203" i="1"/>
  <c r="AI203" i="1"/>
  <c r="Z203" i="1"/>
  <c r="AY203" i="1"/>
  <c r="AQ203" i="1"/>
  <c r="AH203" i="1"/>
  <c r="Y203" i="1"/>
  <c r="AX203" i="1"/>
  <c r="AP203" i="1"/>
  <c r="AG203" i="1"/>
  <c r="AW203" i="1"/>
  <c r="AO203" i="1"/>
  <c r="AF203" i="1"/>
  <c r="AN203" i="1"/>
  <c r="AD203" i="1"/>
  <c r="AL203" i="1"/>
  <c r="AC203" i="1"/>
  <c r="AB203" i="1"/>
  <c r="BB203" i="1"/>
  <c r="AK203" i="1"/>
  <c r="AV260" i="1"/>
  <c r="AN260" i="1"/>
  <c r="AF260" i="1"/>
  <c r="AM260" i="1"/>
  <c r="AE260" i="1"/>
  <c r="AL260" i="1"/>
  <c r="AD260" i="1"/>
  <c r="AK260" i="1"/>
  <c r="AC260" i="1"/>
  <c r="AR260" i="1"/>
  <c r="AJ260" i="1"/>
  <c r="AB260" i="1"/>
  <c r="AQ260" i="1"/>
  <c r="AI260" i="1"/>
  <c r="AA260" i="1"/>
  <c r="AO260" i="1"/>
  <c r="AG260" i="1"/>
  <c r="Y260" i="1"/>
  <c r="AP260" i="1"/>
  <c r="AH260" i="1"/>
  <c r="Z260" i="1"/>
  <c r="BF260" i="1"/>
  <c r="AO361" i="1"/>
  <c r="AG361" i="1"/>
  <c r="Y361" i="1"/>
  <c r="AK361" i="1"/>
  <c r="AB361" i="1"/>
  <c r="AJ361" i="1"/>
  <c r="AA361" i="1"/>
  <c r="AR361" i="1"/>
  <c r="AI361" i="1"/>
  <c r="Z361" i="1"/>
  <c r="AQ361" i="1"/>
  <c r="AH361" i="1"/>
  <c r="AP361" i="1"/>
  <c r="AF361" i="1"/>
  <c r="AN361" i="1"/>
  <c r="AE361" i="1"/>
  <c r="AV361" i="1"/>
  <c r="AM361" i="1"/>
  <c r="AD361" i="1"/>
  <c r="AU361" i="1"/>
  <c r="AL361" i="1"/>
  <c r="AC361" i="1"/>
  <c r="AO214" i="1"/>
  <c r="AG214" i="1"/>
  <c r="Y214" i="1"/>
  <c r="AV214" i="1"/>
  <c r="AN214" i="1"/>
  <c r="AF214" i="1"/>
  <c r="AU214" i="1"/>
  <c r="AM214" i="1"/>
  <c r="AE214" i="1"/>
  <c r="AL214" i="1"/>
  <c r="AD214" i="1"/>
  <c r="AK214" i="1"/>
  <c r="AC214" i="1"/>
  <c r="AR214" i="1"/>
  <c r="AJ214" i="1"/>
  <c r="AB214" i="1"/>
  <c r="AQ214" i="1"/>
  <c r="AI214" i="1"/>
  <c r="AA214" i="1"/>
  <c r="AP214" i="1"/>
  <c r="AH214" i="1"/>
  <c r="Z214" i="1"/>
  <c r="AV415" i="1"/>
  <c r="AN415" i="1"/>
  <c r="AF415" i="1"/>
  <c r="AU415" i="1"/>
  <c r="AM415" i="1"/>
  <c r="AE415" i="1"/>
  <c r="AL415" i="1"/>
  <c r="AD415" i="1"/>
  <c r="AK415" i="1"/>
  <c r="AC415" i="1"/>
  <c r="AR415" i="1"/>
  <c r="AJ415" i="1"/>
  <c r="AB415" i="1"/>
  <c r="AQ415" i="1"/>
  <c r="AI415" i="1"/>
  <c r="AA415" i="1"/>
  <c r="AP415" i="1"/>
  <c r="AH415" i="1"/>
  <c r="Z415" i="1"/>
  <c r="AO415" i="1"/>
  <c r="AG415" i="1"/>
  <c r="Y415" i="1"/>
  <c r="BB106" i="1"/>
  <c r="AL106" i="1"/>
  <c r="AD106" i="1"/>
  <c r="BA106" i="1"/>
  <c r="AK106" i="1"/>
  <c r="AC106" i="1"/>
  <c r="AZ106" i="1"/>
  <c r="AR106" i="1"/>
  <c r="AJ106" i="1"/>
  <c r="AB106" i="1"/>
  <c r="AY106" i="1"/>
  <c r="AQ106" i="1"/>
  <c r="AI106" i="1"/>
  <c r="AA106" i="1"/>
  <c r="BF106" i="1"/>
  <c r="AX106" i="1"/>
  <c r="AP106" i="1"/>
  <c r="AH106" i="1"/>
  <c r="Z106" i="1"/>
  <c r="BE106" i="1"/>
  <c r="AW106" i="1"/>
  <c r="AO106" i="1"/>
  <c r="AG106" i="1"/>
  <c r="Y106" i="1"/>
  <c r="AV106" i="1"/>
  <c r="AN106" i="1"/>
  <c r="AF106" i="1"/>
  <c r="BC106" i="1"/>
  <c r="AU106" i="1"/>
  <c r="AM106" i="1"/>
  <c r="AE106" i="1"/>
  <c r="AU301" i="1"/>
  <c r="AM301" i="1"/>
  <c r="AE301" i="1"/>
  <c r="AO301" i="1"/>
  <c r="AG301" i="1"/>
  <c r="Y301" i="1"/>
  <c r="AL301" i="1"/>
  <c r="AB301" i="1"/>
  <c r="AV301" i="1"/>
  <c r="AK301" i="1"/>
  <c r="AA301" i="1"/>
  <c r="AJ301" i="1"/>
  <c r="Z301" i="1"/>
  <c r="BJ301" i="1"/>
  <c r="AI301" i="1"/>
  <c r="AR301" i="1"/>
  <c r="AH301" i="1"/>
  <c r="AQ301" i="1"/>
  <c r="AF301" i="1"/>
  <c r="AN301" i="1"/>
  <c r="AC301" i="1"/>
  <c r="AD301" i="1"/>
  <c r="AP301" i="1"/>
  <c r="AR127" i="1"/>
  <c r="AJ127" i="1"/>
  <c r="AB127" i="1"/>
  <c r="AQ127" i="1"/>
  <c r="AI127" i="1"/>
  <c r="AA127" i="1"/>
  <c r="BF127" i="1"/>
  <c r="AP127" i="1"/>
  <c r="AH127" i="1"/>
  <c r="Z127" i="1"/>
  <c r="AO127" i="1"/>
  <c r="AG127" i="1"/>
  <c r="Y127" i="1"/>
  <c r="AN127" i="1"/>
  <c r="AF127" i="1"/>
  <c r="AM127" i="1"/>
  <c r="AE127" i="1"/>
  <c r="AL127" i="1"/>
  <c r="AD127" i="1"/>
  <c r="AK127" i="1"/>
  <c r="AC127" i="1"/>
  <c r="BA85" i="1"/>
  <c r="AK85" i="1"/>
  <c r="AC85" i="1"/>
  <c r="AZ85" i="1"/>
  <c r="AR85" i="1"/>
  <c r="AJ85" i="1"/>
  <c r="AB85" i="1"/>
  <c r="AY85" i="1"/>
  <c r="AQ85" i="1"/>
  <c r="AI85" i="1"/>
  <c r="AA85" i="1"/>
  <c r="BF85" i="1"/>
  <c r="AX85" i="1"/>
  <c r="AP85" i="1"/>
  <c r="AH85" i="1"/>
  <c r="Z85" i="1"/>
  <c r="BE85" i="1"/>
  <c r="AW85" i="1"/>
  <c r="AO85" i="1"/>
  <c r="AG85" i="1"/>
  <c r="Y85" i="1"/>
  <c r="BC85" i="1"/>
  <c r="AM85" i="1"/>
  <c r="AE85" i="1"/>
  <c r="BB85" i="1"/>
  <c r="AL85" i="1"/>
  <c r="AD85" i="1"/>
  <c r="AN85" i="1"/>
  <c r="AF85" i="1"/>
  <c r="AR37" i="1"/>
  <c r="AJ37" i="1"/>
  <c r="AB37" i="1"/>
  <c r="BG37" i="1"/>
  <c r="AQ37" i="1"/>
  <c r="AI37" i="1"/>
  <c r="AA37" i="1"/>
  <c r="AP37" i="1"/>
  <c r="AH37" i="1"/>
  <c r="Z37" i="1"/>
  <c r="AO37" i="1"/>
  <c r="AG37" i="1"/>
  <c r="Y37" i="1"/>
  <c r="AN37" i="1"/>
  <c r="AF37" i="1"/>
  <c r="AM37" i="1"/>
  <c r="AE37" i="1"/>
  <c r="AL37" i="1"/>
  <c r="AD37" i="1"/>
  <c r="AK37" i="1"/>
  <c r="AC37" i="1"/>
  <c r="AK331" i="1"/>
  <c r="AC331" i="1"/>
  <c r="AR331" i="1"/>
  <c r="AJ331" i="1"/>
  <c r="AB331" i="1"/>
  <c r="BG331" i="1"/>
  <c r="AQ331" i="1"/>
  <c r="AI331" i="1"/>
  <c r="AA331" i="1"/>
  <c r="AP331" i="1"/>
  <c r="AH331" i="1"/>
  <c r="Z331" i="1"/>
  <c r="AO331" i="1"/>
  <c r="AG331" i="1"/>
  <c r="Y331" i="1"/>
  <c r="AV331" i="1"/>
  <c r="AN331" i="1"/>
  <c r="AF331" i="1"/>
  <c r="AL331" i="1"/>
  <c r="AD331" i="1"/>
  <c r="AU331" i="1"/>
  <c r="AM331" i="1"/>
  <c r="AE331" i="1"/>
  <c r="BA101" i="1"/>
  <c r="AK101" i="1"/>
  <c r="AC101" i="1"/>
  <c r="AZ101" i="1"/>
  <c r="AR101" i="1"/>
  <c r="AJ101" i="1"/>
  <c r="AB101" i="1"/>
  <c r="AY101" i="1"/>
  <c r="AQ101" i="1"/>
  <c r="AI101" i="1"/>
  <c r="AA101" i="1"/>
  <c r="AX101" i="1"/>
  <c r="AP101" i="1"/>
  <c r="AH101" i="1"/>
  <c r="Z101" i="1"/>
  <c r="AW101" i="1"/>
  <c r="AO101" i="1"/>
  <c r="AG101" i="1"/>
  <c r="Y101" i="1"/>
  <c r="AN101" i="1"/>
  <c r="AF101" i="1"/>
  <c r="BC101" i="1"/>
  <c r="AM101" i="1"/>
  <c r="AE101" i="1"/>
  <c r="BB101" i="1"/>
  <c r="AL101" i="1"/>
  <c r="AD101" i="1"/>
  <c r="AR263" i="1"/>
  <c r="AJ263" i="1"/>
  <c r="AB263" i="1"/>
  <c r="AQ263" i="1"/>
  <c r="AI263" i="1"/>
  <c r="AA263" i="1"/>
  <c r="AP263" i="1"/>
  <c r="AH263" i="1"/>
  <c r="Z263" i="1"/>
  <c r="AO263" i="1"/>
  <c r="AG263" i="1"/>
  <c r="Y263" i="1"/>
  <c r="BD263" i="1"/>
  <c r="AN263" i="1"/>
  <c r="AF263" i="1"/>
  <c r="AM263" i="1"/>
  <c r="AE263" i="1"/>
  <c r="AK263" i="1"/>
  <c r="AC263" i="1"/>
  <c r="AD263" i="1"/>
  <c r="AL263" i="1"/>
  <c r="AN306" i="1"/>
  <c r="AF306" i="1"/>
  <c r="AP306" i="1"/>
  <c r="AH306" i="1"/>
  <c r="Z306" i="1"/>
  <c r="AK306" i="1"/>
  <c r="AA306" i="1"/>
  <c r="AJ306" i="1"/>
  <c r="Y306" i="1"/>
  <c r="BI306" i="1"/>
  <c r="AI306" i="1"/>
  <c r="AR306" i="1"/>
  <c r="AG306" i="1"/>
  <c r="AQ306" i="1"/>
  <c r="AE306" i="1"/>
  <c r="AO306" i="1"/>
  <c r="AD306" i="1"/>
  <c r="AM306" i="1"/>
  <c r="AC306" i="1"/>
  <c r="AL306" i="1"/>
  <c r="AB306" i="1"/>
  <c r="BE112" i="1"/>
  <c r="AW112" i="1"/>
  <c r="AO112" i="1"/>
  <c r="AG112" i="1"/>
  <c r="Y112" i="1"/>
  <c r="BD112" i="1"/>
  <c r="AV112" i="1"/>
  <c r="AN112" i="1"/>
  <c r="AF112" i="1"/>
  <c r="BA112" i="1"/>
  <c r="AK112" i="1"/>
  <c r="AC112" i="1"/>
  <c r="BF112" i="1"/>
  <c r="AX112" i="1"/>
  <c r="AR112" i="1"/>
  <c r="AE112" i="1"/>
  <c r="AQ112" i="1"/>
  <c r="AD112" i="1"/>
  <c r="BC112" i="1"/>
  <c r="AP112" i="1"/>
  <c r="AB112" i="1"/>
  <c r="BB112" i="1"/>
  <c r="AM112" i="1"/>
  <c r="AA112" i="1"/>
  <c r="AZ112" i="1"/>
  <c r="AL112" i="1"/>
  <c r="Z112" i="1"/>
  <c r="AY112" i="1"/>
  <c r="AJ112" i="1"/>
  <c r="AU112" i="1"/>
  <c r="AI112" i="1"/>
  <c r="AH112" i="1"/>
  <c r="AM195" i="1"/>
  <c r="AE195" i="1"/>
  <c r="AO195" i="1"/>
  <c r="AF195" i="1"/>
  <c r="AN195" i="1"/>
  <c r="AD195" i="1"/>
  <c r="AL195" i="1"/>
  <c r="AC195" i="1"/>
  <c r="AK195" i="1"/>
  <c r="AB195" i="1"/>
  <c r="AJ195" i="1"/>
  <c r="AA195" i="1"/>
  <c r="AR195" i="1"/>
  <c r="AI195" i="1"/>
  <c r="Z195" i="1"/>
  <c r="AQ195" i="1"/>
  <c r="AH195" i="1"/>
  <c r="Y195" i="1"/>
  <c r="AP195" i="1"/>
  <c r="AG195" i="1"/>
  <c r="BF195" i="1"/>
  <c r="BG329" i="1"/>
  <c r="AQ329" i="1"/>
  <c r="AI329" i="1"/>
  <c r="AA329" i="1"/>
  <c r="AO329" i="1"/>
  <c r="AG329" i="1"/>
  <c r="Y329" i="1"/>
  <c r="AV329" i="1"/>
  <c r="AN329" i="1"/>
  <c r="AF329" i="1"/>
  <c r="AU329" i="1"/>
  <c r="AM329" i="1"/>
  <c r="AE329" i="1"/>
  <c r="AL329" i="1"/>
  <c r="AD329" i="1"/>
  <c r="AR329" i="1"/>
  <c r="AJ329" i="1"/>
  <c r="AB329" i="1"/>
  <c r="AP329" i="1"/>
  <c r="AK329" i="1"/>
  <c r="AH329" i="1"/>
  <c r="AC329" i="1"/>
  <c r="Z329" i="1"/>
  <c r="AK366" i="1"/>
  <c r="AC366" i="1"/>
  <c r="AP366" i="1"/>
  <c r="AH366" i="1"/>
  <c r="Z366" i="1"/>
  <c r="AN366" i="1"/>
  <c r="AD366" i="1"/>
  <c r="AM366" i="1"/>
  <c r="AB366" i="1"/>
  <c r="AV366" i="1"/>
  <c r="AL366" i="1"/>
  <c r="AA366" i="1"/>
  <c r="AU366" i="1"/>
  <c r="AJ366" i="1"/>
  <c r="Y366" i="1"/>
  <c r="AI366" i="1"/>
  <c r="AR366" i="1"/>
  <c r="AG366" i="1"/>
  <c r="AQ366" i="1"/>
  <c r="AF366" i="1"/>
  <c r="AO366" i="1"/>
  <c r="AE366" i="1"/>
  <c r="AP52" i="1"/>
  <c r="AH52" i="1"/>
  <c r="Z52" i="1"/>
  <c r="AO52" i="1"/>
  <c r="AG52" i="1"/>
  <c r="Y52" i="1"/>
  <c r="AN52" i="1"/>
  <c r="AF52" i="1"/>
  <c r="AM52" i="1"/>
  <c r="AE52" i="1"/>
  <c r="AL52" i="1"/>
  <c r="AD52" i="1"/>
  <c r="BI52" i="1"/>
  <c r="AK52" i="1"/>
  <c r="AC52" i="1"/>
  <c r="AR52" i="1"/>
  <c r="AJ52" i="1"/>
  <c r="AB52" i="1"/>
  <c r="AQ52" i="1"/>
  <c r="AI52" i="1"/>
  <c r="AA52" i="1"/>
  <c r="AL164" i="1"/>
  <c r="AD164" i="1"/>
  <c r="BI164" i="1"/>
  <c r="AK164" i="1"/>
  <c r="AC164" i="1"/>
  <c r="AR164" i="1"/>
  <c r="AJ164" i="1"/>
  <c r="AB164" i="1"/>
  <c r="AQ164" i="1"/>
  <c r="AI164" i="1"/>
  <c r="AA164" i="1"/>
  <c r="AP164" i="1"/>
  <c r="AH164" i="1"/>
  <c r="Z164" i="1"/>
  <c r="AO164" i="1"/>
  <c r="AG164" i="1"/>
  <c r="Y164" i="1"/>
  <c r="AV164" i="1"/>
  <c r="AN164" i="1"/>
  <c r="AF164" i="1"/>
  <c r="AU164" i="1"/>
  <c r="AM164" i="1"/>
  <c r="AE164" i="1"/>
  <c r="AM357" i="1"/>
  <c r="AE357" i="1"/>
  <c r="BB357" i="1"/>
  <c r="AL357" i="1"/>
  <c r="AD357" i="1"/>
  <c r="AK357" i="1"/>
  <c r="AC357" i="1"/>
  <c r="AR357" i="1"/>
  <c r="AJ357" i="1"/>
  <c r="AB357" i="1"/>
  <c r="AQ357" i="1"/>
  <c r="AI357" i="1"/>
  <c r="AA357" i="1"/>
  <c r="AP357" i="1"/>
  <c r="AH357" i="1"/>
  <c r="Z357" i="1"/>
  <c r="AO357" i="1"/>
  <c r="AG357" i="1"/>
  <c r="Y357" i="1"/>
  <c r="AN357" i="1"/>
  <c r="AF357" i="1"/>
  <c r="AV315" i="1"/>
  <c r="AN315" i="1"/>
  <c r="AF315" i="1"/>
  <c r="AU315" i="1"/>
  <c r="AM315" i="1"/>
  <c r="AE315" i="1"/>
  <c r="AK315" i="1"/>
  <c r="AC315" i="1"/>
  <c r="AR315" i="1"/>
  <c r="AJ315" i="1"/>
  <c r="AB315" i="1"/>
  <c r="AP315" i="1"/>
  <c r="AH315" i="1"/>
  <c r="Z315" i="1"/>
  <c r="AO315" i="1"/>
  <c r="AG315" i="1"/>
  <c r="Y315" i="1"/>
  <c r="AQ315" i="1"/>
  <c r="AL315" i="1"/>
  <c r="AI315" i="1"/>
  <c r="AD315" i="1"/>
  <c r="AA315" i="1"/>
  <c r="AU325" i="1"/>
  <c r="AM325" i="1"/>
  <c r="AE325" i="1"/>
  <c r="AV325" i="1"/>
  <c r="AN325" i="1"/>
  <c r="AF325" i="1"/>
  <c r="AP325" i="1"/>
  <c r="AD325" i="1"/>
  <c r="BG325" i="1"/>
  <c r="AO325" i="1"/>
  <c r="AC325" i="1"/>
  <c r="AL325" i="1"/>
  <c r="AB325" i="1"/>
  <c r="AK325" i="1"/>
  <c r="AA325" i="1"/>
  <c r="AJ325" i="1"/>
  <c r="Z325" i="1"/>
  <c r="AI325" i="1"/>
  <c r="Y325" i="1"/>
  <c r="AR325" i="1"/>
  <c r="AH325" i="1"/>
  <c r="AQ325" i="1"/>
  <c r="AG325" i="1"/>
  <c r="AQ146" i="1"/>
  <c r="AI146" i="1"/>
  <c r="AA146" i="1"/>
  <c r="AP146" i="1"/>
  <c r="AH146" i="1"/>
  <c r="Z146" i="1"/>
  <c r="AO146" i="1"/>
  <c r="AG146" i="1"/>
  <c r="Y146" i="1"/>
  <c r="AV146" i="1"/>
  <c r="AN146" i="1"/>
  <c r="AF146" i="1"/>
  <c r="AU146" i="1"/>
  <c r="AM146" i="1"/>
  <c r="AE146" i="1"/>
  <c r="AL146" i="1"/>
  <c r="AD146" i="1"/>
  <c r="BI146" i="1"/>
  <c r="AK146" i="1"/>
  <c r="AC146" i="1"/>
  <c r="AR146" i="1"/>
  <c r="AJ146" i="1"/>
  <c r="AB146" i="1"/>
  <c r="AV115" i="1"/>
  <c r="AN115" i="1"/>
  <c r="AF115" i="1"/>
  <c r="AU115" i="1"/>
  <c r="AM115" i="1"/>
  <c r="AE115" i="1"/>
  <c r="AK115" i="1"/>
  <c r="AC115" i="1"/>
  <c r="AR115" i="1"/>
  <c r="AJ115" i="1"/>
  <c r="AB115" i="1"/>
  <c r="AQ115" i="1"/>
  <c r="AI115" i="1"/>
  <c r="AA115" i="1"/>
  <c r="AO115" i="1"/>
  <c r="AG115" i="1"/>
  <c r="Y115" i="1"/>
  <c r="AP115" i="1"/>
  <c r="AL115" i="1"/>
  <c r="AH115" i="1"/>
  <c r="AD115" i="1"/>
  <c r="Z115" i="1"/>
  <c r="AL98" i="1"/>
  <c r="AD98" i="1"/>
  <c r="AK98" i="1"/>
  <c r="AC98" i="1"/>
  <c r="AR98" i="1"/>
  <c r="AJ98" i="1"/>
  <c r="AB98" i="1"/>
  <c r="AQ98" i="1"/>
  <c r="AI98" i="1"/>
  <c r="AA98" i="1"/>
  <c r="BF98" i="1"/>
  <c r="AP98" i="1"/>
  <c r="AH98" i="1"/>
  <c r="Z98" i="1"/>
  <c r="AO98" i="1"/>
  <c r="AG98" i="1"/>
  <c r="Y98" i="1"/>
  <c r="BD98" i="1"/>
  <c r="AV98" i="1"/>
  <c r="AN98" i="1"/>
  <c r="AF98" i="1"/>
  <c r="BK98" i="1"/>
  <c r="AU98" i="1"/>
  <c r="AM98" i="1"/>
  <c r="AE98" i="1"/>
  <c r="AO294" i="1"/>
  <c r="AG294" i="1"/>
  <c r="Y294" i="1"/>
  <c r="AQ294" i="1"/>
  <c r="AH294" i="1"/>
  <c r="AP294" i="1"/>
  <c r="AF294" i="1"/>
  <c r="AN294" i="1"/>
  <c r="AE294" i="1"/>
  <c r="AV294" i="1"/>
  <c r="AM294" i="1"/>
  <c r="AD294" i="1"/>
  <c r="AU294" i="1"/>
  <c r="AL294" i="1"/>
  <c r="AC294" i="1"/>
  <c r="AK294" i="1"/>
  <c r="AB294" i="1"/>
  <c r="AR294" i="1"/>
  <c r="AI294" i="1"/>
  <c r="Z294" i="1"/>
  <c r="AJ294" i="1"/>
  <c r="AA294" i="1"/>
  <c r="AK116" i="1"/>
  <c r="AC116" i="1"/>
  <c r="AR116" i="1"/>
  <c r="AJ116" i="1"/>
  <c r="AB116" i="1"/>
  <c r="AP116" i="1"/>
  <c r="AH116" i="1"/>
  <c r="Z116" i="1"/>
  <c r="AO116" i="1"/>
  <c r="AG116" i="1"/>
  <c r="Y116" i="1"/>
  <c r="AV116" i="1"/>
  <c r="AN116" i="1"/>
  <c r="AF116" i="1"/>
  <c r="AL116" i="1"/>
  <c r="AD116" i="1"/>
  <c r="AQ116" i="1"/>
  <c r="AM116" i="1"/>
  <c r="AI116" i="1"/>
  <c r="AE116" i="1"/>
  <c r="AA116" i="1"/>
  <c r="AU116" i="1"/>
  <c r="AR151" i="1"/>
  <c r="AJ151" i="1"/>
  <c r="AB151" i="1"/>
  <c r="AQ151" i="1"/>
  <c r="AI151" i="1"/>
  <c r="AA151" i="1"/>
  <c r="AP151" i="1"/>
  <c r="AH151" i="1"/>
  <c r="Z151" i="1"/>
  <c r="AO151" i="1"/>
  <c r="AG151" i="1"/>
  <c r="Y151" i="1"/>
  <c r="AN151" i="1"/>
  <c r="AF151" i="1"/>
  <c r="AM151" i="1"/>
  <c r="AE151" i="1"/>
  <c r="AL151" i="1"/>
  <c r="AD151" i="1"/>
  <c r="BI151" i="1"/>
  <c r="AK151" i="1"/>
  <c r="AC151" i="1"/>
  <c r="AQ364" i="1"/>
  <c r="AI364" i="1"/>
  <c r="AA364" i="1"/>
  <c r="BD364" i="1"/>
  <c r="AN364" i="1"/>
  <c r="AF364" i="1"/>
  <c r="AM364" i="1"/>
  <c r="AC364" i="1"/>
  <c r="AL364" i="1"/>
  <c r="AB364" i="1"/>
  <c r="AK364" i="1"/>
  <c r="Z364" i="1"/>
  <c r="AJ364" i="1"/>
  <c r="Y364" i="1"/>
  <c r="AH364" i="1"/>
  <c r="AR364" i="1"/>
  <c r="AG364" i="1"/>
  <c r="AP364" i="1"/>
  <c r="AE364" i="1"/>
  <c r="AO364" i="1"/>
  <c r="AD364" i="1"/>
  <c r="AL304" i="1"/>
  <c r="AD304" i="1"/>
  <c r="AN304" i="1"/>
  <c r="AF304" i="1"/>
  <c r="AP304" i="1"/>
  <c r="AE304" i="1"/>
  <c r="AO304" i="1"/>
  <c r="AC304" i="1"/>
  <c r="AM304" i="1"/>
  <c r="AB304" i="1"/>
  <c r="AK304" i="1"/>
  <c r="AA304" i="1"/>
  <c r="AJ304" i="1"/>
  <c r="Z304" i="1"/>
  <c r="BI304" i="1"/>
  <c r="AI304" i="1"/>
  <c r="Y304" i="1"/>
  <c r="AR304" i="1"/>
  <c r="AH304" i="1"/>
  <c r="AQ304" i="1"/>
  <c r="AG304" i="1"/>
  <c r="AV443" i="1"/>
  <c r="AN443" i="1"/>
  <c r="AF443" i="1"/>
  <c r="AU443" i="1"/>
  <c r="AM443" i="1"/>
  <c r="AE443" i="1"/>
  <c r="BJ443" i="1"/>
  <c r="AL443" i="1"/>
  <c r="AD443" i="1"/>
  <c r="AK443" i="1"/>
  <c r="AC443" i="1"/>
  <c r="AR443" i="1"/>
  <c r="AJ443" i="1"/>
  <c r="AB443" i="1"/>
  <c r="AQ443" i="1"/>
  <c r="AI443" i="1"/>
  <c r="AA443" i="1"/>
  <c r="AP443" i="1"/>
  <c r="AH443" i="1"/>
  <c r="Z443" i="1"/>
  <c r="AO443" i="1"/>
  <c r="AG443" i="1"/>
  <c r="Y443" i="1"/>
  <c r="AQ165" i="1"/>
  <c r="AI165" i="1"/>
  <c r="AA165" i="1"/>
  <c r="AP165" i="1"/>
  <c r="AH165" i="1"/>
  <c r="Z165" i="1"/>
  <c r="AO165" i="1"/>
  <c r="AG165" i="1"/>
  <c r="Y165" i="1"/>
  <c r="AN165" i="1"/>
  <c r="AF165" i="1"/>
  <c r="AM165" i="1"/>
  <c r="AE165" i="1"/>
  <c r="AL165" i="1"/>
  <c r="AD165" i="1"/>
  <c r="BI165" i="1"/>
  <c r="AK165" i="1"/>
  <c r="AC165" i="1"/>
  <c r="AR165" i="1"/>
  <c r="AJ165" i="1"/>
  <c r="AB165" i="1"/>
  <c r="BH350" i="1"/>
  <c r="AR350" i="1"/>
  <c r="AJ350" i="1"/>
  <c r="AB350" i="1"/>
  <c r="AQ350" i="1"/>
  <c r="AI350" i="1"/>
  <c r="AA350" i="1"/>
  <c r="AP350" i="1"/>
  <c r="AH350" i="1"/>
  <c r="Z350" i="1"/>
  <c r="AO350" i="1"/>
  <c r="AG350" i="1"/>
  <c r="Y350" i="1"/>
  <c r="AV350" i="1"/>
  <c r="AN350" i="1"/>
  <c r="AF350" i="1"/>
  <c r="AU350" i="1"/>
  <c r="AM350" i="1"/>
  <c r="AE350" i="1"/>
  <c r="AL350" i="1"/>
  <c r="AD350" i="1"/>
  <c r="AK350" i="1"/>
  <c r="AC350" i="1"/>
  <c r="AQ14" i="1"/>
  <c r="AI14" i="1"/>
  <c r="AA14" i="1"/>
  <c r="AP14" i="1"/>
  <c r="AH14" i="1"/>
  <c r="Z14" i="1"/>
  <c r="AO14" i="1"/>
  <c r="AG14" i="1"/>
  <c r="Y14" i="1"/>
  <c r="BD14" i="1"/>
  <c r="AN14" i="1"/>
  <c r="AF14" i="1"/>
  <c r="AM14" i="1"/>
  <c r="AE14" i="1"/>
  <c r="AL14" i="1"/>
  <c r="AD14" i="1"/>
  <c r="AK14" i="1"/>
  <c r="AC14" i="1"/>
  <c r="AR14" i="1"/>
  <c r="AJ14" i="1"/>
  <c r="AB14" i="1"/>
  <c r="AQ414" i="1"/>
  <c r="AI414" i="1"/>
  <c r="AA414" i="1"/>
  <c r="AP414" i="1"/>
  <c r="AH414" i="1"/>
  <c r="Z414" i="1"/>
  <c r="AO414" i="1"/>
  <c r="AG414" i="1"/>
  <c r="Y414" i="1"/>
  <c r="AV414" i="1"/>
  <c r="AN414" i="1"/>
  <c r="AF414" i="1"/>
  <c r="AU414" i="1"/>
  <c r="AM414" i="1"/>
  <c r="AE414" i="1"/>
  <c r="AK414" i="1"/>
  <c r="AC414" i="1"/>
  <c r="AR414" i="1"/>
  <c r="AL414" i="1"/>
  <c r="AJ414" i="1"/>
  <c r="AD414" i="1"/>
  <c r="AB414" i="1"/>
  <c r="AK323" i="1"/>
  <c r="AC323" i="1"/>
  <c r="AJ323" i="1"/>
  <c r="AA323" i="1"/>
  <c r="AR323" i="1"/>
  <c r="AI323" i="1"/>
  <c r="Z323" i="1"/>
  <c r="AQ323" i="1"/>
  <c r="AH323" i="1"/>
  <c r="Y323" i="1"/>
  <c r="AP323" i="1"/>
  <c r="AG323" i="1"/>
  <c r="AO323" i="1"/>
  <c r="AF323" i="1"/>
  <c r="AN323" i="1"/>
  <c r="AE323" i="1"/>
  <c r="AV323" i="1"/>
  <c r="AM323" i="1"/>
  <c r="AD323" i="1"/>
  <c r="AU323" i="1"/>
  <c r="AL323" i="1"/>
  <c r="AB323" i="1"/>
  <c r="AK67" i="1"/>
  <c r="AC67" i="1"/>
  <c r="AR67" i="1"/>
  <c r="AJ67" i="1"/>
  <c r="AB67" i="1"/>
  <c r="AQ67" i="1"/>
  <c r="AI67" i="1"/>
  <c r="AA67" i="1"/>
  <c r="AP67" i="1"/>
  <c r="AH67" i="1"/>
  <c r="Z67" i="1"/>
  <c r="AO67" i="1"/>
  <c r="AG67" i="1"/>
  <c r="Y67" i="1"/>
  <c r="AV67" i="1"/>
  <c r="AN67" i="1"/>
  <c r="AF67" i="1"/>
  <c r="AU67" i="1"/>
  <c r="AM67" i="1"/>
  <c r="AE67" i="1"/>
  <c r="AL67" i="1"/>
  <c r="AD67" i="1"/>
  <c r="AK132" i="1"/>
  <c r="AC132" i="1"/>
  <c r="AR132" i="1"/>
  <c r="AJ132" i="1"/>
  <c r="AB132" i="1"/>
  <c r="AQ132" i="1"/>
  <c r="AI132" i="1"/>
  <c r="AA132" i="1"/>
  <c r="BF132" i="1"/>
  <c r="AP132" i="1"/>
  <c r="AH132" i="1"/>
  <c r="Z132" i="1"/>
  <c r="AO132" i="1"/>
  <c r="AG132" i="1"/>
  <c r="Y132" i="1"/>
  <c r="AV132" i="1"/>
  <c r="AN132" i="1"/>
  <c r="AF132" i="1"/>
  <c r="AU132" i="1"/>
  <c r="AM132" i="1"/>
  <c r="AE132" i="1"/>
  <c r="AL132" i="1"/>
  <c r="AD132" i="1"/>
  <c r="AU349" i="1"/>
  <c r="AM349" i="1"/>
  <c r="AE349" i="1"/>
  <c r="AL349" i="1"/>
  <c r="AD349" i="1"/>
  <c r="AP349" i="1"/>
  <c r="AH349" i="1"/>
  <c r="Z349" i="1"/>
  <c r="AO349" i="1"/>
  <c r="AG349" i="1"/>
  <c r="Y349" i="1"/>
  <c r="AV349" i="1"/>
  <c r="AN349" i="1"/>
  <c r="AF349" i="1"/>
  <c r="AB349" i="1"/>
  <c r="AA349" i="1"/>
  <c r="AR349" i="1"/>
  <c r="AQ349" i="1"/>
  <c r="AK349" i="1"/>
  <c r="AJ349" i="1"/>
  <c r="AI349" i="1"/>
  <c r="AC349" i="1"/>
  <c r="AL206" i="1"/>
  <c r="AD206" i="1"/>
  <c r="AU206" i="1"/>
  <c r="AM206" i="1"/>
  <c r="AC206" i="1"/>
  <c r="AK206" i="1"/>
  <c r="AB206" i="1"/>
  <c r="AJ206" i="1"/>
  <c r="AA206" i="1"/>
  <c r="AR206" i="1"/>
  <c r="AI206" i="1"/>
  <c r="Z206" i="1"/>
  <c r="AQ206" i="1"/>
  <c r="AH206" i="1"/>
  <c r="Y206" i="1"/>
  <c r="AP206" i="1"/>
  <c r="AG206" i="1"/>
  <c r="AO206" i="1"/>
  <c r="AF206" i="1"/>
  <c r="AV206" i="1"/>
  <c r="AN206" i="1"/>
  <c r="AE206" i="1"/>
  <c r="AR383" i="1"/>
  <c r="AJ383" i="1"/>
  <c r="AB383" i="1"/>
  <c r="AQ383" i="1"/>
  <c r="AI383" i="1"/>
  <c r="AA383" i="1"/>
  <c r="AP383" i="1"/>
  <c r="AH383" i="1"/>
  <c r="Z383" i="1"/>
  <c r="AO383" i="1"/>
  <c r="AG383" i="1"/>
  <c r="Y383" i="1"/>
  <c r="AV383" i="1"/>
  <c r="AN383" i="1"/>
  <c r="AF383" i="1"/>
  <c r="AU383" i="1"/>
  <c r="AM383" i="1"/>
  <c r="AE383" i="1"/>
  <c r="AL383" i="1"/>
  <c r="AD383" i="1"/>
  <c r="AK383" i="1"/>
  <c r="AC383" i="1"/>
  <c r="BA432" i="1"/>
  <c r="AK432" i="1"/>
  <c r="AC432" i="1"/>
  <c r="AY432" i="1"/>
  <c r="AQ432" i="1"/>
  <c r="AI432" i="1"/>
  <c r="AA432" i="1"/>
  <c r="AZ432" i="1"/>
  <c r="AO432" i="1"/>
  <c r="AE432" i="1"/>
  <c r="AX432" i="1"/>
  <c r="AN432" i="1"/>
  <c r="AD432" i="1"/>
  <c r="AW432" i="1"/>
  <c r="AM432" i="1"/>
  <c r="AB432" i="1"/>
  <c r="AL432" i="1"/>
  <c r="Z432" i="1"/>
  <c r="AJ432" i="1"/>
  <c r="Y432" i="1"/>
  <c r="AH432" i="1"/>
  <c r="BC432" i="1"/>
  <c r="AR432" i="1"/>
  <c r="AG432" i="1"/>
  <c r="BB432" i="1"/>
  <c r="AP432" i="1"/>
  <c r="AF432" i="1"/>
  <c r="AN409" i="1"/>
  <c r="AF409" i="1"/>
  <c r="AM409" i="1"/>
  <c r="AD409" i="1"/>
  <c r="BC409" i="1"/>
  <c r="AL409" i="1"/>
  <c r="AC409" i="1"/>
  <c r="BB409" i="1"/>
  <c r="AK409" i="1"/>
  <c r="AB409" i="1"/>
  <c r="BA409" i="1"/>
  <c r="AJ409" i="1"/>
  <c r="AA409" i="1"/>
  <c r="AZ409" i="1"/>
  <c r="AR409" i="1"/>
  <c r="AI409" i="1"/>
  <c r="Z409" i="1"/>
  <c r="AY409" i="1"/>
  <c r="AQ409" i="1"/>
  <c r="AH409" i="1"/>
  <c r="Y409" i="1"/>
  <c r="AX409" i="1"/>
  <c r="AP409" i="1"/>
  <c r="AG409" i="1"/>
  <c r="AW409" i="1"/>
  <c r="AO409" i="1"/>
  <c r="AE409" i="1"/>
  <c r="AR74" i="1"/>
  <c r="AJ74" i="1"/>
  <c r="AB74" i="1"/>
  <c r="AU74" i="1"/>
  <c r="AM74" i="1"/>
  <c r="AE74" i="1"/>
  <c r="AH74" i="1"/>
  <c r="AQ74" i="1"/>
  <c r="AG74" i="1"/>
  <c r="AP74" i="1"/>
  <c r="AF74" i="1"/>
  <c r="AO74" i="1"/>
  <c r="AD74" i="1"/>
  <c r="AN74" i="1"/>
  <c r="AC74" i="1"/>
  <c r="AL74" i="1"/>
  <c r="AA74" i="1"/>
  <c r="AV74" i="1"/>
  <c r="AK74" i="1"/>
  <c r="Z74" i="1"/>
  <c r="AI74" i="1"/>
  <c r="Y74" i="1"/>
  <c r="BH196" i="1"/>
  <c r="AR196" i="1"/>
  <c r="AJ196" i="1"/>
  <c r="AB196" i="1"/>
  <c r="AW196" i="1"/>
  <c r="AN196" i="1"/>
  <c r="AE196" i="1"/>
  <c r="AM196" i="1"/>
  <c r="AD196" i="1"/>
  <c r="AL196" i="1"/>
  <c r="AC196" i="1"/>
  <c r="AK196" i="1"/>
  <c r="AA196" i="1"/>
  <c r="AI196" i="1"/>
  <c r="Z196" i="1"/>
  <c r="AQ196" i="1"/>
  <c r="AH196" i="1"/>
  <c r="Y196" i="1"/>
  <c r="AP196" i="1"/>
  <c r="AG196" i="1"/>
  <c r="AO196" i="1"/>
  <c r="AF196" i="1"/>
  <c r="AX196" i="1"/>
  <c r="AR334" i="1"/>
  <c r="AJ334" i="1"/>
  <c r="AB334" i="1"/>
  <c r="AQ334" i="1"/>
  <c r="AI334" i="1"/>
  <c r="AA334" i="1"/>
  <c r="AP334" i="1"/>
  <c r="AH334" i="1"/>
  <c r="Z334" i="1"/>
  <c r="AO334" i="1"/>
  <c r="AG334" i="1"/>
  <c r="Y334" i="1"/>
  <c r="BD334" i="1"/>
  <c r="AN334" i="1"/>
  <c r="AF334" i="1"/>
  <c r="AM334" i="1"/>
  <c r="AE334" i="1"/>
  <c r="AL334" i="1"/>
  <c r="AD334" i="1"/>
  <c r="AK334" i="1"/>
  <c r="AC334"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33" i="1"/>
  <c r="AK433" i="1"/>
  <c r="AC433" i="1"/>
  <c r="AX433" i="1"/>
  <c r="AP433" i="1"/>
  <c r="AH433" i="1"/>
  <c r="Z433" i="1"/>
  <c r="AN433" i="1"/>
  <c r="AF433" i="1"/>
  <c r="AY433" i="1"/>
  <c r="AM433" i="1"/>
  <c r="AA433" i="1"/>
  <c r="AW433" i="1"/>
  <c r="AL433" i="1"/>
  <c r="Y433" i="1"/>
  <c r="AJ433" i="1"/>
  <c r="AI433" i="1"/>
  <c r="AG433" i="1"/>
  <c r="BC433" i="1"/>
  <c r="AR433" i="1"/>
  <c r="AE433" i="1"/>
  <c r="BB433" i="1"/>
  <c r="AQ433" i="1"/>
  <c r="AD433" i="1"/>
  <c r="AZ433" i="1"/>
  <c r="AO433" i="1"/>
  <c r="AB433" i="1"/>
  <c r="BB243" i="1"/>
  <c r="AL243" i="1"/>
  <c r="AD243" i="1"/>
  <c r="BA243" i="1"/>
  <c r="AK243" i="1"/>
  <c r="AC243" i="1"/>
  <c r="AZ243" i="1"/>
  <c r="AR243" i="1"/>
  <c r="AJ243" i="1"/>
  <c r="AB243" i="1"/>
  <c r="BG243" i="1"/>
  <c r="AY243" i="1"/>
  <c r="AQ243" i="1"/>
  <c r="AI243" i="1"/>
  <c r="AA243" i="1"/>
  <c r="BF243" i="1"/>
  <c r="AX243" i="1"/>
  <c r="AP243" i="1"/>
  <c r="AH243" i="1"/>
  <c r="Z243" i="1"/>
  <c r="BM243" i="1"/>
  <c r="BE243" i="1"/>
  <c r="AW243" i="1"/>
  <c r="AO243" i="1"/>
  <c r="AG243" i="1"/>
  <c r="Y243" i="1"/>
  <c r="BC243" i="1"/>
  <c r="AU243" i="1"/>
  <c r="AM243" i="1"/>
  <c r="AE243" i="1"/>
  <c r="BD243" i="1"/>
  <c r="AV243" i="1"/>
  <c r="AN243" i="1"/>
  <c r="AF243" i="1"/>
  <c r="AX300" i="1"/>
  <c r="AP300" i="1"/>
  <c r="AH300" i="1"/>
  <c r="Z300" i="1"/>
  <c r="AZ300" i="1"/>
  <c r="AR300" i="1"/>
  <c r="AJ300" i="1"/>
  <c r="AB300" i="1"/>
  <c r="BA300" i="1"/>
  <c r="AO300" i="1"/>
  <c r="AE300" i="1"/>
  <c r="AY300" i="1"/>
  <c r="AN300" i="1"/>
  <c r="AD300" i="1"/>
  <c r="AW300" i="1"/>
  <c r="AM300" i="1"/>
  <c r="AC300" i="1"/>
  <c r="AL300" i="1"/>
  <c r="AA300" i="1"/>
  <c r="AK300" i="1"/>
  <c r="Y300" i="1"/>
  <c r="AI300" i="1"/>
  <c r="BB300" i="1"/>
  <c r="AQ300" i="1"/>
  <c r="AF300" i="1"/>
  <c r="AG300" i="1"/>
  <c r="BC300" i="1"/>
  <c r="AP417" i="1"/>
  <c r="AH417" i="1"/>
  <c r="Z417" i="1"/>
  <c r="AO417" i="1"/>
  <c r="AG417" i="1"/>
  <c r="Y417" i="1"/>
  <c r="AN417" i="1"/>
  <c r="AF417" i="1"/>
  <c r="AM417" i="1"/>
  <c r="AE417" i="1"/>
  <c r="BB417" i="1"/>
  <c r="AL417" i="1"/>
  <c r="AD417" i="1"/>
  <c r="BI417" i="1"/>
  <c r="BA417" i="1"/>
  <c r="AK417" i="1"/>
  <c r="AC417" i="1"/>
  <c r="AR417" i="1"/>
  <c r="AJ417" i="1"/>
  <c r="AB417" i="1"/>
  <c r="BG417" i="1"/>
  <c r="AQ417" i="1"/>
  <c r="AI417" i="1"/>
  <c r="AA417" i="1"/>
  <c r="BL123" i="1"/>
  <c r="AV123" i="1"/>
  <c r="AN123" i="1"/>
  <c r="AF123" i="1"/>
  <c r="BC123" i="1"/>
  <c r="AU123" i="1"/>
  <c r="AM123" i="1"/>
  <c r="AE123" i="1"/>
  <c r="BB123" i="1"/>
  <c r="AL123" i="1"/>
  <c r="AD123" i="1"/>
  <c r="BA123" i="1"/>
  <c r="AK123" i="1"/>
  <c r="AC123" i="1"/>
  <c r="AZ123" i="1"/>
  <c r="AR123" i="1"/>
  <c r="AJ123" i="1"/>
  <c r="AB123" i="1"/>
  <c r="AY123" i="1"/>
  <c r="AQ123" i="1"/>
  <c r="AI123" i="1"/>
  <c r="AA123" i="1"/>
  <c r="AW123" i="1"/>
  <c r="AO123" i="1"/>
  <c r="AG123" i="1"/>
  <c r="Y123" i="1"/>
  <c r="Z123" i="1"/>
  <c r="AX123" i="1"/>
  <c r="AP123" i="1"/>
  <c r="AH123" i="1"/>
  <c r="AR311" i="1"/>
  <c r="AJ311" i="1"/>
  <c r="AB311" i="1"/>
  <c r="AQ311" i="1"/>
  <c r="AI311" i="1"/>
  <c r="AA311" i="1"/>
  <c r="BL311" i="1"/>
  <c r="AV311" i="1"/>
  <c r="AN311" i="1"/>
  <c r="AF311" i="1"/>
  <c r="AL311" i="1"/>
  <c r="AD311" i="1"/>
  <c r="AK311" i="1"/>
  <c r="AH311" i="1"/>
  <c r="AU311" i="1"/>
  <c r="AG311" i="1"/>
  <c r="AE311" i="1"/>
  <c r="AC311" i="1"/>
  <c r="AP311" i="1"/>
  <c r="Z311" i="1"/>
  <c r="AO311" i="1"/>
  <c r="Y311" i="1"/>
  <c r="AM311" i="1"/>
  <c r="BE63" i="1"/>
  <c r="AO63" i="1"/>
  <c r="AG63" i="1"/>
  <c r="Y63" i="1"/>
  <c r="AN63" i="1"/>
  <c r="AF63" i="1"/>
  <c r="AM63" i="1"/>
  <c r="AE63" i="1"/>
  <c r="AL63" i="1"/>
  <c r="AD63" i="1"/>
  <c r="AK63" i="1"/>
  <c r="AC63" i="1"/>
  <c r="AR63" i="1"/>
  <c r="AJ63" i="1"/>
  <c r="AB63" i="1"/>
  <c r="BG63" i="1"/>
  <c r="AQ63" i="1"/>
  <c r="AI63" i="1"/>
  <c r="AA63" i="1"/>
  <c r="AP63" i="1"/>
  <c r="AH63" i="1"/>
  <c r="Z63" i="1"/>
  <c r="AR234" i="1"/>
  <c r="AJ234" i="1"/>
  <c r="AB234" i="1"/>
  <c r="AV234" i="1"/>
  <c r="AN234" i="1"/>
  <c r="AF234" i="1"/>
  <c r="AU234" i="1"/>
  <c r="AM234" i="1"/>
  <c r="AE234" i="1"/>
  <c r="AK234" i="1"/>
  <c r="Y234" i="1"/>
  <c r="AI234" i="1"/>
  <c r="AH234" i="1"/>
  <c r="AG234" i="1"/>
  <c r="AQ234" i="1"/>
  <c r="AD234" i="1"/>
  <c r="AP234" i="1"/>
  <c r="AC234" i="1"/>
  <c r="AO234" i="1"/>
  <c r="AA234" i="1"/>
  <c r="AL234" i="1"/>
  <c r="Z234" i="1"/>
  <c r="AU446" i="1"/>
  <c r="AM446" i="1"/>
  <c r="AE446" i="1"/>
  <c r="AL446" i="1"/>
  <c r="AD446" i="1"/>
  <c r="AK446" i="1"/>
  <c r="AC446" i="1"/>
  <c r="AR446" i="1"/>
  <c r="AJ446" i="1"/>
  <c r="AB446" i="1"/>
  <c r="AQ446" i="1"/>
  <c r="AI446" i="1"/>
  <c r="AA446" i="1"/>
  <c r="AP446" i="1"/>
  <c r="AH446" i="1"/>
  <c r="Z446" i="1"/>
  <c r="AO446" i="1"/>
  <c r="AG446" i="1"/>
  <c r="Y446" i="1"/>
  <c r="AV446" i="1"/>
  <c r="AN446" i="1"/>
  <c r="AF446" i="1"/>
  <c r="AR156" i="1"/>
  <c r="AJ156" i="1"/>
  <c r="AB156" i="1"/>
  <c r="BG156" i="1"/>
  <c r="AQ156" i="1"/>
  <c r="AI156" i="1"/>
  <c r="AA156" i="1"/>
  <c r="BF156" i="1"/>
  <c r="AP156" i="1"/>
  <c r="AH156" i="1"/>
  <c r="Z156" i="1"/>
  <c r="AO156" i="1"/>
  <c r="AD156" i="1"/>
  <c r="AN156" i="1"/>
  <c r="AC156" i="1"/>
  <c r="AM156" i="1"/>
  <c r="Y156" i="1"/>
  <c r="AL156" i="1"/>
  <c r="AK156" i="1"/>
  <c r="AG156" i="1"/>
  <c r="AF156" i="1"/>
  <c r="AE156" i="1"/>
  <c r="AK290" i="1"/>
  <c r="AC290" i="1"/>
  <c r="BG290" i="1"/>
  <c r="AP290" i="1"/>
  <c r="AG290" i="1"/>
  <c r="AO290" i="1"/>
  <c r="AF290" i="1"/>
  <c r="AN290" i="1"/>
  <c r="AE290" i="1"/>
  <c r="AM290" i="1"/>
  <c r="AD290" i="1"/>
  <c r="AL290" i="1"/>
  <c r="AB290" i="1"/>
  <c r="AJ290" i="1"/>
  <c r="AA290" i="1"/>
  <c r="AQ290" i="1"/>
  <c r="AH290" i="1"/>
  <c r="Y290" i="1"/>
  <c r="AR290" i="1"/>
  <c r="AI290" i="1"/>
  <c r="Z290" i="1"/>
  <c r="AR326" i="1"/>
  <c r="AJ326" i="1"/>
  <c r="AB326" i="1"/>
  <c r="AK326" i="1"/>
  <c r="AC326" i="1"/>
  <c r="AU326" i="1"/>
  <c r="AI326" i="1"/>
  <c r="Y326" i="1"/>
  <c r="AH326" i="1"/>
  <c r="AQ326" i="1"/>
  <c r="AG326" i="1"/>
  <c r="AP326" i="1"/>
  <c r="AF326" i="1"/>
  <c r="BG326" i="1"/>
  <c r="AO326" i="1"/>
  <c r="AE326" i="1"/>
  <c r="AN326" i="1"/>
  <c r="AD326" i="1"/>
  <c r="AM326" i="1"/>
  <c r="AA326" i="1"/>
  <c r="AV326" i="1"/>
  <c r="AL326" i="1"/>
  <c r="Z326" i="1"/>
  <c r="AK282" i="1"/>
  <c r="AC282" i="1"/>
  <c r="AR282" i="1"/>
  <c r="AJ282" i="1"/>
  <c r="AB282" i="1"/>
  <c r="AQ282" i="1"/>
  <c r="AI282" i="1"/>
  <c r="AA282" i="1"/>
  <c r="BF282" i="1"/>
  <c r="AP282" i="1"/>
  <c r="AH282" i="1"/>
  <c r="Z282" i="1"/>
  <c r="AO282" i="1"/>
  <c r="AG282" i="1"/>
  <c r="Y282" i="1"/>
  <c r="AV282" i="1"/>
  <c r="AN282" i="1"/>
  <c r="AF282" i="1"/>
  <c r="AL282" i="1"/>
  <c r="AD282" i="1"/>
  <c r="AE282" i="1"/>
  <c r="AU282" i="1"/>
  <c r="AM282" i="1"/>
  <c r="BF133" i="1"/>
  <c r="AP133" i="1"/>
  <c r="AH133" i="1"/>
  <c r="Z133" i="1"/>
  <c r="AO133" i="1"/>
  <c r="AG133" i="1"/>
  <c r="Y133" i="1"/>
  <c r="AN133" i="1"/>
  <c r="AF133" i="1"/>
  <c r="AM133" i="1"/>
  <c r="AE133" i="1"/>
  <c r="AL133" i="1"/>
  <c r="AD133" i="1"/>
  <c r="AK133" i="1"/>
  <c r="AC133" i="1"/>
  <c r="AR133" i="1"/>
  <c r="AJ133" i="1"/>
  <c r="AB133" i="1"/>
  <c r="AQ133" i="1"/>
  <c r="AI133" i="1"/>
  <c r="AA133" i="1"/>
  <c r="AQ40" i="1"/>
  <c r="AI40" i="1"/>
  <c r="AA40" i="1"/>
  <c r="AP40" i="1"/>
  <c r="AH40" i="1"/>
  <c r="Z40" i="1"/>
  <c r="BM40" i="1"/>
  <c r="AO40" i="1"/>
  <c r="AG40" i="1"/>
  <c r="Y40" i="1"/>
  <c r="AV40" i="1"/>
  <c r="AN40" i="1"/>
  <c r="AF40" i="1"/>
  <c r="AU40" i="1"/>
  <c r="AM40" i="1"/>
  <c r="AE40" i="1"/>
  <c r="AL40" i="1"/>
  <c r="AD40" i="1"/>
  <c r="AK40" i="1"/>
  <c r="AC40" i="1"/>
  <c r="AR40" i="1"/>
  <c r="AJ40" i="1"/>
  <c r="AB40" i="1"/>
  <c r="AQ138" i="1"/>
  <c r="AI138" i="1"/>
  <c r="AA138" i="1"/>
  <c r="BF138" i="1"/>
  <c r="AP138" i="1"/>
  <c r="AH138" i="1"/>
  <c r="Z138" i="1"/>
  <c r="AO138" i="1"/>
  <c r="AG138" i="1"/>
  <c r="Y138" i="1"/>
  <c r="AN138" i="1"/>
  <c r="AF138" i="1"/>
  <c r="AM138" i="1"/>
  <c r="AE138" i="1"/>
  <c r="AL138" i="1"/>
  <c r="AD138" i="1"/>
  <c r="AK138" i="1"/>
  <c r="AC138" i="1"/>
  <c r="AR138" i="1"/>
  <c r="AJ138" i="1"/>
  <c r="AB138" i="1"/>
  <c r="AU333" i="1"/>
  <c r="AM333" i="1"/>
  <c r="AE333" i="1"/>
  <c r="AL333" i="1"/>
  <c r="AD333" i="1"/>
  <c r="AK333" i="1"/>
  <c r="AC333" i="1"/>
  <c r="AR333" i="1"/>
  <c r="AJ333" i="1"/>
  <c r="AB333" i="1"/>
  <c r="BG333" i="1"/>
  <c r="AQ333" i="1"/>
  <c r="AI333" i="1"/>
  <c r="AA333" i="1"/>
  <c r="AP333" i="1"/>
  <c r="AH333" i="1"/>
  <c r="Z333" i="1"/>
  <c r="AO333" i="1"/>
  <c r="AG333" i="1"/>
  <c r="Y333" i="1"/>
  <c r="AV333" i="1"/>
  <c r="AN333" i="1"/>
  <c r="AF333" i="1"/>
  <c r="AP356" i="1"/>
  <c r="AH356" i="1"/>
  <c r="Z356" i="1"/>
  <c r="AO356" i="1"/>
  <c r="AG356" i="1"/>
  <c r="Y356" i="1"/>
  <c r="AN356" i="1"/>
  <c r="AF356" i="1"/>
  <c r="AM356" i="1"/>
  <c r="AE356" i="1"/>
  <c r="BB356" i="1"/>
  <c r="AL356" i="1"/>
  <c r="AD356" i="1"/>
  <c r="AK356" i="1"/>
  <c r="AC356" i="1"/>
  <c r="AR356" i="1"/>
  <c r="AJ356" i="1"/>
  <c r="AB356" i="1"/>
  <c r="AQ356" i="1"/>
  <c r="AI356" i="1"/>
  <c r="AA356" i="1"/>
  <c r="AQ77" i="1"/>
  <c r="AI77" i="1"/>
  <c r="AA77" i="1"/>
  <c r="AL77" i="1"/>
  <c r="AD77" i="1"/>
  <c r="AP77" i="1"/>
  <c r="AF77" i="1"/>
  <c r="AO77" i="1"/>
  <c r="AE77" i="1"/>
  <c r="AN77" i="1"/>
  <c r="AC77" i="1"/>
  <c r="AV77" i="1"/>
  <c r="AM77" i="1"/>
  <c r="AB77" i="1"/>
  <c r="AU77" i="1"/>
  <c r="AK77" i="1"/>
  <c r="Z77" i="1"/>
  <c r="AJ77" i="1"/>
  <c r="Y77" i="1"/>
  <c r="AH77" i="1"/>
  <c r="AR77" i="1"/>
  <c r="AG77" i="1"/>
  <c r="AQ130" i="1"/>
  <c r="AI130" i="1"/>
  <c r="AA130" i="1"/>
  <c r="AP130" i="1"/>
  <c r="AH130" i="1"/>
  <c r="Z130" i="1"/>
  <c r="AO130" i="1"/>
  <c r="AG130" i="1"/>
  <c r="Y130" i="1"/>
  <c r="AV130" i="1"/>
  <c r="AN130" i="1"/>
  <c r="AF130" i="1"/>
  <c r="AU130" i="1"/>
  <c r="AM130" i="1"/>
  <c r="AE130" i="1"/>
  <c r="AL130" i="1"/>
  <c r="AD130" i="1"/>
  <c r="AK130" i="1"/>
  <c r="AC130" i="1"/>
  <c r="AR130" i="1"/>
  <c r="AJ130" i="1"/>
  <c r="AB130" i="1"/>
  <c r="AZ143" i="1"/>
  <c r="AR143" i="1"/>
  <c r="AJ143" i="1"/>
  <c r="AB143" i="1"/>
  <c r="AQ143" i="1"/>
  <c r="AI143" i="1"/>
  <c r="AA143" i="1"/>
  <c r="BF143" i="1"/>
  <c r="AX143" i="1"/>
  <c r="AP143" i="1"/>
  <c r="AH143" i="1"/>
  <c r="Z143" i="1"/>
  <c r="BE143" i="1"/>
  <c r="AO143" i="1"/>
  <c r="AG143" i="1"/>
  <c r="Y143" i="1"/>
  <c r="BD143" i="1"/>
  <c r="AV143" i="1"/>
  <c r="AN143" i="1"/>
  <c r="AF143" i="1"/>
  <c r="AU143" i="1"/>
  <c r="AM143" i="1"/>
  <c r="AE143" i="1"/>
  <c r="BB143" i="1"/>
  <c r="AL143" i="1"/>
  <c r="AD143" i="1"/>
  <c r="BA143" i="1"/>
  <c r="AK143" i="1"/>
  <c r="AC143" i="1"/>
  <c r="AO264" i="1"/>
  <c r="AG264" i="1"/>
  <c r="Y264" i="1"/>
  <c r="AV264" i="1"/>
  <c r="AN264" i="1"/>
  <c r="AF264" i="1"/>
  <c r="AU264" i="1"/>
  <c r="AM264" i="1"/>
  <c r="AE264" i="1"/>
  <c r="AL264" i="1"/>
  <c r="AD264" i="1"/>
  <c r="AK264" i="1"/>
  <c r="AC264" i="1"/>
  <c r="AR264" i="1"/>
  <c r="AJ264" i="1"/>
  <c r="AB264" i="1"/>
  <c r="AP264" i="1"/>
  <c r="AH264" i="1"/>
  <c r="Z264" i="1"/>
  <c r="AI264" i="1"/>
  <c r="AA264" i="1"/>
  <c r="AQ264" i="1"/>
  <c r="AN70" i="1"/>
  <c r="AF70" i="1"/>
  <c r="AY70" i="1"/>
  <c r="AQ70" i="1"/>
  <c r="AI70" i="1"/>
  <c r="AA70" i="1"/>
  <c r="AX70" i="1"/>
  <c r="AO70" i="1"/>
  <c r="AD70" i="1"/>
  <c r="AW70" i="1"/>
  <c r="AM70" i="1"/>
  <c r="AC70" i="1"/>
  <c r="AL70" i="1"/>
  <c r="AB70" i="1"/>
  <c r="AK70" i="1"/>
  <c r="Z70" i="1"/>
  <c r="BC70" i="1"/>
  <c r="AJ70" i="1"/>
  <c r="Y70" i="1"/>
  <c r="BB70" i="1"/>
  <c r="AH70" i="1"/>
  <c r="BA70" i="1"/>
  <c r="AR70" i="1"/>
  <c r="AG70" i="1"/>
  <c r="AZ70" i="1"/>
  <c r="AP70" i="1"/>
  <c r="AE70" i="1"/>
  <c r="BC53" i="1"/>
  <c r="AM53" i="1"/>
  <c r="AE53" i="1"/>
  <c r="BB53" i="1"/>
  <c r="AL53" i="1"/>
  <c r="AD53" i="1"/>
  <c r="BA53" i="1"/>
  <c r="AK53" i="1"/>
  <c r="AC53" i="1"/>
  <c r="AZ53" i="1"/>
  <c r="AR53" i="1"/>
  <c r="AJ53" i="1"/>
  <c r="AB53" i="1"/>
  <c r="AY53" i="1"/>
  <c r="AQ53" i="1"/>
  <c r="AI53" i="1"/>
  <c r="AA53" i="1"/>
  <c r="AX53" i="1"/>
  <c r="AP53" i="1"/>
  <c r="AH53" i="1"/>
  <c r="Z53" i="1"/>
  <c r="AW53" i="1"/>
  <c r="AO53" i="1"/>
  <c r="AG53" i="1"/>
  <c r="Y53" i="1"/>
  <c r="AN53" i="1"/>
  <c r="AF53" i="1"/>
  <c r="BG345" i="1"/>
  <c r="AQ345" i="1"/>
  <c r="AI345" i="1"/>
  <c r="AA345" i="1"/>
  <c r="BF345" i="1"/>
  <c r="AP345" i="1"/>
  <c r="AH345" i="1"/>
  <c r="Z345" i="1"/>
  <c r="AL345" i="1"/>
  <c r="AD345" i="1"/>
  <c r="AR345" i="1"/>
  <c r="AJ345" i="1"/>
  <c r="AB345" i="1"/>
  <c r="AF345" i="1"/>
  <c r="AE345" i="1"/>
  <c r="AC345" i="1"/>
  <c r="AO345" i="1"/>
  <c r="Y345" i="1"/>
  <c r="AN345" i="1"/>
  <c r="AM345" i="1"/>
  <c r="AK345" i="1"/>
  <c r="AG345"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3" i="1"/>
  <c r="AC32" i="39"/>
  <c r="Y48" i="39"/>
  <c r="D347" i="1"/>
  <c r="D368" i="1"/>
  <c r="D324" i="1"/>
  <c r="D268" i="1"/>
  <c r="BK268" i="1" s="1"/>
  <c r="D265" i="1"/>
  <c r="BM265" i="1" s="1"/>
  <c r="D258" i="1"/>
  <c r="D442"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70" i="1"/>
  <c r="AC36" i="39"/>
  <c r="W69" i="39"/>
  <c r="AC40" i="39"/>
  <c r="D205" i="1"/>
  <c r="AC26" i="39"/>
  <c r="AE69" i="39"/>
  <c r="AC45" i="39"/>
  <c r="AE68" i="39"/>
  <c r="AC44" i="39"/>
  <c r="AE36" i="39"/>
  <c r="AC25" i="39"/>
  <c r="Q25" i="39"/>
  <c r="AC15" i="39"/>
  <c r="AE70" i="39"/>
  <c r="AC46" i="39"/>
  <c r="M77" i="39"/>
  <c r="AC11" i="39"/>
  <c r="D317" i="1"/>
  <c r="AC12" i="39"/>
  <c r="D276" i="1"/>
  <c r="AC10" i="39"/>
  <c r="AE8" i="39"/>
  <c r="AC8" i="39"/>
  <c r="D318" i="1"/>
  <c r="AC13" i="39"/>
  <c r="AE9" i="39"/>
  <c r="AE30" i="39"/>
  <c r="AE34" i="39"/>
  <c r="AE40" i="39"/>
  <c r="O29" i="39"/>
  <c r="AE18" i="39"/>
  <c r="D109" i="1"/>
  <c r="AE27" i="39"/>
  <c r="O42" i="39"/>
  <c r="AE26" i="39"/>
  <c r="O21" i="39"/>
  <c r="AE16" i="39"/>
  <c r="D246" i="1"/>
  <c r="BM246" i="1" s="1"/>
  <c r="AE46" i="39"/>
  <c r="C46" i="39"/>
  <c r="D191" i="1"/>
  <c r="BM191" i="1" s="1"/>
  <c r="AE33" i="39"/>
  <c r="AE60" i="39"/>
  <c r="Y60" i="39"/>
  <c r="E60" i="39"/>
  <c r="C60" i="39"/>
  <c r="S41" i="39"/>
  <c r="AE25" i="39"/>
  <c r="AE50" i="39"/>
  <c r="C50" i="39"/>
  <c r="D87" i="1"/>
  <c r="AE22" i="39"/>
  <c r="AE44" i="39"/>
  <c r="C44" i="39"/>
  <c r="Q22" i="39"/>
  <c r="AE17" i="39"/>
  <c r="W23" i="39"/>
  <c r="AE61" i="39"/>
  <c r="Y61" i="39"/>
  <c r="C61" i="39"/>
  <c r="E61" i="39"/>
  <c r="I9" i="39"/>
  <c r="Q48" i="39"/>
  <c r="AE28" i="39"/>
  <c r="AE49" i="39"/>
  <c r="C49" i="39"/>
  <c r="AE20" i="39"/>
  <c r="W35" i="39"/>
  <c r="AE55" i="39"/>
  <c r="C55" i="39"/>
  <c r="D270" i="1"/>
  <c r="BK270" i="1" s="1"/>
  <c r="AE48" i="39"/>
  <c r="C48" i="39"/>
  <c r="D217" i="1"/>
  <c r="AE38" i="39"/>
  <c r="AE64" i="39"/>
  <c r="G64" i="39"/>
  <c r="E64" i="39"/>
  <c r="C64" i="39"/>
  <c r="Y64" i="39"/>
  <c r="Q61" i="39"/>
  <c r="AE43" i="39"/>
  <c r="C43" i="39"/>
  <c r="D220" i="1"/>
  <c r="AE39" i="39"/>
  <c r="Q56" i="39"/>
  <c r="AE29" i="39"/>
  <c r="AE52" i="39"/>
  <c r="C52" i="39"/>
  <c r="D104" i="1"/>
  <c r="AE24" i="39"/>
  <c r="D69"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7" i="1"/>
  <c r="BM247" i="1" s="1"/>
  <c r="AE47" i="39"/>
  <c r="C47" i="39"/>
  <c r="AE57" i="39"/>
  <c r="E57" i="39"/>
  <c r="C57" i="39"/>
  <c r="AE65" i="39"/>
  <c r="C65" i="39"/>
  <c r="G65" i="39"/>
  <c r="E65" i="39"/>
  <c r="Y65" i="39"/>
  <c r="W32" i="39"/>
  <c r="D80"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9" i="1"/>
  <c r="A59" i="39"/>
  <c r="D313" i="1"/>
  <c r="A54" i="39"/>
  <c r="A65" i="39"/>
  <c r="C39" i="39"/>
  <c r="A60" i="39"/>
  <c r="D321"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4"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12" i="1"/>
  <c r="C12" i="39"/>
  <c r="W37" i="39"/>
  <c r="S42" i="39"/>
  <c r="S59" i="39"/>
  <c r="D3" i="1"/>
  <c r="S85" i="39"/>
  <c r="D213" i="1"/>
  <c r="Q108" i="39"/>
  <c r="Q136" i="39"/>
  <c r="Q142" i="39"/>
  <c r="K74" i="39"/>
  <c r="O104" i="39"/>
  <c r="W45" i="39"/>
  <c r="D45" i="1"/>
  <c r="BM45" i="1" s="1"/>
  <c r="D7" i="1"/>
  <c r="M35" i="39"/>
  <c r="O116" i="39"/>
  <c r="M95" i="39"/>
  <c r="Y53" i="39"/>
  <c r="S39" i="39"/>
  <c r="Q118" i="39"/>
  <c r="D176" i="1"/>
  <c r="AV176" i="1" s="1"/>
  <c r="G12" i="39"/>
  <c r="D354" i="1"/>
  <c r="A46" i="39"/>
  <c r="W73" i="39"/>
  <c r="Q67" i="39"/>
  <c r="D384" i="1"/>
  <c r="AX384" i="1" s="1"/>
  <c r="S47" i="39"/>
  <c r="D428" i="1"/>
  <c r="S13" i="39"/>
  <c r="Y11" i="39"/>
  <c r="M53" i="39"/>
  <c r="D95" i="1"/>
  <c r="O67" i="39"/>
  <c r="U69" i="39"/>
  <c r="D429" i="1"/>
  <c r="D153" i="1"/>
  <c r="BG153" i="1" s="1"/>
  <c r="D296" i="1"/>
  <c r="D38" i="1"/>
  <c r="I20" i="39"/>
  <c r="D29" i="1"/>
  <c r="D342" i="1"/>
  <c r="O115" i="39"/>
  <c r="D72" i="1"/>
  <c r="S51" i="39"/>
  <c r="S52" i="39"/>
  <c r="Q8" i="39"/>
  <c r="U37" i="39"/>
  <c r="W9" i="39"/>
  <c r="M90" i="39"/>
  <c r="A43" i="39"/>
  <c r="S26" i="39"/>
  <c r="AA78" i="39"/>
  <c r="U39" i="39"/>
  <c r="A19" i="39"/>
  <c r="M34" i="39"/>
  <c r="Q72" i="39"/>
  <c r="D175" i="1"/>
  <c r="BK175" i="1" s="1"/>
  <c r="I23" i="39"/>
  <c r="D365" i="1"/>
  <c r="O98" i="39"/>
  <c r="D36" i="1"/>
  <c r="AA39" i="39"/>
  <c r="D185" i="1"/>
  <c r="K43" i="39"/>
  <c r="C20" i="39"/>
  <c r="D8" i="1"/>
  <c r="BK8" i="1" s="1"/>
  <c r="AA72" i="39"/>
  <c r="AE13" i="39"/>
  <c r="AA29" i="39"/>
  <c r="M13" i="39"/>
  <c r="M20" i="39"/>
  <c r="D279" i="1"/>
  <c r="K62" i="39"/>
  <c r="D424" i="1"/>
  <c r="D419" i="1"/>
  <c r="S97" i="39"/>
  <c r="M11" i="39"/>
  <c r="U15" i="39"/>
  <c r="C35" i="39"/>
  <c r="S30" i="39"/>
  <c r="K16" i="39"/>
  <c r="E50" i="39"/>
  <c r="S62" i="39"/>
  <c r="G34" i="39"/>
  <c r="M54" i="39"/>
  <c r="O65" i="39"/>
  <c r="K45" i="39"/>
  <c r="W49" i="39"/>
  <c r="I41" i="39"/>
  <c r="G32" i="39"/>
  <c r="Q37" i="39"/>
  <c r="W26" i="39"/>
  <c r="M57" i="39"/>
  <c r="D273" i="1"/>
  <c r="BM273" i="1" s="1"/>
  <c r="D137" i="1"/>
  <c r="W33" i="39"/>
  <c r="Q100" i="39"/>
  <c r="D32" i="1"/>
  <c r="BM32" i="1" s="1"/>
  <c r="E42" i="39"/>
  <c r="AA43" i="39"/>
  <c r="S67" i="39"/>
  <c r="M96" i="39"/>
  <c r="D50" i="1"/>
  <c r="E34" i="39"/>
  <c r="Q15" i="39"/>
  <c r="D177" i="1"/>
  <c r="M104" i="39"/>
  <c r="Q75" i="39"/>
  <c r="O60" i="39"/>
  <c r="O88" i="39"/>
  <c r="D374" i="1"/>
  <c r="D445" i="1"/>
  <c r="S27" i="39"/>
  <c r="S110" i="39"/>
  <c r="S53" i="39"/>
  <c r="D367" i="1"/>
  <c r="A30" i="39"/>
  <c r="S20" i="39"/>
  <c r="M8" i="39"/>
  <c r="M17" i="39"/>
  <c r="M14" i="39"/>
  <c r="Q68" i="39"/>
  <c r="O132" i="39"/>
  <c r="E32" i="39"/>
  <c r="W44" i="39"/>
  <c r="D6" i="1"/>
  <c r="BK6" i="1" s="1"/>
  <c r="AA44" i="39"/>
  <c r="K41" i="39"/>
  <c r="D254" i="1"/>
  <c r="BK254" i="1" s="1"/>
  <c r="S79" i="39"/>
  <c r="D319" i="1"/>
  <c r="D393" i="1"/>
  <c r="BG393" i="1" s="1"/>
  <c r="D150" i="1"/>
  <c r="D96" i="1"/>
  <c r="D200" i="1"/>
  <c r="S109" i="39"/>
  <c r="S15" i="39"/>
  <c r="D66" i="1"/>
  <c r="A13" i="39"/>
  <c r="Y33" i="39"/>
  <c r="D266" i="1"/>
  <c r="BM266" i="1" s="1"/>
  <c r="G10" i="39"/>
  <c r="S64" i="39"/>
  <c r="A28" i="39"/>
  <c r="Q69" i="39"/>
  <c r="D198" i="1"/>
  <c r="BM198" i="1" s="1"/>
  <c r="D78" i="1"/>
  <c r="D340" i="1"/>
  <c r="Q13" i="39"/>
  <c r="D73" i="1"/>
  <c r="BG73" i="1" s="1"/>
  <c r="D111" i="1"/>
  <c r="BK111" i="1" s="1"/>
  <c r="D160" i="1"/>
  <c r="BK160" i="1" s="1"/>
  <c r="D186" i="1"/>
  <c r="Q20" i="39"/>
  <c r="O126" i="39"/>
  <c r="U36" i="39"/>
  <c r="U26" i="39"/>
  <c r="U55" i="39"/>
  <c r="I57" i="39"/>
  <c r="U16" i="39"/>
  <c r="E11" i="39"/>
  <c r="AA81" i="39"/>
  <c r="D286" i="1"/>
  <c r="E30" i="39"/>
  <c r="AA32" i="39"/>
  <c r="M82" i="39"/>
  <c r="M59" i="39"/>
  <c r="O73" i="39"/>
  <c r="Y34" i="39"/>
  <c r="G20" i="39"/>
  <c r="G35" i="39"/>
  <c r="D178" i="1"/>
  <c r="G51" i="39"/>
  <c r="U61" i="39"/>
  <c r="O13" i="39"/>
  <c r="U11" i="39"/>
  <c r="O99" i="39"/>
  <c r="W18" i="39"/>
  <c r="C29" i="39"/>
  <c r="O71" i="39"/>
  <c r="D15" i="1"/>
  <c r="O37" i="39"/>
  <c r="Y15" i="39"/>
  <c r="D344" i="1"/>
  <c r="S83" i="39"/>
  <c r="U73" i="39"/>
  <c r="Y28" i="39"/>
  <c r="I59" i="39"/>
  <c r="D244" i="1"/>
  <c r="Q21" i="39"/>
  <c r="Y18" i="39"/>
  <c r="G37" i="39"/>
  <c r="D351" i="1"/>
  <c r="M33" i="39"/>
  <c r="K42" i="39"/>
  <c r="D225" i="1"/>
  <c r="Y10" i="39"/>
  <c r="A47" i="39"/>
  <c r="A34" i="39"/>
  <c r="Q109" i="39"/>
  <c r="I68" i="39"/>
  <c r="D388" i="1"/>
  <c r="M30" i="39"/>
  <c r="AE12" i="39"/>
  <c r="Q78" i="39"/>
  <c r="M50" i="39"/>
  <c r="O61" i="39"/>
  <c r="M27" i="39"/>
  <c r="U43" i="39"/>
  <c r="O14" i="39"/>
  <c r="D30" i="1"/>
  <c r="BG30" i="1" s="1"/>
  <c r="D284" i="1"/>
  <c r="AA24" i="39"/>
  <c r="D113" i="1"/>
  <c r="D31" i="1"/>
  <c r="E33" i="39"/>
  <c r="M93" i="39"/>
  <c r="Q128" i="39"/>
  <c r="AA65" i="39"/>
  <c r="U68" i="39"/>
  <c r="S102" i="39"/>
  <c r="Y29" i="39"/>
  <c r="K29" i="39"/>
  <c r="AA19" i="39"/>
  <c r="S65" i="39"/>
  <c r="K80" i="39"/>
  <c r="I22" i="39"/>
  <c r="U33" i="39"/>
  <c r="E17" i="39"/>
  <c r="O64" i="39"/>
  <c r="D135" i="1"/>
  <c r="BK135" i="1" s="1"/>
  <c r="D372" i="1"/>
  <c r="BM372" i="1" s="1"/>
  <c r="D142" i="1"/>
  <c r="BK142" i="1" s="1"/>
  <c r="W70" i="39"/>
  <c r="G53" i="39"/>
  <c r="M45" i="39"/>
  <c r="O105" i="39"/>
  <c r="D48" i="1"/>
  <c r="BM48" i="1" s="1"/>
  <c r="K36" i="39"/>
  <c r="O84" i="39"/>
  <c r="K17" i="39"/>
  <c r="E9" i="39"/>
  <c r="C21" i="39"/>
  <c r="D252" i="1"/>
  <c r="BG252" i="1" s="1"/>
  <c r="K51" i="39"/>
  <c r="D166" i="1"/>
  <c r="BK166"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4" i="1"/>
  <c r="Q117" i="39"/>
  <c r="S68" i="39"/>
  <c r="D215" i="1"/>
  <c r="D242" i="1"/>
  <c r="S88" i="39"/>
  <c r="D312" i="1"/>
  <c r="O20" i="39"/>
  <c r="Q11" i="39"/>
  <c r="M62" i="39"/>
  <c r="I37" i="39"/>
  <c r="O32" i="39"/>
  <c r="E36" i="39"/>
  <c r="A10" i="39"/>
  <c r="E28" i="39"/>
  <c r="O123" i="39"/>
  <c r="G46" i="39"/>
  <c r="AA55" i="39"/>
  <c r="D4" i="1"/>
  <c r="O47" i="39"/>
  <c r="AA10" i="39"/>
  <c r="O19" i="39"/>
  <c r="S16" i="39"/>
  <c r="AA73" i="39"/>
  <c r="W59" i="39"/>
  <c r="D159" i="1"/>
  <c r="BG159" i="1" s="1"/>
  <c r="W46" i="39"/>
  <c r="D396" i="1"/>
  <c r="D68" i="1"/>
  <c r="BM68" i="1" s="1"/>
  <c r="Q42" i="39"/>
  <c r="O106" i="39"/>
  <c r="M55" i="39"/>
  <c r="D41" i="1"/>
  <c r="K28" i="39"/>
  <c r="M47" i="39"/>
  <c r="D201" i="1"/>
  <c r="D51" i="1"/>
  <c r="S63" i="39"/>
  <c r="O44" i="39"/>
  <c r="Q73" i="39"/>
  <c r="K35" i="39"/>
  <c r="D192" i="1"/>
  <c r="O120" i="39"/>
  <c r="K37" i="39"/>
  <c r="O103" i="39"/>
  <c r="U54" i="39"/>
  <c r="S114" i="39"/>
  <c r="W66" i="39"/>
  <c r="D128" i="1"/>
  <c r="O76" i="39"/>
  <c r="S61" i="39"/>
  <c r="D83" i="1"/>
  <c r="D16" i="1"/>
  <c r="Q64" i="39"/>
  <c r="D107" i="1"/>
  <c r="Q133" i="39"/>
  <c r="D227" i="1"/>
  <c r="BK227" i="1" s="1"/>
  <c r="K63" i="39"/>
  <c r="O15" i="39"/>
  <c r="S24" i="39"/>
  <c r="Q19" i="39"/>
  <c r="D22" i="1"/>
  <c r="O16" i="39"/>
  <c r="O118" i="39"/>
  <c r="D35" i="1"/>
  <c r="Y45" i="39"/>
  <c r="D314" i="1"/>
  <c r="AA45" i="39"/>
  <c r="U77" i="39"/>
  <c r="K34" i="39"/>
  <c r="D99" i="1"/>
  <c r="BG99" i="1" s="1"/>
  <c r="Q66" i="39"/>
  <c r="AA41" i="39"/>
  <c r="M31" i="39"/>
  <c r="K30" i="39"/>
  <c r="I42" i="39"/>
  <c r="D339" i="1"/>
  <c r="D46" i="1"/>
  <c r="BM46" i="1" s="1"/>
  <c r="G30" i="39"/>
  <c r="D395" i="1"/>
  <c r="U71" i="39"/>
  <c r="S31" i="39"/>
  <c r="U31" i="39"/>
  <c r="D369" i="1"/>
  <c r="K18" i="39"/>
  <c r="Y27" i="39"/>
  <c r="D44" i="1"/>
  <c r="BM44" i="1" s="1"/>
  <c r="Q63" i="39"/>
  <c r="K12" i="39"/>
  <c r="M61" i="39"/>
  <c r="W68" i="39"/>
  <c r="D105" i="1"/>
  <c r="Q70" i="39"/>
  <c r="D439" i="1"/>
  <c r="AA75" i="39"/>
  <c r="W17" i="39"/>
  <c r="W38" i="39"/>
  <c r="E13" i="39"/>
  <c r="C25" i="39"/>
  <c r="D13" i="1"/>
  <c r="D249" i="1"/>
  <c r="AA14" i="39"/>
  <c r="M91" i="39"/>
  <c r="D103"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9" i="1"/>
  <c r="I65" i="39"/>
  <c r="D408" i="1"/>
  <c r="D154" i="1"/>
  <c r="BK154" i="1" s="1"/>
  <c r="Q24" i="39"/>
  <c r="A14" i="39"/>
  <c r="D278" i="1"/>
  <c r="AE10" i="39"/>
  <c r="S18" i="39"/>
  <c r="D436" i="1"/>
  <c r="D28" i="1"/>
  <c r="U78" i="39"/>
  <c r="D218" i="1"/>
  <c r="AA60" i="39"/>
  <c r="O89" i="39"/>
  <c r="Q91" i="39"/>
  <c r="U50" i="39"/>
  <c r="E22" i="39"/>
  <c r="D157" i="1"/>
  <c r="BK157" i="1" s="1"/>
  <c r="AA11" i="39"/>
  <c r="I44" i="39"/>
  <c r="D89" i="1"/>
  <c r="Q50" i="39"/>
  <c r="AE11" i="39"/>
  <c r="S19" i="39"/>
  <c r="S38" i="39"/>
  <c r="O121" i="39"/>
  <c r="M81" i="39"/>
  <c r="S22" i="39"/>
  <c r="D10" i="1"/>
  <c r="M102" i="39"/>
  <c r="S113" i="39"/>
  <c r="AA22" i="39"/>
  <c r="W16" i="39"/>
  <c r="K33" i="39"/>
  <c r="K79" i="39"/>
  <c r="G38" i="39"/>
  <c r="D34" i="1"/>
  <c r="AA15" i="39"/>
  <c r="Q81" i="39"/>
  <c r="K31" i="39"/>
  <c r="M84" i="39"/>
  <c r="Q140" i="39"/>
  <c r="D427" i="1"/>
  <c r="I34" i="39"/>
  <c r="G29" i="39"/>
  <c r="O125" i="39"/>
  <c r="AA21" i="39"/>
  <c r="W19" i="39"/>
  <c r="AA27" i="39"/>
  <c r="D425" i="1"/>
  <c r="BJ425" i="1" s="1"/>
  <c r="D352" i="1"/>
  <c r="Q79" i="39"/>
  <c r="S73" i="39"/>
  <c r="K26" i="39"/>
  <c r="K27" i="39"/>
  <c r="G36" i="39"/>
  <c r="W13" i="39"/>
  <c r="G9" i="39"/>
  <c r="M105" i="39"/>
  <c r="G14" i="39"/>
  <c r="S46" i="39"/>
  <c r="M39" i="39"/>
  <c r="D173" i="1"/>
  <c r="D375" i="1"/>
  <c r="BG375" i="1" s="1"/>
  <c r="S25" i="39"/>
  <c r="AA17" i="39"/>
  <c r="S48" i="39"/>
  <c r="O45" i="39"/>
  <c r="U60" i="39"/>
  <c r="K77" i="39"/>
  <c r="O129" i="39"/>
  <c r="Y36" i="39"/>
  <c r="Q60" i="39"/>
  <c r="W41" i="39"/>
  <c r="G54" i="39"/>
  <c r="O26" i="39"/>
  <c r="U14" i="39"/>
  <c r="D302" i="1"/>
  <c r="D381" i="1"/>
  <c r="O114" i="39"/>
  <c r="I35" i="39"/>
  <c r="Y32" i="39"/>
  <c r="D181" i="1"/>
  <c r="D155" i="1"/>
  <c r="AV155"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2" i="1"/>
  <c r="O77" i="39"/>
  <c r="O53" i="39"/>
  <c r="M63" i="39"/>
  <c r="Q114" i="39"/>
  <c r="Q36" i="39"/>
  <c r="S104" i="39"/>
  <c r="Q38" i="39"/>
  <c r="E48" i="39"/>
  <c r="K75" i="39"/>
  <c r="I43" i="39"/>
  <c r="Q106" i="39"/>
  <c r="D422" i="1"/>
  <c r="D86" i="1"/>
  <c r="S11" i="39"/>
  <c r="K78" i="39"/>
  <c r="AA84" i="39"/>
  <c r="K21" i="39"/>
  <c r="Q28" i="39"/>
  <c r="Q49" i="39"/>
  <c r="C27" i="39"/>
  <c r="C41" i="39"/>
  <c r="M103" i="39"/>
  <c r="D39" i="1"/>
  <c r="AA48" i="39"/>
  <c r="D64" i="1"/>
  <c r="D222" i="1"/>
  <c r="BM222" i="1" s="1"/>
  <c r="I24" i="39"/>
  <c r="D322" i="1"/>
  <c r="BK322" i="1" s="1"/>
  <c r="M101" i="39"/>
  <c r="I67" i="39"/>
  <c r="C28" i="39"/>
  <c r="E31" i="39"/>
  <c r="AA36" i="39"/>
  <c r="M52" i="39"/>
  <c r="M22" i="39"/>
  <c r="Q27" i="39"/>
  <c r="S93" i="39"/>
  <c r="D161" i="1"/>
  <c r="AA80" i="39"/>
  <c r="O69" i="39"/>
  <c r="Y17" i="39"/>
  <c r="O33" i="39"/>
  <c r="M40" i="39"/>
  <c r="U27" i="39"/>
  <c r="W30" i="39"/>
  <c r="Q51" i="39"/>
  <c r="Y25" i="39"/>
  <c r="U19" i="39"/>
  <c r="D355" i="1"/>
  <c r="D358" i="1"/>
  <c r="D75" i="1"/>
  <c r="S14" i="39"/>
  <c r="D341" i="1"/>
  <c r="BG341"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0" i="1"/>
  <c r="O62" i="39"/>
  <c r="A50" i="39"/>
  <c r="A25" i="39"/>
  <c r="I16" i="39"/>
  <c r="S57" i="39"/>
  <c r="U24" i="39"/>
  <c r="Q110" i="39"/>
  <c r="U10" i="39"/>
  <c r="E53" i="39"/>
  <c r="AA53" i="39"/>
  <c r="C30" i="39"/>
  <c r="O72" i="39"/>
  <c r="M58" i="39"/>
  <c r="D394" i="1"/>
  <c r="AA13" i="39"/>
  <c r="Q103" i="39"/>
  <c r="D174" i="1"/>
  <c r="I66" i="39"/>
  <c r="Y13" i="39"/>
  <c r="G13" i="39"/>
  <c r="W65" i="39"/>
  <c r="AA37" i="39"/>
  <c r="O66" i="39"/>
  <c r="I40" i="39"/>
  <c r="Y35" i="39"/>
  <c r="Q138" i="39"/>
  <c r="Q58" i="39"/>
  <c r="C15" i="39"/>
  <c r="U20" i="39"/>
  <c r="E18" i="39"/>
  <c r="D134" i="1"/>
  <c r="BK134" i="1" s="1"/>
  <c r="Y16" i="39"/>
  <c r="S84" i="39"/>
  <c r="O128" i="39"/>
  <c r="K15" i="39"/>
  <c r="S36" i="39"/>
  <c r="G11" i="39"/>
  <c r="Q141" i="39"/>
  <c r="O122" i="39"/>
  <c r="D62" i="1"/>
  <c r="Y14" i="39"/>
  <c r="I26" i="39"/>
  <c r="Y24" i="39"/>
  <c r="E54" i="39"/>
  <c r="O131" i="39"/>
  <c r="D197" i="1"/>
  <c r="I18" i="39"/>
  <c r="A32" i="39"/>
  <c r="AA33" i="39"/>
  <c r="M37" i="39"/>
  <c r="W27" i="39"/>
  <c r="W61" i="39"/>
  <c r="Y57" i="39"/>
  <c r="U76" i="39"/>
  <c r="Q77" i="39"/>
  <c r="AA50" i="39"/>
  <c r="M48" i="39"/>
  <c r="K40" i="39"/>
  <c r="Q135" i="39"/>
  <c r="E15" i="39"/>
  <c r="Y52" i="39"/>
  <c r="W42" i="39"/>
  <c r="Q71" i="39"/>
  <c r="U32" i="39"/>
  <c r="G15" i="39"/>
  <c r="S35" i="39"/>
  <c r="D84"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30" i="1"/>
  <c r="G21" i="39"/>
  <c r="I60" i="39"/>
  <c r="G55" i="39"/>
  <c r="Q74" i="39"/>
  <c r="E25" i="39"/>
  <c r="O58" i="39"/>
  <c r="W71" i="39"/>
  <c r="K20" i="39"/>
  <c r="I14" i="39"/>
  <c r="O59" i="39"/>
  <c r="O56" i="39"/>
  <c r="I32" i="39"/>
  <c r="G27" i="39"/>
  <c r="M24" i="39"/>
  <c r="M28" i="39"/>
  <c r="D47" i="1"/>
  <c r="BK47" i="1" s="1"/>
  <c r="O23" i="39"/>
  <c r="W12" i="39"/>
  <c r="Q23" i="39"/>
  <c r="G24" i="39"/>
  <c r="G16" i="39"/>
  <c r="B3" i="49"/>
  <c r="B3" i="39"/>
  <c r="B4" i="39"/>
  <c r="B4" i="49"/>
  <c r="B2" i="39"/>
  <c r="B2" i="38"/>
  <c r="B2" i="49"/>
  <c r="S8" i="39"/>
  <c r="B3" i="38"/>
  <c r="B4" i="38"/>
  <c r="D440" i="1"/>
  <c r="D257" i="1"/>
  <c r="AZ257" i="1" s="1"/>
  <c r="D421" i="1"/>
  <c r="AA28" i="39"/>
  <c r="M51" i="39"/>
  <c r="D211" i="1"/>
  <c r="U34" i="39"/>
  <c r="D58" i="1"/>
  <c r="M89" i="39"/>
  <c r="U35" i="39"/>
  <c r="M46" i="39"/>
  <c r="K38" i="39"/>
  <c r="Q30" i="39"/>
  <c r="G18" i="39"/>
  <c r="M19" i="39"/>
  <c r="AA18" i="39"/>
  <c r="O49" i="39"/>
  <c r="Y30" i="39"/>
  <c r="D158" i="1"/>
  <c r="O57" i="39"/>
  <c r="G28" i="39"/>
  <c r="AA34" i="39"/>
  <c r="Q59" i="39"/>
  <c r="K39" i="39"/>
  <c r="W40" i="39"/>
  <c r="D240" i="1"/>
  <c r="C34" i="39"/>
  <c r="Q84" i="39"/>
  <c r="M66" i="39"/>
  <c r="O82" i="39"/>
  <c r="K53" i="39"/>
  <c r="W53" i="39"/>
  <c r="S74" i="39"/>
  <c r="Y20" i="39"/>
  <c r="G33" i="39"/>
  <c r="U22" i="39"/>
  <c r="O70" i="39"/>
  <c r="D269" i="1"/>
  <c r="U8" i="39"/>
  <c r="K9" i="39"/>
  <c r="Y21" i="39"/>
  <c r="S45" i="39"/>
  <c r="D190" i="1"/>
  <c r="I28" i="39"/>
  <c r="C23" i="39"/>
  <c r="E27" i="39"/>
  <c r="M98" i="39"/>
  <c r="C36" i="39"/>
  <c r="O43" i="39"/>
  <c r="Q123" i="39"/>
  <c r="E38" i="39"/>
  <c r="Y41" i="39"/>
  <c r="K72" i="39"/>
  <c r="D391" i="1"/>
  <c r="G52" i="39"/>
  <c r="I64" i="39"/>
  <c r="I31" i="39"/>
  <c r="E20" i="39"/>
  <c r="O80" i="39"/>
  <c r="Q107" i="39"/>
  <c r="D5" i="1"/>
  <c r="O9" i="39"/>
  <c r="C8" i="39"/>
  <c r="E8" i="39"/>
  <c r="W8" i="39"/>
  <c r="M9" i="39"/>
  <c r="S9" i="39"/>
  <c r="W25" i="39"/>
  <c r="U38" i="39"/>
  <c r="AA42" i="39"/>
  <c r="W24" i="39"/>
  <c r="O39" i="39"/>
  <c r="K49" i="39"/>
  <c r="U40" i="39"/>
  <c r="D92" i="1"/>
  <c r="Q10" i="39"/>
  <c r="D110" i="1"/>
  <c r="BK110" i="1" s="1"/>
  <c r="S44" i="39"/>
  <c r="K32" i="39"/>
  <c r="Y26" i="39"/>
  <c r="D293" i="1"/>
  <c r="D162" i="1"/>
  <c r="D420" i="1"/>
  <c r="E45" i="39"/>
  <c r="K61" i="39"/>
  <c r="Q44" i="39"/>
  <c r="O113" i="39"/>
  <c r="M70" i="39"/>
  <c r="Q90" i="39"/>
  <c r="E49" i="39"/>
  <c r="M92" i="39"/>
  <c r="Y56" i="39"/>
  <c r="K73" i="39"/>
  <c r="E24" i="39"/>
  <c r="Q57" i="39"/>
  <c r="D226" i="1"/>
  <c r="G48" i="39"/>
  <c r="D108" i="1"/>
  <c r="AA8" i="39"/>
  <c r="W47" i="39"/>
  <c r="S10" i="39"/>
  <c r="U23" i="39"/>
  <c r="U25" i="39"/>
  <c r="K46" i="39"/>
  <c r="W31" i="39"/>
  <c r="D272"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8" i="1"/>
  <c r="BM248" i="1" s="1"/>
  <c r="Q62" i="39"/>
  <c r="Q134" i="39"/>
  <c r="O95" i="39"/>
  <c r="K69" i="39"/>
  <c r="G43" i="39"/>
  <c r="K57" i="39"/>
  <c r="C38" i="39"/>
  <c r="O117" i="39"/>
  <c r="AA49" i="39"/>
  <c r="O119" i="39"/>
  <c r="I29" i="39"/>
  <c r="O55" i="39"/>
  <c r="M76" i="39"/>
  <c r="Q9" i="39"/>
  <c r="O30" i="39"/>
  <c r="I8" i="39"/>
  <c r="Q47" i="39"/>
  <c r="I25" i="39"/>
  <c r="O50" i="39"/>
  <c r="D90" i="1"/>
  <c r="O86" i="39"/>
  <c r="K56" i="39"/>
  <c r="Q88" i="39"/>
  <c r="A36" i="39"/>
  <c r="M69" i="39"/>
  <c r="O124" i="39"/>
  <c r="Q97" i="39"/>
  <c r="Q127" i="39"/>
  <c r="S94" i="39"/>
  <c r="AA74" i="39"/>
  <c r="O51" i="39"/>
  <c r="E19" i="39"/>
  <c r="K25" i="39"/>
  <c r="M29" i="39"/>
  <c r="O34" i="39"/>
  <c r="A18" i="39"/>
  <c r="Q35" i="39"/>
  <c r="C18" i="39"/>
  <c r="D280" i="1"/>
  <c r="O96" i="39"/>
  <c r="Y23" i="39"/>
  <c r="K47" i="39"/>
  <c r="E52" i="39"/>
  <c r="Q53" i="39"/>
  <c r="Q98" i="39"/>
  <c r="W62" i="39"/>
  <c r="D338" i="1"/>
  <c r="K8" i="39"/>
  <c r="M72" i="39"/>
  <c r="K59" i="39"/>
  <c r="D259" i="1"/>
  <c r="W57" i="39"/>
  <c r="E40" i="39"/>
  <c r="S81" i="39"/>
  <c r="O91" i="39"/>
  <c r="Q93" i="39"/>
  <c r="AA62" i="39"/>
  <c r="I55" i="39"/>
  <c r="G45" i="39"/>
  <c r="Y43" i="39"/>
  <c r="W34" i="39"/>
  <c r="D141" i="1"/>
  <c r="BK141" i="1" s="1"/>
  <c r="Y8" i="39"/>
  <c r="W28" i="39"/>
  <c r="O46" i="39"/>
  <c r="M41" i="39"/>
  <c r="S99" i="39"/>
  <c r="I61" i="39"/>
  <c r="AA70" i="39"/>
  <c r="E46" i="39"/>
  <c r="K67" i="39"/>
  <c r="Y50" i="39"/>
  <c r="O111" i="39"/>
  <c r="W63" i="39"/>
  <c r="M86" i="39"/>
  <c r="U65" i="39"/>
  <c r="Q121" i="39"/>
  <c r="G49" i="39"/>
  <c r="A26" i="39"/>
  <c r="U29" i="39"/>
  <c r="C19" i="39"/>
  <c r="S72" i="39"/>
  <c r="D221" i="1"/>
  <c r="E35" i="39"/>
  <c r="AA54" i="39"/>
  <c r="M64" i="39"/>
  <c r="C32" i="39"/>
  <c r="W52" i="39"/>
  <c r="O78" i="39"/>
  <c r="A31" i="39"/>
  <c r="D281" i="1"/>
  <c r="AA63" i="39"/>
  <c r="Q94" i="39"/>
  <c r="O92" i="39"/>
  <c r="E43" i="39"/>
  <c r="M73" i="39"/>
  <c r="D267" i="1"/>
  <c r="BK267" i="1" s="1"/>
  <c r="Q80" i="39"/>
  <c r="M10" i="39"/>
  <c r="M38" i="39"/>
  <c r="Q52" i="39"/>
  <c r="U48" i="39"/>
  <c r="O87" i="39"/>
  <c r="Q89" i="39"/>
  <c r="G42" i="39"/>
  <c r="E37" i="39"/>
  <c r="W55" i="39"/>
  <c r="AA58" i="39"/>
  <c r="I52" i="39"/>
  <c r="I63" i="39"/>
  <c r="U72" i="39"/>
  <c r="U44" i="39"/>
  <c r="D228" i="1"/>
  <c r="O85" i="39"/>
  <c r="A35" i="39"/>
  <c r="D245" i="1"/>
  <c r="BM245" i="1" s="1"/>
  <c r="Q87" i="39"/>
  <c r="U52" i="39"/>
  <c r="K52" i="39"/>
  <c r="O54" i="39"/>
  <c r="D152" i="1"/>
  <c r="BK152" i="1" s="1"/>
  <c r="S17" i="39"/>
  <c r="E10" i="39"/>
  <c r="O17" i="39"/>
  <c r="C11" i="39"/>
  <c r="K14" i="39"/>
  <c r="M15" i="39"/>
  <c r="Q17" i="39"/>
  <c r="A11" i="39"/>
  <c r="M18" i="39"/>
  <c r="D346" i="1"/>
  <c r="D94"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5" i="1"/>
  <c r="BD285" i="1" s="1"/>
  <c r="A21" i="39"/>
  <c r="AA69" i="39"/>
  <c r="O110" i="39"/>
  <c r="U47" i="39"/>
  <c r="I51" i="39"/>
  <c r="K55" i="39"/>
  <c r="D43" i="1"/>
  <c r="U58" i="39"/>
  <c r="D262" i="1"/>
  <c r="A9" i="39"/>
  <c r="D23" i="1"/>
  <c r="BM23" i="1" s="1"/>
  <c r="Y40" i="39"/>
  <c r="S54" i="39"/>
  <c r="A42" i="39"/>
  <c r="Y47" i="39"/>
  <c r="Q83" i="39"/>
  <c r="M65" i="39"/>
  <c r="S70" i="39"/>
  <c r="G39" i="39"/>
  <c r="O74" i="39"/>
  <c r="I46" i="39"/>
  <c r="M60" i="39"/>
  <c r="W50" i="39"/>
  <c r="K50" i="39"/>
  <c r="AA52" i="39"/>
  <c r="Y37" i="39"/>
  <c r="Q76" i="39"/>
  <c r="U41" i="39"/>
  <c r="D303" i="1"/>
  <c r="I56" i="39"/>
  <c r="Y9" i="39"/>
  <c r="O12" i="39"/>
  <c r="O81" i="39"/>
  <c r="M78" i="39"/>
  <c r="G41" i="39"/>
  <c r="U63" i="39"/>
  <c r="D295" i="1"/>
  <c r="K64" i="39"/>
  <c r="S86" i="39"/>
  <c r="Q41" i="39"/>
  <c r="Y19" i="39"/>
  <c r="O40" i="39"/>
  <c r="U17" i="39"/>
  <c r="A16" i="39"/>
  <c r="D237" i="1"/>
  <c r="E224" i="31" l="1"/>
  <c r="L221" i="31" a="1"/>
  <c r="L221" i="31" s="1"/>
  <c r="E216" i="31"/>
  <c r="L213" i="31" a="1"/>
  <c r="L213" i="31" s="1"/>
  <c r="E208"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1" i="31"/>
  <c r="L69" i="31" a="1"/>
  <c r="L69" i="31" s="1"/>
  <c r="E63" i="31"/>
  <c r="L61" i="31" a="1"/>
  <c r="L61" i="31" s="1"/>
  <c r="E55" i="31"/>
  <c r="L53" i="31" a="1"/>
  <c r="L53" i="31" s="1"/>
  <c r="E47" i="31"/>
  <c r="L45" i="31" a="1"/>
  <c r="L45" i="31" s="1"/>
  <c r="E39" i="31"/>
  <c r="L37" i="31" a="1"/>
  <c r="L37" i="31" s="1"/>
  <c r="E31" i="31"/>
  <c r="L29" i="31" a="1"/>
  <c r="L29" i="31" s="1"/>
  <c r="E23" i="31"/>
  <c r="E17" i="31"/>
  <c r="E9" i="31"/>
  <c r="E8" i="31"/>
  <c r="L31" i="31" a="1"/>
  <c r="L31" i="31" s="1"/>
  <c r="L226" i="31" a="1"/>
  <c r="L226" i="31" s="1"/>
  <c r="E221" i="31"/>
  <c r="L218" i="31" a="1"/>
  <c r="L218" i="31" s="1"/>
  <c r="E213" i="31"/>
  <c r="L210" i="31" a="1"/>
  <c r="L210" i="31" s="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16" i="31"/>
  <c r="E33" i="31"/>
  <c r="E25" i="31"/>
  <c r="L23" i="31" a="1"/>
  <c r="L23" i="31" s="1"/>
  <c r="E226" i="31"/>
  <c r="L223" i="31" a="1"/>
  <c r="L223" i="31" s="1"/>
  <c r="E218" i="31"/>
  <c r="L215" i="31" a="1"/>
  <c r="L215" i="31" s="1"/>
  <c r="E210" i="31"/>
  <c r="L207" i="31" a="1"/>
  <c r="L207" i="31"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3" i="31"/>
  <c r="L71" i="31" a="1"/>
  <c r="L71" i="31" s="1"/>
  <c r="E65" i="31"/>
  <c r="L63" i="31" a="1"/>
  <c r="L63" i="31" s="1"/>
  <c r="E57" i="31"/>
  <c r="L55" i="31" a="1"/>
  <c r="L55" i="31" s="1"/>
  <c r="E49" i="31"/>
  <c r="L47" i="31" a="1"/>
  <c r="L47" i="31" s="1"/>
  <c r="E41" i="31"/>
  <c r="L39" i="31" a="1"/>
  <c r="L39" i="31" s="1"/>
  <c r="E15" i="31"/>
  <c r="E7" i="31"/>
  <c r="E223" i="31"/>
  <c r="L220" i="31" a="1"/>
  <c r="L220" i="31" s="1"/>
  <c r="E215" i="31"/>
  <c r="L212" i="31" a="1"/>
  <c r="L212" i="31" s="1"/>
  <c r="E207"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0" i="31"/>
  <c r="L68" i="31" a="1"/>
  <c r="L68" i="31" s="1"/>
  <c r="E62" i="31"/>
  <c r="L60" i="31" a="1"/>
  <c r="L60" i="31" s="1"/>
  <c r="E54" i="31"/>
  <c r="L52" i="31" a="1"/>
  <c r="L52" i="31" s="1"/>
  <c r="E46" i="31"/>
  <c r="L44" i="31" a="1"/>
  <c r="L44" i="31" s="1"/>
  <c r="E42" i="31"/>
  <c r="L36" i="31" a="1"/>
  <c r="L36" i="31" s="1"/>
  <c r="E35" i="31"/>
  <c r="L28" i="31" a="1"/>
  <c r="L28" i="31" s="1"/>
  <c r="E27" i="31"/>
  <c r="E14" i="31"/>
  <c r="E6" i="31"/>
  <c r="E21" i="31"/>
  <c r="E13" i="31"/>
  <c r="E5" i="31"/>
  <c r="E211" i="31"/>
  <c r="L208" i="31" a="1"/>
  <c r="L208" i="31" s="1"/>
  <c r="L225" i="31" a="1"/>
  <c r="L225" i="31" s="1"/>
  <c r="E220" i="31"/>
  <c r="L217" i="31" a="1"/>
  <c r="L217" i="31" s="1"/>
  <c r="E212" i="31"/>
  <c r="L209" i="31" a="1"/>
  <c r="L209" i="31" s="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25" i="31"/>
  <c r="L222" i="31" a="1"/>
  <c r="L222" i="31" s="1"/>
  <c r="E217" i="31"/>
  <c r="L214" i="31" a="1"/>
  <c r="L214" i="31" s="1"/>
  <c r="E209"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2" i="31"/>
  <c r="L70" i="31" a="1"/>
  <c r="L70" i="31" s="1"/>
  <c r="E64" i="31"/>
  <c r="L62" i="31" a="1"/>
  <c r="L62" i="31" s="1"/>
  <c r="E56" i="31"/>
  <c r="L54" i="31" a="1"/>
  <c r="L54" i="31" s="1"/>
  <c r="E48" i="31"/>
  <c r="L46" i="31" a="1"/>
  <c r="L46" i="31" s="1"/>
  <c r="E40" i="31"/>
  <c r="L38" i="31" a="1"/>
  <c r="L38" i="31" s="1"/>
  <c r="E32" i="31"/>
  <c r="L30" i="31" a="1"/>
  <c r="L30" i="31" s="1"/>
  <c r="E24" i="31"/>
  <c r="E20" i="31"/>
  <c r="E12" i="31"/>
  <c r="E4" i="31"/>
  <c r="E19" i="31"/>
  <c r="E11" i="31"/>
  <c r="E3" i="31"/>
  <c r="L224" i="31" a="1"/>
  <c r="L224" i="31" s="1"/>
  <c r="E222" i="31"/>
  <c r="L219" i="31" a="1"/>
  <c r="L219" i="31" s="1"/>
  <c r="E214" i="31"/>
  <c r="L211" i="31" a="1"/>
  <c r="L211" i="31" s="1"/>
  <c r="E206"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4" i="31"/>
  <c r="L67" i="31" a="1"/>
  <c r="L67" i="31" s="1"/>
  <c r="E66" i="31"/>
  <c r="L59" i="31" a="1"/>
  <c r="L59" i="31" s="1"/>
  <c r="E58" i="31"/>
  <c r="L51" i="31" a="1"/>
  <c r="L51" i="31" s="1"/>
  <c r="E50" i="31"/>
  <c r="L43" i="31" a="1"/>
  <c r="L43" i="31" s="1"/>
  <c r="E38" i="31"/>
  <c r="L35" i="31" a="1"/>
  <c r="L35" i="31" s="1"/>
  <c r="E30" i="31"/>
  <c r="L27" i="31" a="1"/>
  <c r="L27" i="31" s="1"/>
  <c r="E219" i="31"/>
  <c r="L216" i="31" a="1"/>
  <c r="L216" i="31" s="1"/>
  <c r="E203" i="31"/>
  <c r="L160" i="31" a="1"/>
  <c r="L160" i="31" s="1"/>
  <c r="E139" i="31"/>
  <c r="L96" i="31" a="1"/>
  <c r="L96" i="31" s="1"/>
  <c r="E75" i="31"/>
  <c r="L32" i="31" a="1"/>
  <c r="L32" i="31" s="1"/>
  <c r="E115" i="31"/>
  <c r="L200" i="31" a="1"/>
  <c r="L200" i="31" s="1"/>
  <c r="L176" i="31" a="1"/>
  <c r="L176" i="31" s="1"/>
  <c r="E155" i="31"/>
  <c r="L112" i="31" a="1"/>
  <c r="L112" i="31" s="1"/>
  <c r="E91" i="31"/>
  <c r="L48" i="31" a="1"/>
  <c r="L48" i="31" s="1"/>
  <c r="E26" i="31"/>
  <c r="E195" i="31"/>
  <c r="L152" i="31" a="1"/>
  <c r="L152" i="31" s="1"/>
  <c r="E131" i="31"/>
  <c r="L88" i="31" a="1"/>
  <c r="L88" i="31" s="1"/>
  <c r="E67" i="31"/>
  <c r="L24" i="31" a="1"/>
  <c r="L24" i="31" s="1"/>
  <c r="E43" i="31"/>
  <c r="E18" i="31"/>
  <c r="E51" i="31"/>
  <c r="L192" i="31" a="1"/>
  <c r="L192" i="31" s="1"/>
  <c r="E171" i="31"/>
  <c r="L128" i="31" a="1"/>
  <c r="L128" i="31" s="1"/>
  <c r="E107" i="31"/>
  <c r="L64" i="31" a="1"/>
  <c r="L64" i="31" s="1"/>
  <c r="L72" i="31" a="1"/>
  <c r="L72" i="31" s="1"/>
  <c r="L168" i="31" a="1"/>
  <c r="L168" i="31" s="1"/>
  <c r="E147" i="31"/>
  <c r="L104" i="31" a="1"/>
  <c r="L104" i="31" s="1"/>
  <c r="E83" i="31"/>
  <c r="L40" i="31" a="1"/>
  <c r="L40" i="31" s="1"/>
  <c r="E10" i="31"/>
  <c r="E187" i="31"/>
  <c r="L144" i="31" a="1"/>
  <c r="L144" i="31" s="1"/>
  <c r="E123" i="31"/>
  <c r="L80" i="31" a="1"/>
  <c r="L80" i="31" s="1"/>
  <c r="E59" i="31"/>
  <c r="E2" i="31"/>
  <c r="E99" i="31"/>
  <c r="L56" i="31" a="1"/>
  <c r="L56" i="31" s="1"/>
  <c r="L184" i="31" a="1"/>
  <c r="L184" i="31" s="1"/>
  <c r="E163" i="31"/>
  <c r="L120" i="31" a="1"/>
  <c r="L120" i="31" s="1"/>
  <c r="E34" i="31"/>
  <c r="E179" i="31"/>
  <c r="L136" i="31" a="1"/>
  <c r="L136" i="31" s="1"/>
  <c r="G207" i="31"/>
  <c r="F207" i="31" s="1"/>
  <c r="G161" i="31"/>
  <c r="F161" i="31" s="1"/>
  <c r="G199" i="31"/>
  <c r="F199" i="31" s="1"/>
  <c r="B203" i="49"/>
  <c r="B195" i="49"/>
  <c r="A195" i="49" s="1"/>
  <c r="B187" i="49"/>
  <c r="A187" i="49" s="1"/>
  <c r="B202" i="49"/>
  <c r="B194" i="49"/>
  <c r="A194" i="49" s="1"/>
  <c r="B186" i="49"/>
  <c r="B178" i="49"/>
  <c r="A178" i="49" s="1"/>
  <c r="B170" i="49"/>
  <c r="A170" i="49" s="1"/>
  <c r="B162" i="49"/>
  <c r="A162" i="49" s="1"/>
  <c r="B154" i="49"/>
  <c r="A154" i="49" s="1"/>
  <c r="B146" i="49"/>
  <c r="B200" i="49"/>
  <c r="A200" i="49" s="1"/>
  <c r="B192" i="49"/>
  <c r="A192" i="49" s="1"/>
  <c r="B184" i="49"/>
  <c r="B176" i="49"/>
  <c r="A176" i="49" s="1"/>
  <c r="G197" i="31"/>
  <c r="F197" i="31" s="1"/>
  <c r="B204" i="49"/>
  <c r="B190" i="49"/>
  <c r="A190" i="49" s="1"/>
  <c r="B179" i="49"/>
  <c r="A179" i="49" s="1"/>
  <c r="B168" i="49"/>
  <c r="A168" i="49" s="1"/>
  <c r="B159" i="49"/>
  <c r="A159" i="49" s="1"/>
  <c r="B150" i="49"/>
  <c r="A150" i="49" s="1"/>
  <c r="B141" i="49"/>
  <c r="B133" i="49"/>
  <c r="A133" i="49" s="1"/>
  <c r="B125" i="49"/>
  <c r="B117" i="49"/>
  <c r="A117" i="49" s="1"/>
  <c r="B109" i="49"/>
  <c r="A109" i="49" s="1"/>
  <c r="B101" i="49"/>
  <c r="A101" i="49" s="1"/>
  <c r="B93" i="49"/>
  <c r="B85" i="49"/>
  <c r="A85" i="49" s="1"/>
  <c r="B77" i="49"/>
  <c r="B69" i="49"/>
  <c r="A69" i="49" s="1"/>
  <c r="B61" i="49"/>
  <c r="B53" i="49"/>
  <c r="A53" i="49" s="1"/>
  <c r="B45" i="49"/>
  <c r="A45" i="49" s="1"/>
  <c r="B37" i="49"/>
  <c r="A37" i="49" s="1"/>
  <c r="B29" i="49"/>
  <c r="A29" i="49" s="1"/>
  <c r="B21" i="49"/>
  <c r="A21" i="49" s="1"/>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1" i="49"/>
  <c r="B189" i="49"/>
  <c r="A189" i="49" s="1"/>
  <c r="B177" i="49"/>
  <c r="A177" i="49" s="1"/>
  <c r="B167" i="49"/>
  <c r="A167" i="49" s="1"/>
  <c r="B158" i="49"/>
  <c r="A158" i="49" s="1"/>
  <c r="B149" i="49"/>
  <c r="A149" i="49" s="1"/>
  <c r="B140" i="49"/>
  <c r="A140" i="49" s="1"/>
  <c r="B132" i="49"/>
  <c r="A132" i="49" s="1"/>
  <c r="B124" i="49"/>
  <c r="A124" i="49" s="1"/>
  <c r="B116" i="49"/>
  <c r="A116" i="49" s="1"/>
  <c r="B108" i="49"/>
  <c r="A108" i="49" s="1"/>
  <c r="B100" i="49"/>
  <c r="A100" i="49" s="1"/>
  <c r="B92" i="49"/>
  <c r="A92" i="49" s="1"/>
  <c r="B84" i="49"/>
  <c r="A84" i="49" s="1"/>
  <c r="B76" i="49"/>
  <c r="A76" i="49" s="1"/>
  <c r="B68" i="49"/>
  <c r="A68" i="49" s="1"/>
  <c r="B60" i="49"/>
  <c r="A60" i="49" s="1"/>
  <c r="B52" i="49"/>
  <c r="A52" i="49" s="1"/>
  <c r="B44" i="49"/>
  <c r="A44" i="49" s="1"/>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9" i="49"/>
  <c r="B188" i="49"/>
  <c r="A188" i="49" s="1"/>
  <c r="B175" i="49"/>
  <c r="A175" i="49" s="1"/>
  <c r="B166" i="49"/>
  <c r="A166" i="49" s="1"/>
  <c r="B157" i="49"/>
  <c r="A157" i="49" s="1"/>
  <c r="B148" i="49"/>
  <c r="A148" i="49" s="1"/>
  <c r="B139" i="49"/>
  <c r="A139" i="49" s="1"/>
  <c r="B131" i="49"/>
  <c r="A131" i="49" s="1"/>
  <c r="B123" i="49"/>
  <c r="A123" i="49" s="1"/>
  <c r="B115" i="49"/>
  <c r="A115" i="49" s="1"/>
  <c r="B107" i="49"/>
  <c r="A107" i="49" s="1"/>
  <c r="B99" i="49"/>
  <c r="A99" i="49" s="1"/>
  <c r="B91" i="49"/>
  <c r="B83" i="49"/>
  <c r="A83" i="49" s="1"/>
  <c r="B75" i="49"/>
  <c r="A75" i="49" s="1"/>
  <c r="B67" i="49"/>
  <c r="A67" i="49" s="1"/>
  <c r="B59" i="49"/>
  <c r="A59" i="49" s="1"/>
  <c r="B51" i="49"/>
  <c r="A51" i="49" s="1"/>
  <c r="B43" i="49"/>
  <c r="B35" i="49"/>
  <c r="A35" i="49" s="1"/>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8" i="49"/>
  <c r="A198" i="49" s="1"/>
  <c r="B185" i="49"/>
  <c r="A185" i="49" s="1"/>
  <c r="B174" i="49"/>
  <c r="A174" i="49" s="1"/>
  <c r="B165" i="49"/>
  <c r="A165" i="49" s="1"/>
  <c r="B156" i="49"/>
  <c r="B147" i="49"/>
  <c r="A147" i="49" s="1"/>
  <c r="B138" i="49"/>
  <c r="A138" i="49" s="1"/>
  <c r="B130" i="49"/>
  <c r="A130" i="49" s="1"/>
  <c r="B122" i="49"/>
  <c r="A122" i="49" s="1"/>
  <c r="B114" i="49"/>
  <c r="A114" i="49" s="1"/>
  <c r="B106" i="49"/>
  <c r="A106" i="49" s="1"/>
  <c r="B98" i="49"/>
  <c r="A98"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7" i="49"/>
  <c r="A197" i="49" s="1"/>
  <c r="B183" i="49"/>
  <c r="A183" i="49" s="1"/>
  <c r="B173" i="49"/>
  <c r="A173" i="49" s="1"/>
  <c r="B164" i="49"/>
  <c r="A164" i="49" s="1"/>
  <c r="B155" i="49"/>
  <c r="A155" i="49" s="1"/>
  <c r="B145" i="49"/>
  <c r="A145" i="49" s="1"/>
  <c r="B137" i="49"/>
  <c r="A137" i="49" s="1"/>
  <c r="B129" i="49"/>
  <c r="A129" i="49" s="1"/>
  <c r="B121" i="49"/>
  <c r="A121" i="49" s="1"/>
  <c r="B113" i="49"/>
  <c r="A113" i="49" s="1"/>
  <c r="B105" i="49"/>
  <c r="A105" i="49" s="1"/>
  <c r="B97" i="49"/>
  <c r="A97" i="49" s="1"/>
  <c r="B89" i="49"/>
  <c r="A89" i="49" s="1"/>
  <c r="B81" i="49"/>
  <c r="A81" i="49" s="1"/>
  <c r="B73" i="49"/>
  <c r="A73" i="49" s="1"/>
  <c r="B65" i="49"/>
  <c r="A65" i="49" s="1"/>
  <c r="B57" i="49"/>
  <c r="A57" i="49" s="1"/>
  <c r="B49" i="49"/>
  <c r="A49" i="49" s="1"/>
  <c r="B41" i="49"/>
  <c r="A41" i="49" s="1"/>
  <c r="B33" i="49"/>
  <c r="A33" i="49" s="1"/>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7" i="49"/>
  <c r="A207" i="49" s="1"/>
  <c r="B196" i="49"/>
  <c r="A196" i="49" s="1"/>
  <c r="B182" i="49"/>
  <c r="A182" i="49" s="1"/>
  <c r="B172" i="49"/>
  <c r="A172" i="49" s="1"/>
  <c r="B163" i="49"/>
  <c r="A163" i="49" s="1"/>
  <c r="B153" i="49"/>
  <c r="A153" i="49" s="1"/>
  <c r="B144" i="49"/>
  <c r="A144" i="49" s="1"/>
  <c r="B136" i="49"/>
  <c r="A136" i="49" s="1"/>
  <c r="B128" i="49"/>
  <c r="A128" i="49" s="1"/>
  <c r="B120" i="49"/>
  <c r="A120" i="49" s="1"/>
  <c r="B112" i="49"/>
  <c r="A112" i="49" s="1"/>
  <c r="B104" i="49"/>
  <c r="A104" i="49" s="1"/>
  <c r="B96" i="49"/>
  <c r="A96" i="49" s="1"/>
  <c r="B88" i="49"/>
  <c r="A88" i="49" s="1"/>
  <c r="B80" i="49"/>
  <c r="A80" i="49" s="1"/>
  <c r="B72" i="49"/>
  <c r="A72" i="49" s="1"/>
  <c r="B64" i="49"/>
  <c r="A64" i="49" s="1"/>
  <c r="B56" i="49"/>
  <c r="A56" i="49" s="1"/>
  <c r="B48" i="49"/>
  <c r="A48" i="49" s="1"/>
  <c r="B40" i="49"/>
  <c r="A40" i="49" s="1"/>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6" i="49"/>
  <c r="A206" i="49" s="1"/>
  <c r="B193" i="49"/>
  <c r="A193" i="49" s="1"/>
  <c r="B181" i="49"/>
  <c r="A181" i="49" s="1"/>
  <c r="B171" i="49"/>
  <c r="A171" i="49" s="1"/>
  <c r="B161" i="49"/>
  <c r="A161" i="49" s="1"/>
  <c r="B152" i="49"/>
  <c r="A152" i="49" s="1"/>
  <c r="B143" i="49"/>
  <c r="A143" i="49" s="1"/>
  <c r="B135" i="49"/>
  <c r="A135" i="49" s="1"/>
  <c r="B127" i="49"/>
  <c r="A127" i="49" s="1"/>
  <c r="B119" i="49"/>
  <c r="A119" i="49" s="1"/>
  <c r="B111" i="49"/>
  <c r="A111" i="49" s="1"/>
  <c r="B103" i="49"/>
  <c r="A103" i="49" s="1"/>
  <c r="B95" i="49"/>
  <c r="A95" i="49" s="1"/>
  <c r="B87" i="49"/>
  <c r="A87" i="49" s="1"/>
  <c r="B79" i="49"/>
  <c r="A79" i="49" s="1"/>
  <c r="B71" i="49"/>
  <c r="A71" i="49" s="1"/>
  <c r="B63" i="49"/>
  <c r="A63" i="49" s="1"/>
  <c r="B55" i="49"/>
  <c r="A55" i="49" s="1"/>
  <c r="B47" i="49"/>
  <c r="A47" i="49" s="1"/>
  <c r="B39" i="49"/>
  <c r="A39" i="49" s="1"/>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5" i="49"/>
  <c r="A205" i="49" s="1"/>
  <c r="B191" i="49"/>
  <c r="A191" i="49" s="1"/>
  <c r="B180" i="49"/>
  <c r="A180" i="49" s="1"/>
  <c r="B169" i="49"/>
  <c r="A169" i="49" s="1"/>
  <c r="B160" i="49"/>
  <c r="A160" i="49" s="1"/>
  <c r="B151" i="49"/>
  <c r="A151" i="49" s="1"/>
  <c r="B142" i="49"/>
  <c r="A142" i="49" s="1"/>
  <c r="B134" i="49"/>
  <c r="A134" i="49" s="1"/>
  <c r="B126" i="49"/>
  <c r="A126" i="49" s="1"/>
  <c r="B118" i="49"/>
  <c r="A118" i="49" s="1"/>
  <c r="B110" i="49"/>
  <c r="A110" i="49" s="1"/>
  <c r="B102" i="49"/>
  <c r="A102" i="49" s="1"/>
  <c r="B94" i="49"/>
  <c r="A94" i="49" s="1"/>
  <c r="B86" i="49"/>
  <c r="A86" i="49" s="1"/>
  <c r="B78" i="49"/>
  <c r="A78" i="49" s="1"/>
  <c r="B70" i="49"/>
  <c r="A70" i="49" s="1"/>
  <c r="B62" i="49"/>
  <c r="A62" i="49" s="1"/>
  <c r="B54" i="49"/>
  <c r="A54" i="49" s="1"/>
  <c r="B46" i="49"/>
  <c r="A46" i="49" s="1"/>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G281" i="1"/>
  <c r="BM281" i="1"/>
  <c r="BK192" i="1"/>
  <c r="BM192" i="1"/>
  <c r="BF78" i="1"/>
  <c r="BM78" i="1"/>
  <c r="A125" i="49"/>
  <c r="A61" i="49"/>
  <c r="A13" i="49"/>
  <c r="A91" i="49"/>
  <c r="A43" i="49"/>
  <c r="A204" i="49"/>
  <c r="A186" i="49"/>
  <c r="A93" i="49"/>
  <c r="A77" i="49"/>
  <c r="A202" i="49"/>
  <c r="A141" i="49"/>
  <c r="A201" i="49"/>
  <c r="BK177" i="1"/>
  <c r="AU177" i="1"/>
  <c r="BK176" i="1"/>
  <c r="AU176" i="1"/>
  <c r="BK161" i="1"/>
  <c r="AU161" i="1"/>
  <c r="BK158" i="1"/>
  <c r="AV158" i="1"/>
  <c r="BK155" i="1"/>
  <c r="AU155" i="1"/>
  <c r="BG157" i="1"/>
  <c r="BL157" i="1"/>
  <c r="A199" i="49"/>
  <c r="A184" i="49"/>
  <c r="A203" i="49"/>
  <c r="A146" i="49"/>
  <c r="A156" i="49"/>
  <c r="AU227" i="1"/>
  <c r="AV227" i="1"/>
  <c r="AU220" i="1"/>
  <c r="AV220" i="1"/>
  <c r="G12" i="31"/>
  <c r="AU8" i="1"/>
  <c r="AV8" i="1"/>
  <c r="BC8" i="1"/>
  <c r="BM8" i="1"/>
  <c r="BG107" i="1"/>
  <c r="BL107" i="1"/>
  <c r="BA8" i="1"/>
  <c r="BB8" i="1"/>
  <c r="AX8" i="1"/>
  <c r="AZ8" i="1"/>
  <c r="AS345" i="1"/>
  <c r="AS156" i="1"/>
  <c r="AS206" i="1"/>
  <c r="AS304" i="1"/>
  <c r="AS364" i="1"/>
  <c r="AS308" i="1"/>
  <c r="AS27" i="1"/>
  <c r="AS250" i="1"/>
  <c r="AS114" i="1"/>
  <c r="AT369" i="1"/>
  <c r="AL369" i="1"/>
  <c r="AD369" i="1"/>
  <c r="AR369" i="1"/>
  <c r="AJ369" i="1"/>
  <c r="AB369" i="1"/>
  <c r="AQ369" i="1"/>
  <c r="AI369" i="1"/>
  <c r="AA369" i="1"/>
  <c r="BF369" i="1"/>
  <c r="AP369" i="1"/>
  <c r="AH369" i="1"/>
  <c r="Z369" i="1"/>
  <c r="AO369" i="1"/>
  <c r="AG369" i="1"/>
  <c r="Y369" i="1"/>
  <c r="BD369" i="1"/>
  <c r="AC369" i="1"/>
  <c r="AN369" i="1"/>
  <c r="AM369" i="1"/>
  <c r="AK369" i="1"/>
  <c r="AF369" i="1"/>
  <c r="AE369" i="1"/>
  <c r="BD339" i="1"/>
  <c r="AN339" i="1"/>
  <c r="AF339" i="1"/>
  <c r="AM339" i="1"/>
  <c r="AE339" i="1"/>
  <c r="AL339" i="1"/>
  <c r="AD339" i="1"/>
  <c r="AK339" i="1"/>
  <c r="AC339" i="1"/>
  <c r="AR339" i="1"/>
  <c r="AJ339" i="1"/>
  <c r="AB339" i="1"/>
  <c r="AQ339" i="1"/>
  <c r="AI339" i="1"/>
  <c r="AA339" i="1"/>
  <c r="AP339" i="1"/>
  <c r="AH339" i="1"/>
  <c r="Z339" i="1"/>
  <c r="AO339" i="1"/>
  <c r="AG339" i="1"/>
  <c r="Y339"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59" i="1"/>
  <c r="AC159" i="1"/>
  <c r="AR159" i="1"/>
  <c r="AJ159" i="1"/>
  <c r="AB159" i="1"/>
  <c r="AQ159" i="1"/>
  <c r="AI159" i="1"/>
  <c r="AA159" i="1"/>
  <c r="BF159" i="1"/>
  <c r="AP159" i="1"/>
  <c r="AH159" i="1"/>
  <c r="Z159" i="1"/>
  <c r="AO159" i="1"/>
  <c r="AG159" i="1"/>
  <c r="Y159" i="1"/>
  <c r="BD159" i="1"/>
  <c r="AN159" i="1"/>
  <c r="AF159" i="1"/>
  <c r="AM159" i="1"/>
  <c r="AE159" i="1"/>
  <c r="AL159" i="1"/>
  <c r="AD159" i="1"/>
  <c r="AL198" i="1"/>
  <c r="AD198" i="1"/>
  <c r="AP198" i="1"/>
  <c r="AG198" i="1"/>
  <c r="AO198" i="1"/>
  <c r="AF198" i="1"/>
  <c r="AV198" i="1"/>
  <c r="AN198" i="1"/>
  <c r="AE198" i="1"/>
  <c r="AU198" i="1"/>
  <c r="AM198" i="1"/>
  <c r="AC198" i="1"/>
  <c r="AK198" i="1"/>
  <c r="AB198" i="1"/>
  <c r="AJ198" i="1"/>
  <c r="AA198" i="1"/>
  <c r="AR198" i="1"/>
  <c r="AI198" i="1"/>
  <c r="Z198" i="1"/>
  <c r="AQ198" i="1"/>
  <c r="AH198" i="1"/>
  <c r="Y198" i="1"/>
  <c r="BL66" i="1"/>
  <c r="AV66" i="1"/>
  <c r="AN66" i="1"/>
  <c r="AF66" i="1"/>
  <c r="BC66" i="1"/>
  <c r="AU66" i="1"/>
  <c r="AM66" i="1"/>
  <c r="AE66" i="1"/>
  <c r="BB66" i="1"/>
  <c r="AL66" i="1"/>
  <c r="AD66" i="1"/>
  <c r="BA66" i="1"/>
  <c r="AK66" i="1"/>
  <c r="AC66" i="1"/>
  <c r="AZ66" i="1"/>
  <c r="AR66" i="1"/>
  <c r="AJ66" i="1"/>
  <c r="AB66" i="1"/>
  <c r="AY66" i="1"/>
  <c r="AQ66" i="1"/>
  <c r="AI66" i="1"/>
  <c r="AA66" i="1"/>
  <c r="AX66" i="1"/>
  <c r="AP66" i="1"/>
  <c r="AH66" i="1"/>
  <c r="Z66" i="1"/>
  <c r="AW66" i="1"/>
  <c r="AO66" i="1"/>
  <c r="AG66" i="1"/>
  <c r="Y66" i="1"/>
  <c r="AY296" i="1"/>
  <c r="AQ296" i="1"/>
  <c r="AI296" i="1"/>
  <c r="AA296" i="1"/>
  <c r="BA296" i="1"/>
  <c r="AR296" i="1"/>
  <c r="AH296" i="1"/>
  <c r="Y296" i="1"/>
  <c r="AZ296" i="1"/>
  <c r="AP296" i="1"/>
  <c r="AG296" i="1"/>
  <c r="AX296" i="1"/>
  <c r="AO296" i="1"/>
  <c r="AF296" i="1"/>
  <c r="AW296" i="1"/>
  <c r="AN296" i="1"/>
  <c r="AE296" i="1"/>
  <c r="AV296" i="1"/>
  <c r="AM296" i="1"/>
  <c r="AD296" i="1"/>
  <c r="BL296" i="1"/>
  <c r="AU296" i="1"/>
  <c r="AL296" i="1"/>
  <c r="AC296" i="1"/>
  <c r="BB296" i="1"/>
  <c r="AJ296" i="1"/>
  <c r="Z296" i="1"/>
  <c r="BC296" i="1"/>
  <c r="AK296" i="1"/>
  <c r="AB296" i="1"/>
  <c r="AK246" i="1"/>
  <c r="AC246" i="1"/>
  <c r="AR246" i="1"/>
  <c r="AJ246" i="1"/>
  <c r="AB246" i="1"/>
  <c r="BG246" i="1"/>
  <c r="AQ246" i="1"/>
  <c r="AI246" i="1"/>
  <c r="AA246" i="1"/>
  <c r="AP246" i="1"/>
  <c r="AH246" i="1"/>
  <c r="Z246" i="1"/>
  <c r="AO246" i="1"/>
  <c r="AG246" i="1"/>
  <c r="Y246" i="1"/>
  <c r="AN246" i="1"/>
  <c r="AF246" i="1"/>
  <c r="AT246" i="1"/>
  <c r="AL246" i="1"/>
  <c r="AD246" i="1"/>
  <c r="AM246" i="1"/>
  <c r="AE246" i="1"/>
  <c r="AK268" i="1"/>
  <c r="AC268" i="1"/>
  <c r="AR268" i="1"/>
  <c r="AJ268" i="1"/>
  <c r="AB268" i="1"/>
  <c r="BG268" i="1"/>
  <c r="AQ268" i="1"/>
  <c r="AI268" i="1"/>
  <c r="AA268" i="1"/>
  <c r="BF268" i="1"/>
  <c r="AP268" i="1"/>
  <c r="AH268" i="1"/>
  <c r="Z268" i="1"/>
  <c r="AO268" i="1"/>
  <c r="AG268" i="1"/>
  <c r="Y268" i="1"/>
  <c r="AV268" i="1"/>
  <c r="AN268" i="1"/>
  <c r="AF268" i="1"/>
  <c r="AL268" i="1"/>
  <c r="AD268" i="1"/>
  <c r="AU268" i="1"/>
  <c r="AM268" i="1"/>
  <c r="AE268" i="1"/>
  <c r="AS130" i="1"/>
  <c r="AS282" i="1"/>
  <c r="AS14" i="1"/>
  <c r="AS112" i="1"/>
  <c r="AS25" i="1"/>
  <c r="AS450" i="1"/>
  <c r="AS136" i="1"/>
  <c r="AS251" i="1"/>
  <c r="AS76" i="1"/>
  <c r="AS348" i="1"/>
  <c r="AS362" i="1"/>
  <c r="AM262" i="1"/>
  <c r="AE262" i="1"/>
  <c r="AL262" i="1"/>
  <c r="AD262" i="1"/>
  <c r="AK262" i="1"/>
  <c r="AC262" i="1"/>
  <c r="AR262" i="1"/>
  <c r="AJ262" i="1"/>
  <c r="AB262" i="1"/>
  <c r="AQ262" i="1"/>
  <c r="AI262" i="1"/>
  <c r="AA262" i="1"/>
  <c r="AP262" i="1"/>
  <c r="AH262" i="1"/>
  <c r="Z262" i="1"/>
  <c r="BD262" i="1"/>
  <c r="AN262" i="1"/>
  <c r="AF262" i="1"/>
  <c r="AO262" i="1"/>
  <c r="AG262" i="1"/>
  <c r="Y262" i="1"/>
  <c r="BK240" i="1"/>
  <c r="BC240" i="1"/>
  <c r="AU240" i="1"/>
  <c r="AM240" i="1"/>
  <c r="AE240" i="1"/>
  <c r="BH240" i="1"/>
  <c r="AZ240" i="1"/>
  <c r="AR240" i="1"/>
  <c r="AJ240" i="1"/>
  <c r="AB240" i="1"/>
  <c r="BG240" i="1"/>
  <c r="AY240" i="1"/>
  <c r="AQ240" i="1"/>
  <c r="AI240" i="1"/>
  <c r="AA240" i="1"/>
  <c r="BF240" i="1"/>
  <c r="AP240" i="1"/>
  <c r="AH240" i="1"/>
  <c r="Z240" i="1"/>
  <c r="BD240" i="1"/>
  <c r="AF240" i="1"/>
  <c r="AT240" i="1"/>
  <c r="AD240" i="1"/>
  <c r="AC240" i="1"/>
  <c r="BE240" i="1"/>
  <c r="AO240" i="1"/>
  <c r="Y240" i="1"/>
  <c r="BB240" i="1"/>
  <c r="AN240" i="1"/>
  <c r="BA240" i="1"/>
  <c r="AL240" i="1"/>
  <c r="AK240" i="1"/>
  <c r="BM240" i="1"/>
  <c r="AG240" i="1"/>
  <c r="AU134" i="1"/>
  <c r="AM134" i="1"/>
  <c r="AE134" i="1"/>
  <c r="BB134" i="1"/>
  <c r="AL134" i="1"/>
  <c r="AD134" i="1"/>
  <c r="BA134" i="1"/>
  <c r="AK134" i="1"/>
  <c r="AC134" i="1"/>
  <c r="AZ134" i="1"/>
  <c r="AR134" i="1"/>
  <c r="AJ134" i="1"/>
  <c r="AB134" i="1"/>
  <c r="AY134" i="1"/>
  <c r="AQ134" i="1"/>
  <c r="AI134" i="1"/>
  <c r="AA134" i="1"/>
  <c r="BF134" i="1"/>
  <c r="AX134" i="1"/>
  <c r="AP134" i="1"/>
  <c r="AH134" i="1"/>
  <c r="Z134" i="1"/>
  <c r="BM134" i="1"/>
  <c r="BE134" i="1"/>
  <c r="AW134" i="1"/>
  <c r="AO134" i="1"/>
  <c r="AG134" i="1"/>
  <c r="Y134" i="1"/>
  <c r="BD134" i="1"/>
  <c r="AN134" i="1"/>
  <c r="AF134" i="1"/>
  <c r="BF381" i="1"/>
  <c r="AX381" i="1"/>
  <c r="AP381" i="1"/>
  <c r="AH381" i="1"/>
  <c r="Z381" i="1"/>
  <c r="BM381" i="1"/>
  <c r="BE381" i="1"/>
  <c r="AW381" i="1"/>
  <c r="AO381" i="1"/>
  <c r="AG381" i="1"/>
  <c r="Y381" i="1"/>
  <c r="BD381" i="1"/>
  <c r="AN381" i="1"/>
  <c r="AF381" i="1"/>
  <c r="BC381" i="1"/>
  <c r="AM381" i="1"/>
  <c r="AE381" i="1"/>
  <c r="BB381" i="1"/>
  <c r="AL381" i="1"/>
  <c r="AD381" i="1"/>
  <c r="BA381" i="1"/>
  <c r="AK381" i="1"/>
  <c r="AC381" i="1"/>
  <c r="AZ381" i="1"/>
  <c r="AR381" i="1"/>
  <c r="AJ381" i="1"/>
  <c r="AB381" i="1"/>
  <c r="AY381" i="1"/>
  <c r="AQ381" i="1"/>
  <c r="AI381" i="1"/>
  <c r="AA381" i="1"/>
  <c r="AZ427" i="1"/>
  <c r="AR427" i="1"/>
  <c r="AJ427" i="1"/>
  <c r="AB427" i="1"/>
  <c r="BG427" i="1"/>
  <c r="AX427" i="1"/>
  <c r="AO427" i="1"/>
  <c r="AF427" i="1"/>
  <c r="BF427" i="1"/>
  <c r="AW427" i="1"/>
  <c r="AN427" i="1"/>
  <c r="AE427" i="1"/>
  <c r="BM427" i="1"/>
  <c r="BE427" i="1"/>
  <c r="AV427" i="1"/>
  <c r="AM427" i="1"/>
  <c r="AD427" i="1"/>
  <c r="BD427" i="1"/>
  <c r="AL427" i="1"/>
  <c r="AC427" i="1"/>
  <c r="BC427" i="1"/>
  <c r="AK427" i="1"/>
  <c r="AA427" i="1"/>
  <c r="BB427" i="1"/>
  <c r="AI427" i="1"/>
  <c r="Z427" i="1"/>
  <c r="BA427" i="1"/>
  <c r="AQ427" i="1"/>
  <c r="AH427" i="1"/>
  <c r="Y427" i="1"/>
  <c r="AY427" i="1"/>
  <c r="AP427" i="1"/>
  <c r="AG427" i="1"/>
  <c r="BK285" i="1"/>
  <c r="AM285" i="1"/>
  <c r="AE285" i="1"/>
  <c r="BB285" i="1"/>
  <c r="AT285" i="1"/>
  <c r="AL285" i="1"/>
  <c r="AD285" i="1"/>
  <c r="BA285" i="1"/>
  <c r="AK285" i="1"/>
  <c r="AC285" i="1"/>
  <c r="BH285" i="1"/>
  <c r="AZ285" i="1"/>
  <c r="AR285" i="1"/>
  <c r="AJ285" i="1"/>
  <c r="AB285" i="1"/>
  <c r="BG285" i="1"/>
  <c r="AQ285" i="1"/>
  <c r="AI285" i="1"/>
  <c r="AA285" i="1"/>
  <c r="BF285" i="1"/>
  <c r="AP285" i="1"/>
  <c r="AH285" i="1"/>
  <c r="Z285" i="1"/>
  <c r="AN285" i="1"/>
  <c r="AF285" i="1"/>
  <c r="BM285" i="1"/>
  <c r="AO285" i="1"/>
  <c r="AG285" i="1"/>
  <c r="Y285" i="1"/>
  <c r="BF110" i="1"/>
  <c r="AX110" i="1"/>
  <c r="AP110" i="1"/>
  <c r="AH110" i="1"/>
  <c r="Z110" i="1"/>
  <c r="BM110" i="1"/>
  <c r="BE110" i="1"/>
  <c r="AW110" i="1"/>
  <c r="AO110" i="1"/>
  <c r="AG110" i="1"/>
  <c r="Y110" i="1"/>
  <c r="BD110" i="1"/>
  <c r="AN110" i="1"/>
  <c r="AF110" i="1"/>
  <c r="BC110" i="1"/>
  <c r="AU110" i="1"/>
  <c r="AM110" i="1"/>
  <c r="AE110" i="1"/>
  <c r="BB110" i="1"/>
  <c r="AL110" i="1"/>
  <c r="AD110" i="1"/>
  <c r="BA110" i="1"/>
  <c r="AK110" i="1"/>
  <c r="AC110" i="1"/>
  <c r="AZ110" i="1"/>
  <c r="AR110" i="1"/>
  <c r="AJ110" i="1"/>
  <c r="AB110" i="1"/>
  <c r="AY110" i="1"/>
  <c r="AQ110" i="1"/>
  <c r="AI110" i="1"/>
  <c r="AA110" i="1"/>
  <c r="BA391" i="1"/>
  <c r="AK391" i="1"/>
  <c r="AC391" i="1"/>
  <c r="BH391" i="1"/>
  <c r="AZ391" i="1"/>
  <c r="AR391" i="1"/>
  <c r="AJ391" i="1"/>
  <c r="AB391" i="1"/>
  <c r="BG391" i="1"/>
  <c r="AY391" i="1"/>
  <c r="AQ391" i="1"/>
  <c r="AI391" i="1"/>
  <c r="AA391" i="1"/>
  <c r="BF391" i="1"/>
  <c r="AX391" i="1"/>
  <c r="AP391" i="1"/>
  <c r="AH391" i="1"/>
  <c r="Z391" i="1"/>
  <c r="BM391" i="1"/>
  <c r="BE391" i="1"/>
  <c r="AW391" i="1"/>
  <c r="AO391" i="1"/>
  <c r="AG391" i="1"/>
  <c r="Y391" i="1"/>
  <c r="BD391" i="1"/>
  <c r="AV391" i="1"/>
  <c r="AN391" i="1"/>
  <c r="AF391" i="1"/>
  <c r="BB391" i="1"/>
  <c r="AL391" i="1"/>
  <c r="AD391" i="1"/>
  <c r="BC391" i="1"/>
  <c r="AU391" i="1"/>
  <c r="AM391" i="1"/>
  <c r="AE391" i="1"/>
  <c r="AO257" i="1"/>
  <c r="AG257" i="1"/>
  <c r="Y257" i="1"/>
  <c r="BD257" i="1"/>
  <c r="AV257" i="1"/>
  <c r="AN257" i="1"/>
  <c r="AF257" i="1"/>
  <c r="AU257" i="1"/>
  <c r="AM257" i="1"/>
  <c r="AE257" i="1"/>
  <c r="BB257" i="1"/>
  <c r="AL257" i="1"/>
  <c r="AD257" i="1"/>
  <c r="BA257" i="1"/>
  <c r="AK257" i="1"/>
  <c r="AC257" i="1"/>
  <c r="AR257" i="1"/>
  <c r="AJ257" i="1"/>
  <c r="AB257" i="1"/>
  <c r="BF257" i="1"/>
  <c r="AP257" i="1"/>
  <c r="AH257" i="1"/>
  <c r="Z257" i="1"/>
  <c r="BG257" i="1"/>
  <c r="AQ257" i="1"/>
  <c r="AI257" i="1"/>
  <c r="AA257" i="1"/>
  <c r="AW197" i="1"/>
  <c r="AO197" i="1"/>
  <c r="AG197" i="1"/>
  <c r="Y197" i="1"/>
  <c r="AP197" i="1"/>
  <c r="AF197" i="1"/>
  <c r="AX197" i="1"/>
  <c r="AN197" i="1"/>
  <c r="AE197" i="1"/>
  <c r="AM197" i="1"/>
  <c r="AD197" i="1"/>
  <c r="AL197" i="1"/>
  <c r="AC197" i="1"/>
  <c r="AK197" i="1"/>
  <c r="AB197" i="1"/>
  <c r="AJ197" i="1"/>
  <c r="AA197" i="1"/>
  <c r="AR197" i="1"/>
  <c r="AI197" i="1"/>
  <c r="Z197" i="1"/>
  <c r="BH197" i="1"/>
  <c r="AQ197" i="1"/>
  <c r="AH197" i="1"/>
  <c r="AZ394" i="1"/>
  <c r="AR394" i="1"/>
  <c r="AJ394" i="1"/>
  <c r="AB394" i="1"/>
  <c r="BG394" i="1"/>
  <c r="AQ394" i="1"/>
  <c r="AI394" i="1"/>
  <c r="AA394" i="1"/>
  <c r="BF394" i="1"/>
  <c r="AP394" i="1"/>
  <c r="AH394" i="1"/>
  <c r="Z394" i="1"/>
  <c r="BM394" i="1"/>
  <c r="BE394" i="1"/>
  <c r="AO394" i="1"/>
  <c r="AG394" i="1"/>
  <c r="Y394" i="1"/>
  <c r="BD394" i="1"/>
  <c r="AV394" i="1"/>
  <c r="AN394" i="1"/>
  <c r="AF394" i="1"/>
  <c r="BK394" i="1"/>
  <c r="AU394" i="1"/>
  <c r="AM394" i="1"/>
  <c r="AE394" i="1"/>
  <c r="BB394" i="1"/>
  <c r="AT394" i="1"/>
  <c r="AL394" i="1"/>
  <c r="AD394" i="1"/>
  <c r="BA394" i="1"/>
  <c r="AK394" i="1"/>
  <c r="AC394" i="1"/>
  <c r="AP341" i="1"/>
  <c r="AN341" i="1"/>
  <c r="AF341" i="1"/>
  <c r="AV341" i="1"/>
  <c r="AM341" i="1"/>
  <c r="AE341" i="1"/>
  <c r="AU341" i="1"/>
  <c r="AL341" i="1"/>
  <c r="AD341" i="1"/>
  <c r="BJ341" i="1"/>
  <c r="BB341" i="1"/>
  <c r="AK341" i="1"/>
  <c r="AC341" i="1"/>
  <c r="BA341" i="1"/>
  <c r="AJ341" i="1"/>
  <c r="AB341" i="1"/>
  <c r="AR341" i="1"/>
  <c r="AI341" i="1"/>
  <c r="AA341" i="1"/>
  <c r="AQ341" i="1"/>
  <c r="AH341" i="1"/>
  <c r="Z341" i="1"/>
  <c r="AO341" i="1"/>
  <c r="AG341" i="1"/>
  <c r="Y341" i="1"/>
  <c r="AM161" i="1"/>
  <c r="AE161" i="1"/>
  <c r="BB161" i="1"/>
  <c r="AL161" i="1"/>
  <c r="AD161" i="1"/>
  <c r="BA161" i="1"/>
  <c r="AK161" i="1"/>
  <c r="AC161" i="1"/>
  <c r="AR161" i="1"/>
  <c r="AJ161" i="1"/>
  <c r="AB161" i="1"/>
  <c r="BG161" i="1"/>
  <c r="AQ161" i="1"/>
  <c r="AI161" i="1"/>
  <c r="AA161" i="1"/>
  <c r="BF161" i="1"/>
  <c r="AX161" i="1"/>
  <c r="AP161" i="1"/>
  <c r="AH161" i="1"/>
  <c r="Z161" i="1"/>
  <c r="BE161" i="1"/>
  <c r="AO161" i="1"/>
  <c r="AG161" i="1"/>
  <c r="Y161" i="1"/>
  <c r="BD161" i="1"/>
  <c r="AN161" i="1"/>
  <c r="AF161" i="1"/>
  <c r="AV161" i="1"/>
  <c r="AL39" i="1"/>
  <c r="AD39" i="1"/>
  <c r="AK39" i="1"/>
  <c r="AC39" i="1"/>
  <c r="AR39" i="1"/>
  <c r="AJ39" i="1"/>
  <c r="AB39" i="1"/>
  <c r="BG39" i="1"/>
  <c r="AQ39" i="1"/>
  <c r="AI39" i="1"/>
  <c r="AA39" i="1"/>
  <c r="BF39" i="1"/>
  <c r="AP39" i="1"/>
  <c r="AH39" i="1"/>
  <c r="Z39" i="1"/>
  <c r="AO39" i="1"/>
  <c r="AG39" i="1"/>
  <c r="Y39" i="1"/>
  <c r="AV39" i="1"/>
  <c r="AN39" i="1"/>
  <c r="AF39" i="1"/>
  <c r="AU39" i="1"/>
  <c r="AM39" i="1"/>
  <c r="AE39" i="1"/>
  <c r="AR302" i="1"/>
  <c r="AJ302" i="1"/>
  <c r="AB302" i="1"/>
  <c r="AL302" i="1"/>
  <c r="AD302" i="1"/>
  <c r="AP302" i="1"/>
  <c r="AF302" i="1"/>
  <c r="BF302" i="1"/>
  <c r="AO302" i="1"/>
  <c r="AE302" i="1"/>
  <c r="AN302" i="1"/>
  <c r="AC302" i="1"/>
  <c r="AM302" i="1"/>
  <c r="AA302" i="1"/>
  <c r="AK302" i="1"/>
  <c r="Z302" i="1"/>
  <c r="AI302" i="1"/>
  <c r="Y302" i="1"/>
  <c r="AH302" i="1"/>
  <c r="AQ302" i="1"/>
  <c r="AG302" i="1"/>
  <c r="AQ425" i="1"/>
  <c r="AI425" i="1"/>
  <c r="AA425" i="1"/>
  <c r="AP425" i="1"/>
  <c r="AH425" i="1"/>
  <c r="Z425" i="1"/>
  <c r="AO425" i="1"/>
  <c r="AG425" i="1"/>
  <c r="Y425" i="1"/>
  <c r="AV425" i="1"/>
  <c r="AN425" i="1"/>
  <c r="AF425" i="1"/>
  <c r="BK425" i="1"/>
  <c r="BC425" i="1"/>
  <c r="AU425" i="1"/>
  <c r="AM425" i="1"/>
  <c r="AE425" i="1"/>
  <c r="BB425" i="1"/>
  <c r="AT425" i="1"/>
  <c r="AL425" i="1"/>
  <c r="AD425" i="1"/>
  <c r="BA425" i="1"/>
  <c r="AK425" i="1"/>
  <c r="AC425" i="1"/>
  <c r="AZ425" i="1"/>
  <c r="AR425" i="1"/>
  <c r="AJ425" i="1"/>
  <c r="AB425" i="1"/>
  <c r="AW157" i="1"/>
  <c r="AO157" i="1"/>
  <c r="AG157" i="1"/>
  <c r="Y157" i="1"/>
  <c r="AN157" i="1"/>
  <c r="AF157" i="1"/>
  <c r="BC157" i="1"/>
  <c r="AM157" i="1"/>
  <c r="AE157" i="1"/>
  <c r="BB157" i="1"/>
  <c r="BA157" i="1"/>
  <c r="AK157" i="1"/>
  <c r="AC157" i="1"/>
  <c r="BF157" i="1"/>
  <c r="AD157" i="1"/>
  <c r="AR157" i="1"/>
  <c r="AB157" i="1"/>
  <c r="AQ157" i="1"/>
  <c r="AA157" i="1"/>
  <c r="AZ157" i="1"/>
  <c r="AP157" i="1"/>
  <c r="Z157" i="1"/>
  <c r="AY157" i="1"/>
  <c r="AL157" i="1"/>
  <c r="AX157" i="1"/>
  <c r="AJ157" i="1"/>
  <c r="AI157" i="1"/>
  <c r="AH157" i="1"/>
  <c r="BF154" i="1"/>
  <c r="AX154" i="1"/>
  <c r="AP154" i="1"/>
  <c r="AH154" i="1"/>
  <c r="Z154" i="1"/>
  <c r="BE154" i="1"/>
  <c r="AV154" i="1"/>
  <c r="AM154" i="1"/>
  <c r="AD154" i="1"/>
  <c r="BM154" i="1"/>
  <c r="BD154" i="1"/>
  <c r="AL154" i="1"/>
  <c r="AC154" i="1"/>
  <c r="BC154" i="1"/>
  <c r="AK154" i="1"/>
  <c r="AB154" i="1"/>
  <c r="BB154" i="1"/>
  <c r="AJ154" i="1"/>
  <c r="AA154" i="1"/>
  <c r="BA154" i="1"/>
  <c r="AR154" i="1"/>
  <c r="AI154" i="1"/>
  <c r="Y154" i="1"/>
  <c r="AZ154" i="1"/>
  <c r="AQ154" i="1"/>
  <c r="AG154" i="1"/>
  <c r="AY154" i="1"/>
  <c r="AO154" i="1"/>
  <c r="AF154" i="1"/>
  <c r="BG154" i="1"/>
  <c r="AW154" i="1"/>
  <c r="AN154" i="1"/>
  <c r="AE154"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2" i="1"/>
  <c r="AF252" i="1"/>
  <c r="BC252" i="1"/>
  <c r="AM252" i="1"/>
  <c r="AE252" i="1"/>
  <c r="BB252" i="1"/>
  <c r="AL252" i="1"/>
  <c r="AD252" i="1"/>
  <c r="BA252" i="1"/>
  <c r="AK252" i="1"/>
  <c r="AC252" i="1"/>
  <c r="AZ252" i="1"/>
  <c r="AR252" i="1"/>
  <c r="AJ252" i="1"/>
  <c r="AB252" i="1"/>
  <c r="AY252" i="1"/>
  <c r="AQ252" i="1"/>
  <c r="AI252" i="1"/>
  <c r="AA252" i="1"/>
  <c r="AW252" i="1"/>
  <c r="AO252" i="1"/>
  <c r="AG252" i="1"/>
  <c r="Y252" i="1"/>
  <c r="AX252" i="1"/>
  <c r="AP252" i="1"/>
  <c r="BF252" i="1"/>
  <c r="AH252" i="1"/>
  <c r="Z252" i="1"/>
  <c r="AX284" i="1"/>
  <c r="AP284" i="1"/>
  <c r="AH284" i="1"/>
  <c r="Z284" i="1"/>
  <c r="AW284" i="1"/>
  <c r="AO284" i="1"/>
  <c r="AG284" i="1"/>
  <c r="Y284" i="1"/>
  <c r="AN284" i="1"/>
  <c r="AF284" i="1"/>
  <c r="AM284" i="1"/>
  <c r="AE284" i="1"/>
  <c r="BB284" i="1"/>
  <c r="AL284" i="1"/>
  <c r="AD284" i="1"/>
  <c r="BA284" i="1"/>
  <c r="AK284" i="1"/>
  <c r="AC284" i="1"/>
  <c r="AY284" i="1"/>
  <c r="AQ284" i="1"/>
  <c r="AI284" i="1"/>
  <c r="AA284" i="1"/>
  <c r="AR284" i="1"/>
  <c r="AJ284" i="1"/>
  <c r="AB284" i="1"/>
  <c r="BA186" i="1"/>
  <c r="AK186" i="1"/>
  <c r="AC186" i="1"/>
  <c r="AZ186" i="1"/>
  <c r="AR186" i="1"/>
  <c r="AJ186" i="1"/>
  <c r="AB186" i="1"/>
  <c r="BG186" i="1"/>
  <c r="AY186" i="1"/>
  <c r="AQ186" i="1"/>
  <c r="AI186" i="1"/>
  <c r="AA186" i="1"/>
  <c r="AX186" i="1"/>
  <c r="AP186" i="1"/>
  <c r="AH186" i="1"/>
  <c r="Z186" i="1"/>
  <c r="AW186" i="1"/>
  <c r="AO186" i="1"/>
  <c r="AG186" i="1"/>
  <c r="Y186" i="1"/>
  <c r="AN186" i="1"/>
  <c r="AF186" i="1"/>
  <c r="BC186" i="1"/>
  <c r="AM186" i="1"/>
  <c r="AE186" i="1"/>
  <c r="AD186" i="1"/>
  <c r="BB186" i="1"/>
  <c r="AL186" i="1"/>
  <c r="BF254" i="1"/>
  <c r="AX254" i="1"/>
  <c r="AP254" i="1"/>
  <c r="AH254" i="1"/>
  <c r="Z254" i="1"/>
  <c r="BM254" i="1"/>
  <c r="AW254" i="1"/>
  <c r="AO254" i="1"/>
  <c r="AG254" i="1"/>
  <c r="Y254" i="1"/>
  <c r="BD254" i="1"/>
  <c r="AV254" i="1"/>
  <c r="AN254" i="1"/>
  <c r="AF254" i="1"/>
  <c r="BC254" i="1"/>
  <c r="AM254" i="1"/>
  <c r="AE254" i="1"/>
  <c r="BB254" i="1"/>
  <c r="AL254" i="1"/>
  <c r="AD254" i="1"/>
  <c r="BA254" i="1"/>
  <c r="AK254" i="1"/>
  <c r="AC254" i="1"/>
  <c r="BG254" i="1"/>
  <c r="AY254" i="1"/>
  <c r="AQ254" i="1"/>
  <c r="AI254" i="1"/>
  <c r="AA254" i="1"/>
  <c r="AZ254" i="1"/>
  <c r="AR254" i="1"/>
  <c r="AJ254" i="1"/>
  <c r="AB254" i="1"/>
  <c r="BA177" i="1"/>
  <c r="AK177" i="1"/>
  <c r="AC177" i="1"/>
  <c r="AZ177" i="1"/>
  <c r="AR177" i="1"/>
  <c r="AJ177" i="1"/>
  <c r="AB177" i="1"/>
  <c r="BG177" i="1"/>
  <c r="AY177" i="1"/>
  <c r="AQ177" i="1"/>
  <c r="AI177" i="1"/>
  <c r="AA177" i="1"/>
  <c r="BF177" i="1"/>
  <c r="AX177" i="1"/>
  <c r="AP177" i="1"/>
  <c r="AH177" i="1"/>
  <c r="Z177" i="1"/>
  <c r="BE177" i="1"/>
  <c r="AW177" i="1"/>
  <c r="AO177" i="1"/>
  <c r="AG177" i="1"/>
  <c r="Y177" i="1"/>
  <c r="BD177" i="1"/>
  <c r="AV177" i="1"/>
  <c r="AN177" i="1"/>
  <c r="AF177" i="1"/>
  <c r="BC177" i="1"/>
  <c r="AM177" i="1"/>
  <c r="AE177" i="1"/>
  <c r="BB177" i="1"/>
  <c r="AL177" i="1"/>
  <c r="AD177"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19" i="1"/>
  <c r="AR419" i="1"/>
  <c r="AJ419" i="1"/>
  <c r="AB419" i="1"/>
  <c r="BG419" i="1"/>
  <c r="AY419" i="1"/>
  <c r="AQ419" i="1"/>
  <c r="AI419" i="1"/>
  <c r="AA419" i="1"/>
  <c r="AX419" i="1"/>
  <c r="AP419" i="1"/>
  <c r="AH419" i="1"/>
  <c r="Z419" i="1"/>
  <c r="AW419" i="1"/>
  <c r="AO419" i="1"/>
  <c r="AG419" i="1"/>
  <c r="Y419" i="1"/>
  <c r="BL419" i="1"/>
  <c r="AV419" i="1"/>
  <c r="AN419" i="1"/>
  <c r="AF419" i="1"/>
  <c r="BC419" i="1"/>
  <c r="AU419" i="1"/>
  <c r="AM419" i="1"/>
  <c r="AE419" i="1"/>
  <c r="BB419" i="1"/>
  <c r="AL419" i="1"/>
  <c r="AD419" i="1"/>
  <c r="AK419" i="1"/>
  <c r="AC419" i="1"/>
  <c r="BA419" i="1"/>
  <c r="BD365" i="1"/>
  <c r="AV365" i="1"/>
  <c r="AN365" i="1"/>
  <c r="AF365" i="1"/>
  <c r="BA365" i="1"/>
  <c r="AK365" i="1"/>
  <c r="AC365" i="1"/>
  <c r="BB365" i="1"/>
  <c r="AQ365" i="1"/>
  <c r="AG365" i="1"/>
  <c r="AZ365" i="1"/>
  <c r="AP365" i="1"/>
  <c r="AE365" i="1"/>
  <c r="AO365" i="1"/>
  <c r="AD365" i="1"/>
  <c r="BH365" i="1"/>
  <c r="AM365" i="1"/>
  <c r="AB365" i="1"/>
  <c r="BG365" i="1"/>
  <c r="AL365" i="1"/>
  <c r="AA365" i="1"/>
  <c r="BF365" i="1"/>
  <c r="AU365" i="1"/>
  <c r="AJ365" i="1"/>
  <c r="Z365" i="1"/>
  <c r="BM365" i="1"/>
  <c r="AT365" i="1"/>
  <c r="AI365" i="1"/>
  <c r="Y365" i="1"/>
  <c r="AR365" i="1"/>
  <c r="AH365" i="1"/>
  <c r="AX72" i="1"/>
  <c r="AP72" i="1"/>
  <c r="AH72" i="1"/>
  <c r="Z72" i="1"/>
  <c r="BA72" i="1"/>
  <c r="AK72" i="1"/>
  <c r="AC72" i="1"/>
  <c r="AW72" i="1"/>
  <c r="AM72" i="1"/>
  <c r="AB72" i="1"/>
  <c r="AL72" i="1"/>
  <c r="AA72" i="1"/>
  <c r="AJ72" i="1"/>
  <c r="Y72" i="1"/>
  <c r="AI72" i="1"/>
  <c r="BC72" i="1"/>
  <c r="AR72" i="1"/>
  <c r="AG72" i="1"/>
  <c r="BB72" i="1"/>
  <c r="AQ72" i="1"/>
  <c r="AF72" i="1"/>
  <c r="AZ72" i="1"/>
  <c r="AO72" i="1"/>
  <c r="AE72" i="1"/>
  <c r="AY72" i="1"/>
  <c r="AN72" i="1"/>
  <c r="AD72" i="1"/>
  <c r="BA153" i="1"/>
  <c r="AL153" i="1"/>
  <c r="AD153" i="1"/>
  <c r="BC153" i="1"/>
  <c r="AK153" i="1"/>
  <c r="AC153" i="1"/>
  <c r="BB153" i="1"/>
  <c r="AR153" i="1"/>
  <c r="AJ153" i="1"/>
  <c r="AB153" i="1"/>
  <c r="AZ153" i="1"/>
  <c r="AQ153" i="1"/>
  <c r="AI153" i="1"/>
  <c r="AA153" i="1"/>
  <c r="AY153" i="1"/>
  <c r="AP153" i="1"/>
  <c r="AH153" i="1"/>
  <c r="Z153" i="1"/>
  <c r="AX153" i="1"/>
  <c r="AO153" i="1"/>
  <c r="AG153" i="1"/>
  <c r="Y153" i="1"/>
  <c r="AW153" i="1"/>
  <c r="AN153" i="1"/>
  <c r="AF153" i="1"/>
  <c r="AM153" i="1"/>
  <c r="AE153" i="1"/>
  <c r="AW428" i="1"/>
  <c r="AO428" i="1"/>
  <c r="AG428" i="1"/>
  <c r="Y428" i="1"/>
  <c r="AZ428" i="1"/>
  <c r="AQ428" i="1"/>
  <c r="AH428" i="1"/>
  <c r="AY428" i="1"/>
  <c r="AP428" i="1"/>
  <c r="AF428" i="1"/>
  <c r="AX428" i="1"/>
  <c r="AN428" i="1"/>
  <c r="AE428" i="1"/>
  <c r="AM428" i="1"/>
  <c r="AD428" i="1"/>
  <c r="AL428" i="1"/>
  <c r="AC428" i="1"/>
  <c r="BC428" i="1"/>
  <c r="AK428" i="1"/>
  <c r="AB428" i="1"/>
  <c r="BB428" i="1"/>
  <c r="AJ428" i="1"/>
  <c r="AA428" i="1"/>
  <c r="BA428" i="1"/>
  <c r="AR428" i="1"/>
  <c r="AI428" i="1"/>
  <c r="Z428" i="1"/>
  <c r="BD176" i="1"/>
  <c r="AN176" i="1"/>
  <c r="AF176" i="1"/>
  <c r="AM176" i="1"/>
  <c r="AE176" i="1"/>
  <c r="BB176" i="1"/>
  <c r="AL176" i="1"/>
  <c r="AD176" i="1"/>
  <c r="BA176" i="1"/>
  <c r="AK176" i="1"/>
  <c r="AC176" i="1"/>
  <c r="AR176" i="1"/>
  <c r="AJ176" i="1"/>
  <c r="AB176" i="1"/>
  <c r="BG176" i="1"/>
  <c r="AQ176" i="1"/>
  <c r="AI176" i="1"/>
  <c r="AA176" i="1"/>
  <c r="BF176" i="1"/>
  <c r="AX176" i="1"/>
  <c r="AP176" i="1"/>
  <c r="AH176" i="1"/>
  <c r="Z176" i="1"/>
  <c r="AW176" i="1"/>
  <c r="BE176" i="1"/>
  <c r="AO176" i="1"/>
  <c r="AG176" i="1"/>
  <c r="Y176" i="1"/>
  <c r="AK7" i="1"/>
  <c r="AC7" i="1"/>
  <c r="AR7" i="1"/>
  <c r="AJ7" i="1"/>
  <c r="AB7" i="1"/>
  <c r="AQ7" i="1"/>
  <c r="AI7" i="1"/>
  <c r="AA7" i="1"/>
  <c r="BF7" i="1"/>
  <c r="AP7" i="1"/>
  <c r="AH7" i="1"/>
  <c r="Z7" i="1"/>
  <c r="BE7" i="1"/>
  <c r="AO7" i="1"/>
  <c r="AG7" i="1"/>
  <c r="Y7" i="1"/>
  <c r="AN7" i="1"/>
  <c r="AF7" i="1"/>
  <c r="AM7" i="1"/>
  <c r="AE7" i="1"/>
  <c r="AL7" i="1"/>
  <c r="AD7" i="1"/>
  <c r="AR213" i="1"/>
  <c r="AJ213" i="1"/>
  <c r="AB213" i="1"/>
  <c r="AQ213" i="1"/>
  <c r="AI213" i="1"/>
  <c r="AA213" i="1"/>
  <c r="AP213" i="1"/>
  <c r="AH213" i="1"/>
  <c r="Z213" i="1"/>
  <c r="AO213" i="1"/>
  <c r="AG213" i="1"/>
  <c r="Y213" i="1"/>
  <c r="AN213" i="1"/>
  <c r="AF213" i="1"/>
  <c r="AM213" i="1"/>
  <c r="AE213" i="1"/>
  <c r="AL213" i="1"/>
  <c r="AD213" i="1"/>
  <c r="BI213" i="1"/>
  <c r="AK213" i="1"/>
  <c r="AC213" i="1"/>
  <c r="AV412" i="1"/>
  <c r="AN412" i="1"/>
  <c r="AF412" i="1"/>
  <c r="BK412" i="1"/>
  <c r="AU412" i="1"/>
  <c r="AM412" i="1"/>
  <c r="AE412" i="1"/>
  <c r="BA412" i="1"/>
  <c r="AK412" i="1"/>
  <c r="AC412" i="1"/>
  <c r="BG412" i="1"/>
  <c r="AY412" i="1"/>
  <c r="AQ412" i="1"/>
  <c r="AI412" i="1"/>
  <c r="AA412" i="1"/>
  <c r="AP412" i="1"/>
  <c r="Z412" i="1"/>
  <c r="BM412" i="1"/>
  <c r="AO412" i="1"/>
  <c r="Y412" i="1"/>
  <c r="BB412" i="1"/>
  <c r="AL412" i="1"/>
  <c r="AZ412" i="1"/>
  <c r="AJ412" i="1"/>
  <c r="AX412" i="1"/>
  <c r="AH412" i="1"/>
  <c r="BH412" i="1"/>
  <c r="AG412" i="1"/>
  <c r="AT412" i="1"/>
  <c r="AD412" i="1"/>
  <c r="AR412" i="1"/>
  <c r="AB412" i="1"/>
  <c r="AZ80" i="1"/>
  <c r="AR80" i="1"/>
  <c r="AJ80" i="1"/>
  <c r="AB80" i="1"/>
  <c r="BG80" i="1"/>
  <c r="AY80" i="1"/>
  <c r="AQ80" i="1"/>
  <c r="AI80" i="1"/>
  <c r="AA80" i="1"/>
  <c r="AX80" i="1"/>
  <c r="AP80" i="1"/>
  <c r="AH80" i="1"/>
  <c r="Z80" i="1"/>
  <c r="BM80" i="1"/>
  <c r="AO80" i="1"/>
  <c r="AG80" i="1"/>
  <c r="Y80" i="1"/>
  <c r="AV80" i="1"/>
  <c r="AN80" i="1"/>
  <c r="AF80" i="1"/>
  <c r="BB80" i="1"/>
  <c r="AT80" i="1"/>
  <c r="AL80" i="1"/>
  <c r="AD80" i="1"/>
  <c r="BA80" i="1"/>
  <c r="AK80" i="1"/>
  <c r="AC80" i="1"/>
  <c r="AE80" i="1"/>
  <c r="BK80" i="1"/>
  <c r="AU80" i="1"/>
  <c r="AM80" i="1"/>
  <c r="AQ69" i="1"/>
  <c r="AI69" i="1"/>
  <c r="AA69" i="1"/>
  <c r="AT69" i="1"/>
  <c r="AL69" i="1"/>
  <c r="AD69" i="1"/>
  <c r="BD69" i="1"/>
  <c r="AV69" i="1"/>
  <c r="AK69" i="1"/>
  <c r="Z69" i="1"/>
  <c r="AU69" i="1"/>
  <c r="AJ69" i="1"/>
  <c r="Y69" i="1"/>
  <c r="AH69" i="1"/>
  <c r="BI69" i="1"/>
  <c r="AR69" i="1"/>
  <c r="AG69" i="1"/>
  <c r="AP69" i="1"/>
  <c r="AF69" i="1"/>
  <c r="AO69" i="1"/>
  <c r="AE69" i="1"/>
  <c r="BF69" i="1"/>
  <c r="AN69" i="1"/>
  <c r="AC69" i="1"/>
  <c r="AM69" i="1"/>
  <c r="AB69" i="1"/>
  <c r="BK220" i="1"/>
  <c r="AM220" i="1"/>
  <c r="AE220" i="1"/>
  <c r="AT220" i="1"/>
  <c r="AL220" i="1"/>
  <c r="AD220" i="1"/>
  <c r="BI220" i="1"/>
  <c r="AK220" i="1"/>
  <c r="AC220" i="1"/>
  <c r="AR220" i="1"/>
  <c r="AJ220" i="1"/>
  <c r="AB220" i="1"/>
  <c r="AQ220" i="1"/>
  <c r="AI220" i="1"/>
  <c r="AA220" i="1"/>
  <c r="BF220" i="1"/>
  <c r="AP220" i="1"/>
  <c r="AH220" i="1"/>
  <c r="Z220" i="1"/>
  <c r="AO220" i="1"/>
  <c r="AG220" i="1"/>
  <c r="Y220" i="1"/>
  <c r="AN220" i="1"/>
  <c r="AF220" i="1"/>
  <c r="AQ442" i="1"/>
  <c r="AI442" i="1"/>
  <c r="AA442" i="1"/>
  <c r="AP442" i="1"/>
  <c r="AH442" i="1"/>
  <c r="Z442" i="1"/>
  <c r="BM442" i="1"/>
  <c r="AO442" i="1"/>
  <c r="AG442" i="1"/>
  <c r="Y442" i="1"/>
  <c r="AN442" i="1"/>
  <c r="AF442" i="1"/>
  <c r="AM442" i="1"/>
  <c r="AE442" i="1"/>
  <c r="AL442" i="1"/>
  <c r="AD442" i="1"/>
  <c r="AK442" i="1"/>
  <c r="AC442" i="1"/>
  <c r="AR442" i="1"/>
  <c r="AJ442" i="1"/>
  <c r="AB442" i="1"/>
  <c r="BA347" i="1"/>
  <c r="AK347" i="1"/>
  <c r="AC347" i="1"/>
  <c r="BH347" i="1"/>
  <c r="AZ347" i="1"/>
  <c r="AR347" i="1"/>
  <c r="AJ347" i="1"/>
  <c r="AB347" i="1"/>
  <c r="BD347" i="1"/>
  <c r="AV347" i="1"/>
  <c r="AN347" i="1"/>
  <c r="AF347" i="1"/>
  <c r="BC347" i="1"/>
  <c r="AU347" i="1"/>
  <c r="AM347" i="1"/>
  <c r="AE347" i="1"/>
  <c r="BB347" i="1"/>
  <c r="AL347" i="1"/>
  <c r="AD347" i="1"/>
  <c r="AX347" i="1"/>
  <c r="AG347" i="1"/>
  <c r="AW347" i="1"/>
  <c r="AA347" i="1"/>
  <c r="Z347" i="1"/>
  <c r="AQ347" i="1"/>
  <c r="Y347" i="1"/>
  <c r="AP347" i="1"/>
  <c r="AO347" i="1"/>
  <c r="BE347" i="1"/>
  <c r="AI347" i="1"/>
  <c r="BM347" i="1"/>
  <c r="AY347" i="1"/>
  <c r="AH347" i="1"/>
  <c r="AS40" i="1"/>
  <c r="AS133" i="1"/>
  <c r="AS290" i="1"/>
  <c r="AS433" i="1"/>
  <c r="AS325" i="1"/>
  <c r="AS315" i="1"/>
  <c r="AS329" i="1"/>
  <c r="AS306" i="1"/>
  <c r="AS37" i="1"/>
  <c r="AS301" i="1"/>
  <c r="AS255" i="1"/>
  <c r="AS353" i="1"/>
  <c r="AS194" i="1"/>
  <c r="AS431" i="1"/>
  <c r="AS122" i="1"/>
  <c r="AS413" i="1"/>
  <c r="AS18" i="1"/>
  <c r="AS199" i="1"/>
  <c r="AS327" i="1"/>
  <c r="AS189" i="1"/>
  <c r="AS49" i="1"/>
  <c r="AS292" i="1"/>
  <c r="AV267" i="1"/>
  <c r="AN267" i="1"/>
  <c r="AF267" i="1"/>
  <c r="AM267" i="1"/>
  <c r="AE267" i="1"/>
  <c r="AL267" i="1"/>
  <c r="AD267" i="1"/>
  <c r="AK267" i="1"/>
  <c r="AC267" i="1"/>
  <c r="AR267" i="1"/>
  <c r="AJ267" i="1"/>
  <c r="AB267" i="1"/>
  <c r="BG267" i="1"/>
  <c r="AQ267" i="1"/>
  <c r="AI267" i="1"/>
  <c r="AA267" i="1"/>
  <c r="BM267" i="1"/>
  <c r="AO267" i="1"/>
  <c r="AG267" i="1"/>
  <c r="Y267" i="1"/>
  <c r="AP267" i="1"/>
  <c r="AH267" i="1"/>
  <c r="Z267" i="1"/>
  <c r="BF267" i="1"/>
  <c r="AM248" i="1"/>
  <c r="AE248" i="1"/>
  <c r="AL248" i="1"/>
  <c r="AD248" i="1"/>
  <c r="AK248" i="1"/>
  <c r="AC248" i="1"/>
  <c r="AR248" i="1"/>
  <c r="AJ248" i="1"/>
  <c r="AB248" i="1"/>
  <c r="BG248" i="1"/>
  <c r="AQ248" i="1"/>
  <c r="AI248" i="1"/>
  <c r="AA248" i="1"/>
  <c r="AP248" i="1"/>
  <c r="AH248" i="1"/>
  <c r="Z248" i="1"/>
  <c r="AN248" i="1"/>
  <c r="AF248" i="1"/>
  <c r="AO248" i="1"/>
  <c r="AG248" i="1"/>
  <c r="Y248" i="1"/>
  <c r="BB421" i="1"/>
  <c r="AL421" i="1"/>
  <c r="AD421" i="1"/>
  <c r="BA421" i="1"/>
  <c r="AK421" i="1"/>
  <c r="AC421" i="1"/>
  <c r="AR421" i="1"/>
  <c r="AJ421" i="1"/>
  <c r="AB421" i="1"/>
  <c r="BG421" i="1"/>
  <c r="AQ421" i="1"/>
  <c r="AI421" i="1"/>
  <c r="AA421" i="1"/>
  <c r="BF421" i="1"/>
  <c r="AX421" i="1"/>
  <c r="AP421" i="1"/>
  <c r="AH421" i="1"/>
  <c r="Z421" i="1"/>
  <c r="BM421" i="1"/>
  <c r="BE421" i="1"/>
  <c r="AW421" i="1"/>
  <c r="AO421" i="1"/>
  <c r="AG421" i="1"/>
  <c r="Y421" i="1"/>
  <c r="BD421" i="1"/>
  <c r="AN421" i="1"/>
  <c r="AF421" i="1"/>
  <c r="AM421" i="1"/>
  <c r="AE421" i="1"/>
  <c r="BB82" i="1"/>
  <c r="AL82" i="1"/>
  <c r="AD82" i="1"/>
  <c r="BA82" i="1"/>
  <c r="AK82" i="1"/>
  <c r="AC82" i="1"/>
  <c r="AZ82" i="1"/>
  <c r="AR82" i="1"/>
  <c r="AJ82" i="1"/>
  <c r="AB82" i="1"/>
  <c r="BG82" i="1"/>
  <c r="AY82" i="1"/>
  <c r="AQ82" i="1"/>
  <c r="AI82" i="1"/>
  <c r="AA82" i="1"/>
  <c r="BF82" i="1"/>
  <c r="AX82" i="1"/>
  <c r="AP82" i="1"/>
  <c r="AH82" i="1"/>
  <c r="Z82" i="1"/>
  <c r="BD82" i="1"/>
  <c r="AV82" i="1"/>
  <c r="AN82" i="1"/>
  <c r="AF82" i="1"/>
  <c r="AU82" i="1"/>
  <c r="AM82" i="1"/>
  <c r="AE82" i="1"/>
  <c r="AO82" i="1"/>
  <c r="AG82" i="1"/>
  <c r="Y82" i="1"/>
  <c r="BE82" i="1"/>
  <c r="BM82" i="1"/>
  <c r="AW82" i="1"/>
  <c r="BB375" i="1"/>
  <c r="AL375" i="1"/>
  <c r="AD375" i="1"/>
  <c r="BA375" i="1"/>
  <c r="AK375" i="1"/>
  <c r="AC375" i="1"/>
  <c r="AZ375" i="1"/>
  <c r="AR375" i="1"/>
  <c r="AJ375" i="1"/>
  <c r="AB375" i="1"/>
  <c r="AY375" i="1"/>
  <c r="AQ375" i="1"/>
  <c r="AI375" i="1"/>
  <c r="AA375" i="1"/>
  <c r="AX375" i="1"/>
  <c r="AP375" i="1"/>
  <c r="AH375" i="1"/>
  <c r="Z375" i="1"/>
  <c r="AW375" i="1"/>
  <c r="AO375" i="1"/>
  <c r="AG375" i="1"/>
  <c r="Y375" i="1"/>
  <c r="BL375" i="1"/>
  <c r="AV375" i="1"/>
  <c r="AN375" i="1"/>
  <c r="AF375" i="1"/>
  <c r="BC375" i="1"/>
  <c r="AU375" i="1"/>
  <c r="AM375" i="1"/>
  <c r="AE375" i="1"/>
  <c r="BB352" i="1"/>
  <c r="AL352" i="1"/>
  <c r="AD352" i="1"/>
  <c r="AK352" i="1"/>
  <c r="AC352" i="1"/>
  <c r="AR352" i="1"/>
  <c r="AJ352" i="1"/>
  <c r="AB352" i="1"/>
  <c r="AQ352" i="1"/>
  <c r="AI352" i="1"/>
  <c r="AA352" i="1"/>
  <c r="AP352" i="1"/>
  <c r="AH352" i="1"/>
  <c r="Z352" i="1"/>
  <c r="AO352" i="1"/>
  <c r="AG352" i="1"/>
  <c r="Y352" i="1"/>
  <c r="AN352" i="1"/>
  <c r="AF352" i="1"/>
  <c r="AM352" i="1"/>
  <c r="AE352" i="1"/>
  <c r="BA43" i="1"/>
  <c r="AK43" i="1"/>
  <c r="AC43" i="1"/>
  <c r="BH43" i="1"/>
  <c r="AZ43" i="1"/>
  <c r="AR43" i="1"/>
  <c r="AJ43" i="1"/>
  <c r="AB43" i="1"/>
  <c r="BG43" i="1"/>
  <c r="AY43" i="1"/>
  <c r="AQ43" i="1"/>
  <c r="AI43" i="1"/>
  <c r="AA43" i="1"/>
  <c r="AX43" i="1"/>
  <c r="AP43" i="1"/>
  <c r="AH43" i="1"/>
  <c r="Z43" i="1"/>
  <c r="BM43" i="1"/>
  <c r="AW43" i="1"/>
  <c r="AO43" i="1"/>
  <c r="AG43" i="1"/>
  <c r="Y43" i="1"/>
  <c r="AV43" i="1"/>
  <c r="AN43" i="1"/>
  <c r="AF43" i="1"/>
  <c r="BK43" i="1"/>
  <c r="AU43" i="1"/>
  <c r="AM43" i="1"/>
  <c r="AE43" i="1"/>
  <c r="BB43" i="1"/>
  <c r="AT43" i="1"/>
  <c r="AL43" i="1"/>
  <c r="AD43" i="1"/>
  <c r="BG259" i="1"/>
  <c r="AY259" i="1"/>
  <c r="AQ259" i="1"/>
  <c r="AI259" i="1"/>
  <c r="AA259" i="1"/>
  <c r="BF259" i="1"/>
  <c r="AX259" i="1"/>
  <c r="AP259" i="1"/>
  <c r="AH259" i="1"/>
  <c r="Z259" i="1"/>
  <c r="BM259" i="1"/>
  <c r="BE259" i="1"/>
  <c r="AW259" i="1"/>
  <c r="AO259" i="1"/>
  <c r="AG259" i="1"/>
  <c r="Y259" i="1"/>
  <c r="BD259" i="1"/>
  <c r="AV259" i="1"/>
  <c r="AN259" i="1"/>
  <c r="AF259" i="1"/>
  <c r="BC259" i="1"/>
  <c r="AM259" i="1"/>
  <c r="AE259" i="1"/>
  <c r="BB259" i="1"/>
  <c r="AL259" i="1"/>
  <c r="AD259" i="1"/>
  <c r="AZ259" i="1"/>
  <c r="AR259" i="1"/>
  <c r="AJ259" i="1"/>
  <c r="AB259" i="1"/>
  <c r="BA259" i="1"/>
  <c r="AK259" i="1"/>
  <c r="AC259"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9" i="1"/>
  <c r="AP269" i="1"/>
  <c r="AH269" i="1"/>
  <c r="Z269" i="1"/>
  <c r="AO269" i="1"/>
  <c r="AG269" i="1"/>
  <c r="Y269" i="1"/>
  <c r="AV269" i="1"/>
  <c r="AN269" i="1"/>
  <c r="AF269" i="1"/>
  <c r="AU269" i="1"/>
  <c r="AM269" i="1"/>
  <c r="AE269" i="1"/>
  <c r="BB269" i="1"/>
  <c r="AL269" i="1"/>
  <c r="AD269" i="1"/>
  <c r="BA269" i="1"/>
  <c r="AK269" i="1"/>
  <c r="AC269" i="1"/>
  <c r="AQ269" i="1"/>
  <c r="AI269" i="1"/>
  <c r="AA269" i="1"/>
  <c r="AB269" i="1"/>
  <c r="AR269" i="1"/>
  <c r="AJ269" i="1"/>
  <c r="BM440" i="1"/>
  <c r="AO440" i="1"/>
  <c r="AG440" i="1"/>
  <c r="Y440" i="1"/>
  <c r="AN440" i="1"/>
  <c r="AF440" i="1"/>
  <c r="BC440" i="1"/>
  <c r="AM440" i="1"/>
  <c r="AE440" i="1"/>
  <c r="BJ440" i="1"/>
  <c r="BB440" i="1"/>
  <c r="AL440" i="1"/>
  <c r="AD440" i="1"/>
  <c r="BA440" i="1"/>
  <c r="AK440" i="1"/>
  <c r="AC440" i="1"/>
  <c r="AZ440" i="1"/>
  <c r="AR440" i="1"/>
  <c r="AJ440" i="1"/>
  <c r="AB440" i="1"/>
  <c r="BG440" i="1"/>
  <c r="AQ440" i="1"/>
  <c r="AI440" i="1"/>
  <c r="AA440" i="1"/>
  <c r="AP440" i="1"/>
  <c r="AH440" i="1"/>
  <c r="Z440" i="1"/>
  <c r="BM47" i="1"/>
  <c r="BE47" i="1"/>
  <c r="AO47" i="1"/>
  <c r="AG47" i="1"/>
  <c r="Y47" i="1"/>
  <c r="BD47" i="1"/>
  <c r="AN47" i="1"/>
  <c r="AF47" i="1"/>
  <c r="AM47" i="1"/>
  <c r="AE47" i="1"/>
  <c r="BB47" i="1"/>
  <c r="AL47" i="1"/>
  <c r="AD47" i="1"/>
  <c r="BA47" i="1"/>
  <c r="AK47" i="1"/>
  <c r="AC47" i="1"/>
  <c r="AZ47" i="1"/>
  <c r="AR47" i="1"/>
  <c r="AJ47" i="1"/>
  <c r="AB47" i="1"/>
  <c r="BG47" i="1"/>
  <c r="AQ47" i="1"/>
  <c r="AI47" i="1"/>
  <c r="AA47" i="1"/>
  <c r="BF47" i="1"/>
  <c r="AX47" i="1"/>
  <c r="AP47" i="1"/>
  <c r="AH47" i="1"/>
  <c r="Z47" i="1"/>
  <c r="BG430" i="1"/>
  <c r="AY430" i="1"/>
  <c r="AQ430" i="1"/>
  <c r="AI430" i="1"/>
  <c r="AA430" i="1"/>
  <c r="BM430" i="1"/>
  <c r="BE430" i="1"/>
  <c r="AO430" i="1"/>
  <c r="AG430" i="1"/>
  <c r="Y430" i="1"/>
  <c r="AV430" i="1"/>
  <c r="AL430" i="1"/>
  <c r="AB430" i="1"/>
  <c r="AU430" i="1"/>
  <c r="AK430" i="1"/>
  <c r="Z430" i="1"/>
  <c r="BC430" i="1"/>
  <c r="AT430" i="1"/>
  <c r="AJ430" i="1"/>
  <c r="BB430" i="1"/>
  <c r="AH430" i="1"/>
  <c r="BK430" i="1"/>
  <c r="BA430" i="1"/>
  <c r="AR430" i="1"/>
  <c r="AF430" i="1"/>
  <c r="AZ430" i="1"/>
  <c r="AP430" i="1"/>
  <c r="AE430" i="1"/>
  <c r="AN430" i="1"/>
  <c r="AD430" i="1"/>
  <c r="BH430" i="1"/>
  <c r="AM430" i="1"/>
  <c r="AC430" i="1"/>
  <c r="AO173" i="1"/>
  <c r="AG173" i="1"/>
  <c r="Y173" i="1"/>
  <c r="AV173" i="1"/>
  <c r="AN173" i="1"/>
  <c r="AF173" i="1"/>
  <c r="AU173" i="1"/>
  <c r="AM173" i="1"/>
  <c r="AE173" i="1"/>
  <c r="BB173" i="1"/>
  <c r="AL173" i="1"/>
  <c r="AD173" i="1"/>
  <c r="BA173" i="1"/>
  <c r="AK173" i="1"/>
  <c r="AC173" i="1"/>
  <c r="AZ173" i="1"/>
  <c r="AR173" i="1"/>
  <c r="AJ173" i="1"/>
  <c r="AB173" i="1"/>
  <c r="BG173" i="1"/>
  <c r="AQ173" i="1"/>
  <c r="AI173" i="1"/>
  <c r="AA173" i="1"/>
  <c r="AP173" i="1"/>
  <c r="AH173" i="1"/>
  <c r="Z173"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8" i="1"/>
  <c r="AY408" i="1"/>
  <c r="AQ408" i="1"/>
  <c r="AI408" i="1"/>
  <c r="AA408" i="1"/>
  <c r="BM408" i="1"/>
  <c r="BD408" i="1"/>
  <c r="AU408" i="1"/>
  <c r="AL408" i="1"/>
  <c r="AC408" i="1"/>
  <c r="AK408" i="1"/>
  <c r="AB408" i="1"/>
  <c r="BB408" i="1"/>
  <c r="AJ408" i="1"/>
  <c r="Z408" i="1"/>
  <c r="BA408" i="1"/>
  <c r="AR408" i="1"/>
  <c r="AH408" i="1"/>
  <c r="Y408" i="1"/>
  <c r="AZ408" i="1"/>
  <c r="AP408" i="1"/>
  <c r="AG408" i="1"/>
  <c r="BH408" i="1"/>
  <c r="AX408" i="1"/>
  <c r="AO408" i="1"/>
  <c r="AF408" i="1"/>
  <c r="BF408" i="1"/>
  <c r="AW408" i="1"/>
  <c r="AN408" i="1"/>
  <c r="AE408" i="1"/>
  <c r="BE408" i="1"/>
  <c r="AV408" i="1"/>
  <c r="AM408" i="1"/>
  <c r="AD408" i="1"/>
  <c r="AY314" i="1"/>
  <c r="AQ314" i="1"/>
  <c r="AI314" i="1"/>
  <c r="AA314" i="1"/>
  <c r="AP314" i="1"/>
  <c r="AH314" i="1"/>
  <c r="Z314" i="1"/>
  <c r="AV314" i="1"/>
  <c r="AN314" i="1"/>
  <c r="AF314" i="1"/>
  <c r="AU314" i="1"/>
  <c r="AM314" i="1"/>
  <c r="AE314" i="1"/>
  <c r="BA314" i="1"/>
  <c r="AK314" i="1"/>
  <c r="AC314" i="1"/>
  <c r="AR314" i="1"/>
  <c r="AO314" i="1"/>
  <c r="AL314" i="1"/>
  <c r="BB314" i="1"/>
  <c r="AJ314" i="1"/>
  <c r="AZ314" i="1"/>
  <c r="AG314" i="1"/>
  <c r="AD314" i="1"/>
  <c r="AB314" i="1"/>
  <c r="Y314" i="1"/>
  <c r="BG83" i="1"/>
  <c r="AQ83" i="1"/>
  <c r="AI83" i="1"/>
  <c r="AA83" i="1"/>
  <c r="BF83" i="1"/>
  <c r="AX83" i="1"/>
  <c r="AP83" i="1"/>
  <c r="AH83" i="1"/>
  <c r="Z83" i="1"/>
  <c r="BE83" i="1"/>
  <c r="AW83" i="1"/>
  <c r="AO83" i="1"/>
  <c r="AG83" i="1"/>
  <c r="Y83" i="1"/>
  <c r="BD83" i="1"/>
  <c r="AN83" i="1"/>
  <c r="AF83" i="1"/>
  <c r="AM83" i="1"/>
  <c r="AE83" i="1"/>
  <c r="BA83" i="1"/>
  <c r="AK83" i="1"/>
  <c r="AC83" i="1"/>
  <c r="AZ83" i="1"/>
  <c r="AR83" i="1"/>
  <c r="AJ83" i="1"/>
  <c r="AB83" i="1"/>
  <c r="AL83" i="1"/>
  <c r="AD83" i="1"/>
  <c r="BB83" i="1"/>
  <c r="BG184" i="1"/>
  <c r="AQ184" i="1"/>
  <c r="AI184" i="1"/>
  <c r="AA184" i="1"/>
  <c r="BF184" i="1"/>
  <c r="AP184" i="1"/>
  <c r="AH184" i="1"/>
  <c r="Z184" i="1"/>
  <c r="AO184" i="1"/>
  <c r="AG184" i="1"/>
  <c r="Y184" i="1"/>
  <c r="AN184" i="1"/>
  <c r="AF184" i="1"/>
  <c r="AM184" i="1"/>
  <c r="AE184" i="1"/>
  <c r="AL184" i="1"/>
  <c r="AD184" i="1"/>
  <c r="AK184" i="1"/>
  <c r="AC184" i="1"/>
  <c r="AR184" i="1"/>
  <c r="AJ184" i="1"/>
  <c r="AB184"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4" i="1"/>
  <c r="AY244" i="1"/>
  <c r="AQ244" i="1"/>
  <c r="AI244" i="1"/>
  <c r="AA244" i="1"/>
  <c r="AX244" i="1"/>
  <c r="AP244" i="1"/>
  <c r="AH244" i="1"/>
  <c r="Z244" i="1"/>
  <c r="BM244" i="1"/>
  <c r="AW244" i="1"/>
  <c r="AO244" i="1"/>
  <c r="AG244" i="1"/>
  <c r="Y244" i="1"/>
  <c r="AV244" i="1"/>
  <c r="AN244" i="1"/>
  <c r="AF244" i="1"/>
  <c r="BK244" i="1"/>
  <c r="BC244" i="1"/>
  <c r="AU244" i="1"/>
  <c r="AM244" i="1"/>
  <c r="AE244" i="1"/>
  <c r="BB244" i="1"/>
  <c r="AT244" i="1"/>
  <c r="AL244" i="1"/>
  <c r="AD244" i="1"/>
  <c r="BH244" i="1"/>
  <c r="AZ244" i="1"/>
  <c r="AR244" i="1"/>
  <c r="AJ244" i="1"/>
  <c r="AB244" i="1"/>
  <c r="AK244" i="1"/>
  <c r="AC244" i="1"/>
  <c r="BA244" i="1"/>
  <c r="BF160" i="1"/>
  <c r="AX160" i="1"/>
  <c r="AP160" i="1"/>
  <c r="AH160" i="1"/>
  <c r="Z160" i="1"/>
  <c r="BE160" i="1"/>
  <c r="AW160" i="1"/>
  <c r="AO160" i="1"/>
  <c r="AG160" i="1"/>
  <c r="Y160" i="1"/>
  <c r="BD160" i="1"/>
  <c r="AV160" i="1"/>
  <c r="AN160" i="1"/>
  <c r="AF160" i="1"/>
  <c r="BC160" i="1"/>
  <c r="AM160" i="1"/>
  <c r="AE160" i="1"/>
  <c r="BB160" i="1"/>
  <c r="AL160" i="1"/>
  <c r="AD160" i="1"/>
  <c r="BA160" i="1"/>
  <c r="AK160" i="1"/>
  <c r="AC160" i="1"/>
  <c r="AZ160" i="1"/>
  <c r="AR160" i="1"/>
  <c r="AJ160" i="1"/>
  <c r="AB160" i="1"/>
  <c r="BG160" i="1"/>
  <c r="AY160" i="1"/>
  <c r="AQ160" i="1"/>
  <c r="AI160" i="1"/>
  <c r="AA160" i="1"/>
  <c r="AP445" i="1"/>
  <c r="AH445" i="1"/>
  <c r="Z445" i="1"/>
  <c r="AO445" i="1"/>
  <c r="AG445" i="1"/>
  <c r="Y445" i="1"/>
  <c r="BD445" i="1"/>
  <c r="AN445" i="1"/>
  <c r="AF445" i="1"/>
  <c r="AM445" i="1"/>
  <c r="AE445" i="1"/>
  <c r="AL445" i="1"/>
  <c r="AD445" i="1"/>
  <c r="AK445" i="1"/>
  <c r="AC445" i="1"/>
  <c r="AR445" i="1"/>
  <c r="AJ445" i="1"/>
  <c r="AB445" i="1"/>
  <c r="AQ445" i="1"/>
  <c r="AI445" i="1"/>
  <c r="AA445" i="1"/>
  <c r="BB424" i="1"/>
  <c r="AL424" i="1"/>
  <c r="AD424" i="1"/>
  <c r="BA424" i="1"/>
  <c r="AK424" i="1"/>
  <c r="AC424" i="1"/>
  <c r="AZ424" i="1"/>
  <c r="AR424" i="1"/>
  <c r="AJ424" i="1"/>
  <c r="AB424" i="1"/>
  <c r="AY424" i="1"/>
  <c r="AQ424" i="1"/>
  <c r="AI424" i="1"/>
  <c r="AA424" i="1"/>
  <c r="AX424" i="1"/>
  <c r="AP424" i="1"/>
  <c r="AH424" i="1"/>
  <c r="Z424" i="1"/>
  <c r="AW424" i="1"/>
  <c r="AO424" i="1"/>
  <c r="AG424" i="1"/>
  <c r="Y424" i="1"/>
  <c r="AN424" i="1"/>
  <c r="AF424" i="1"/>
  <c r="BC424" i="1"/>
  <c r="AM424" i="1"/>
  <c r="AE424" i="1"/>
  <c r="BF8" i="1"/>
  <c r="AP8" i="1"/>
  <c r="AH8" i="1"/>
  <c r="Z8" i="1"/>
  <c r="BE8" i="1"/>
  <c r="AO8" i="1"/>
  <c r="AG8" i="1"/>
  <c r="Y8" i="1"/>
  <c r="BD8" i="1"/>
  <c r="AN8" i="1"/>
  <c r="AF8" i="1"/>
  <c r="AM8" i="1"/>
  <c r="AE8" i="1"/>
  <c r="AL8" i="1"/>
  <c r="AD8" i="1"/>
  <c r="AK8" i="1"/>
  <c r="AC8" i="1"/>
  <c r="AR8" i="1"/>
  <c r="AJ8" i="1"/>
  <c r="AB8" i="1"/>
  <c r="AQ8" i="1"/>
  <c r="AI8" i="1"/>
  <c r="AA8" i="1"/>
  <c r="BB429" i="1"/>
  <c r="AT429" i="1"/>
  <c r="AL429" i="1"/>
  <c r="AD429" i="1"/>
  <c r="AZ429" i="1"/>
  <c r="AQ429" i="1"/>
  <c r="AH429" i="1"/>
  <c r="Y429" i="1"/>
  <c r="BH429" i="1"/>
  <c r="AY429" i="1"/>
  <c r="AP429" i="1"/>
  <c r="AG429" i="1"/>
  <c r="BG429" i="1"/>
  <c r="AX429" i="1"/>
  <c r="AO429" i="1"/>
  <c r="AF429" i="1"/>
  <c r="AW429" i="1"/>
  <c r="AN429" i="1"/>
  <c r="AE429" i="1"/>
  <c r="BM429" i="1"/>
  <c r="AV429" i="1"/>
  <c r="AM429" i="1"/>
  <c r="AC429" i="1"/>
  <c r="AU429" i="1"/>
  <c r="AK429" i="1"/>
  <c r="AB429" i="1"/>
  <c r="BK429" i="1"/>
  <c r="BC429" i="1"/>
  <c r="AJ429" i="1"/>
  <c r="AA429" i="1"/>
  <c r="BA429" i="1"/>
  <c r="AR429" i="1"/>
  <c r="AI429" i="1"/>
  <c r="Z429" i="1"/>
  <c r="AM45" i="1"/>
  <c r="AE45" i="1"/>
  <c r="AL45" i="1"/>
  <c r="AD45" i="1"/>
  <c r="AK45" i="1"/>
  <c r="AC45" i="1"/>
  <c r="AR45" i="1"/>
  <c r="AJ45" i="1"/>
  <c r="AB45" i="1"/>
  <c r="BG45" i="1"/>
  <c r="AQ45" i="1"/>
  <c r="AI45" i="1"/>
  <c r="AA45" i="1"/>
  <c r="AP45" i="1"/>
  <c r="AH45" i="1"/>
  <c r="Z45" i="1"/>
  <c r="AO45" i="1"/>
  <c r="AG45" i="1"/>
  <c r="Y45" i="1"/>
  <c r="AN45" i="1"/>
  <c r="AF45" i="1"/>
  <c r="AN276" i="1"/>
  <c r="AF276" i="1"/>
  <c r="AM276" i="1"/>
  <c r="AE276" i="1"/>
  <c r="BI276" i="1"/>
  <c r="AK276" i="1"/>
  <c r="AC276" i="1"/>
  <c r="AQ276" i="1"/>
  <c r="AD276" i="1"/>
  <c r="AP276" i="1"/>
  <c r="AB276" i="1"/>
  <c r="AO276" i="1"/>
  <c r="AA276" i="1"/>
  <c r="AL276" i="1"/>
  <c r="Z276" i="1"/>
  <c r="AJ276" i="1"/>
  <c r="Y276" i="1"/>
  <c r="AI276" i="1"/>
  <c r="AH276" i="1"/>
  <c r="AR276" i="1"/>
  <c r="AG276" i="1"/>
  <c r="BE205" i="1"/>
  <c r="AW205" i="1"/>
  <c r="AO205" i="1"/>
  <c r="AG205" i="1"/>
  <c r="Y205" i="1"/>
  <c r="BC205" i="1"/>
  <c r="AK205" i="1"/>
  <c r="AB205" i="1"/>
  <c r="BB205" i="1"/>
  <c r="AJ205" i="1"/>
  <c r="AA205" i="1"/>
  <c r="BA205" i="1"/>
  <c r="AR205" i="1"/>
  <c r="AI205" i="1"/>
  <c r="Z205" i="1"/>
  <c r="AZ205" i="1"/>
  <c r="AQ205" i="1"/>
  <c r="AH205" i="1"/>
  <c r="BH205" i="1"/>
  <c r="AY205" i="1"/>
  <c r="AP205" i="1"/>
  <c r="AF205" i="1"/>
  <c r="BG205" i="1"/>
  <c r="AX205" i="1"/>
  <c r="AN205" i="1"/>
  <c r="AE205" i="1"/>
  <c r="BF205" i="1"/>
  <c r="AV205" i="1"/>
  <c r="AM205" i="1"/>
  <c r="AD205" i="1"/>
  <c r="AL205" i="1"/>
  <c r="AC205" i="1"/>
  <c r="BD205" i="1"/>
  <c r="AU205" i="1"/>
  <c r="BF324" i="1"/>
  <c r="AX324" i="1"/>
  <c r="AP324" i="1"/>
  <c r="AH324" i="1"/>
  <c r="Z324" i="1"/>
  <c r="BC324" i="1"/>
  <c r="AK324" i="1"/>
  <c r="AB324" i="1"/>
  <c r="BB324" i="1"/>
  <c r="AJ324" i="1"/>
  <c r="AA324" i="1"/>
  <c r="BA324" i="1"/>
  <c r="AR324" i="1"/>
  <c r="AI324" i="1"/>
  <c r="Y324" i="1"/>
  <c r="AZ324" i="1"/>
  <c r="AQ324" i="1"/>
  <c r="AG324" i="1"/>
  <c r="BH324" i="1"/>
  <c r="AY324" i="1"/>
  <c r="AO324" i="1"/>
  <c r="AF324" i="1"/>
  <c r="AW324" i="1"/>
  <c r="AN324" i="1"/>
  <c r="AE324" i="1"/>
  <c r="BE324" i="1"/>
  <c r="AV324" i="1"/>
  <c r="AM324" i="1"/>
  <c r="AD324" i="1"/>
  <c r="BM324" i="1"/>
  <c r="BD324" i="1"/>
  <c r="AU324" i="1"/>
  <c r="AL324" i="1"/>
  <c r="AC324" i="1"/>
  <c r="AS234" i="1"/>
  <c r="AS417" i="1"/>
  <c r="AS349" i="1"/>
  <c r="AS366" i="1"/>
  <c r="AS331" i="1"/>
  <c r="AS202" i="1"/>
  <c r="AS57" i="1"/>
  <c r="AS212" i="1"/>
  <c r="AS377" i="1"/>
  <c r="AS328" i="1"/>
  <c r="AS386" i="1"/>
  <c r="AS79" i="1"/>
  <c r="AM228" i="1"/>
  <c r="AE228" i="1"/>
  <c r="AL228" i="1"/>
  <c r="AD228" i="1"/>
  <c r="AK228" i="1"/>
  <c r="AC228" i="1"/>
  <c r="AR228" i="1"/>
  <c r="AJ228" i="1"/>
  <c r="AB228" i="1"/>
  <c r="AQ228" i="1"/>
  <c r="AI228" i="1"/>
  <c r="AA228" i="1"/>
  <c r="AP228" i="1"/>
  <c r="AH228" i="1"/>
  <c r="Z228" i="1"/>
  <c r="AO228" i="1"/>
  <c r="AG228" i="1"/>
  <c r="Y228" i="1"/>
  <c r="BD228" i="1"/>
  <c r="AN228" i="1"/>
  <c r="AF228"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5" i="1"/>
  <c r="AT295" i="1"/>
  <c r="AL295" i="1"/>
  <c r="AD295" i="1"/>
  <c r="AY295" i="1"/>
  <c r="AP295" i="1"/>
  <c r="AG295" i="1"/>
  <c r="BG295" i="1"/>
  <c r="AX295" i="1"/>
  <c r="AO295" i="1"/>
  <c r="AF295" i="1"/>
  <c r="AN295" i="1"/>
  <c r="AE295" i="1"/>
  <c r="BM295" i="1"/>
  <c r="AV295" i="1"/>
  <c r="AM295" i="1"/>
  <c r="AC295" i="1"/>
  <c r="AU295" i="1"/>
  <c r="AK295" i="1"/>
  <c r="AB295" i="1"/>
  <c r="BK295" i="1"/>
  <c r="BC295" i="1"/>
  <c r="AJ295" i="1"/>
  <c r="AA295" i="1"/>
  <c r="AZ295" i="1"/>
  <c r="AQ295" i="1"/>
  <c r="AH295" i="1"/>
  <c r="Y295" i="1"/>
  <c r="AI295" i="1"/>
  <c r="Z295" i="1"/>
  <c r="BA295" i="1"/>
  <c r="AR295" i="1"/>
  <c r="BF94" i="1"/>
  <c r="AP94" i="1"/>
  <c r="AH94" i="1"/>
  <c r="Z94" i="1"/>
  <c r="BE94" i="1"/>
  <c r="AO94" i="1"/>
  <c r="AG94" i="1"/>
  <c r="Y94" i="1"/>
  <c r="BD94" i="1"/>
  <c r="AN94" i="1"/>
  <c r="AF94" i="1"/>
  <c r="AM94" i="1"/>
  <c r="AE94" i="1"/>
  <c r="AL94" i="1"/>
  <c r="AD94" i="1"/>
  <c r="AK94" i="1"/>
  <c r="AC94" i="1"/>
  <c r="AR94" i="1"/>
  <c r="AJ94" i="1"/>
  <c r="AB94" i="1"/>
  <c r="AQ94" i="1"/>
  <c r="AI94" i="1"/>
  <c r="AA94" i="1"/>
  <c r="AL90" i="1"/>
  <c r="AD90" i="1"/>
  <c r="AK90" i="1"/>
  <c r="AC90" i="1"/>
  <c r="AR90" i="1"/>
  <c r="AJ90" i="1"/>
  <c r="AB90" i="1"/>
  <c r="BG90" i="1"/>
  <c r="AQ90" i="1"/>
  <c r="AI90" i="1"/>
  <c r="AA90" i="1"/>
  <c r="BF90" i="1"/>
  <c r="AP90" i="1"/>
  <c r="AH90" i="1"/>
  <c r="Z90" i="1"/>
  <c r="AO90" i="1"/>
  <c r="AG90" i="1"/>
  <c r="Y90" i="1"/>
  <c r="BD90" i="1"/>
  <c r="AV90" i="1"/>
  <c r="AN90" i="1"/>
  <c r="AF90" i="1"/>
  <c r="AU90" i="1"/>
  <c r="AM90" i="1"/>
  <c r="AE90" i="1"/>
  <c r="AW420" i="1"/>
  <c r="AO420" i="1"/>
  <c r="AG420" i="1"/>
  <c r="Y420" i="1"/>
  <c r="AN420" i="1"/>
  <c r="AF420" i="1"/>
  <c r="BC420" i="1"/>
  <c r="AM420" i="1"/>
  <c r="AE420" i="1"/>
  <c r="BB420" i="1"/>
  <c r="AL420" i="1"/>
  <c r="AD420" i="1"/>
  <c r="BA420" i="1"/>
  <c r="AK420" i="1"/>
  <c r="AC420" i="1"/>
  <c r="AZ420" i="1"/>
  <c r="AR420" i="1"/>
  <c r="AJ420" i="1"/>
  <c r="AB420" i="1"/>
  <c r="BG420" i="1"/>
  <c r="AY420" i="1"/>
  <c r="AQ420" i="1"/>
  <c r="AI420" i="1"/>
  <c r="AA420" i="1"/>
  <c r="AP420" i="1"/>
  <c r="AH420" i="1"/>
  <c r="Z420" i="1"/>
  <c r="AX420" i="1"/>
  <c r="AV92" i="1"/>
  <c r="AN92" i="1"/>
  <c r="AF92" i="1"/>
  <c r="BK92" i="1"/>
  <c r="AU92" i="1"/>
  <c r="AM92" i="1"/>
  <c r="AE92" i="1"/>
  <c r="BB92" i="1"/>
  <c r="AT92" i="1"/>
  <c r="AL92" i="1"/>
  <c r="AD92" i="1"/>
  <c r="BA92" i="1"/>
  <c r="AK92" i="1"/>
  <c r="AC92" i="1"/>
  <c r="AZ92" i="1"/>
  <c r="AR92" i="1"/>
  <c r="AJ92" i="1"/>
  <c r="AB92" i="1"/>
  <c r="BG92" i="1"/>
  <c r="AQ92" i="1"/>
  <c r="AI92" i="1"/>
  <c r="AA92" i="1"/>
  <c r="BF92" i="1"/>
  <c r="AP92" i="1"/>
  <c r="AH92" i="1"/>
  <c r="Z92" i="1"/>
  <c r="BM92" i="1"/>
  <c r="BE92" i="1"/>
  <c r="AO92" i="1"/>
  <c r="AG92" i="1"/>
  <c r="Y92" i="1"/>
  <c r="BD58" i="1"/>
  <c r="AV58" i="1"/>
  <c r="AN58" i="1"/>
  <c r="AF58" i="1"/>
  <c r="AU58" i="1"/>
  <c r="AM58" i="1"/>
  <c r="AE58" i="1"/>
  <c r="BB58" i="1"/>
  <c r="AL58" i="1"/>
  <c r="AD58" i="1"/>
  <c r="BA58" i="1"/>
  <c r="AK58" i="1"/>
  <c r="AC58" i="1"/>
  <c r="BH58" i="1"/>
  <c r="AZ58" i="1"/>
  <c r="AR58" i="1"/>
  <c r="AJ58" i="1"/>
  <c r="AB58" i="1"/>
  <c r="BG58" i="1"/>
  <c r="AY58" i="1"/>
  <c r="AQ58" i="1"/>
  <c r="AI58" i="1"/>
  <c r="AA58" i="1"/>
  <c r="BF58" i="1"/>
  <c r="AX58" i="1"/>
  <c r="AP58" i="1"/>
  <c r="AH58" i="1"/>
  <c r="Z58" i="1"/>
  <c r="BM58" i="1"/>
  <c r="BE58" i="1"/>
  <c r="AW58" i="1"/>
  <c r="AO58" i="1"/>
  <c r="AG58" i="1"/>
  <c r="Y58" i="1"/>
  <c r="BD84" i="1"/>
  <c r="AV84" i="1"/>
  <c r="AN84" i="1"/>
  <c r="AF84" i="1"/>
  <c r="BC84" i="1"/>
  <c r="AU84" i="1"/>
  <c r="AM84" i="1"/>
  <c r="AE84" i="1"/>
  <c r="BB84" i="1"/>
  <c r="AL84" i="1"/>
  <c r="AD84" i="1"/>
  <c r="BA84" i="1"/>
  <c r="AK84" i="1"/>
  <c r="AC84" i="1"/>
  <c r="BH84" i="1"/>
  <c r="AZ84" i="1"/>
  <c r="AR84" i="1"/>
  <c r="AJ84" i="1"/>
  <c r="AB84" i="1"/>
  <c r="BF84" i="1"/>
  <c r="AX84" i="1"/>
  <c r="AP84" i="1"/>
  <c r="AH84" i="1"/>
  <c r="Z84" i="1"/>
  <c r="BM84" i="1"/>
  <c r="BE84" i="1"/>
  <c r="AW84" i="1"/>
  <c r="AO84" i="1"/>
  <c r="AG84" i="1"/>
  <c r="Y84" i="1"/>
  <c r="BG84" i="1"/>
  <c r="AY84" i="1"/>
  <c r="AQ84" i="1"/>
  <c r="AI84" i="1"/>
  <c r="AA84" i="1"/>
  <c r="AW75" i="1"/>
  <c r="AO75" i="1"/>
  <c r="AG75" i="1"/>
  <c r="Y75" i="1"/>
  <c r="AZ75" i="1"/>
  <c r="AR75" i="1"/>
  <c r="AJ75" i="1"/>
  <c r="AB75" i="1"/>
  <c r="AX75" i="1"/>
  <c r="AM75" i="1"/>
  <c r="AC75" i="1"/>
  <c r="AV75" i="1"/>
  <c r="AL75" i="1"/>
  <c r="AA75" i="1"/>
  <c r="AU75" i="1"/>
  <c r="AK75" i="1"/>
  <c r="Z75" i="1"/>
  <c r="BL75" i="1"/>
  <c r="AI75" i="1"/>
  <c r="BC75" i="1"/>
  <c r="AH75" i="1"/>
  <c r="BB75" i="1"/>
  <c r="AQ75" i="1"/>
  <c r="AF75" i="1"/>
  <c r="BA75" i="1"/>
  <c r="AP75" i="1"/>
  <c r="AE75" i="1"/>
  <c r="AY75" i="1"/>
  <c r="AN75" i="1"/>
  <c r="AD75" i="1"/>
  <c r="AP86" i="1"/>
  <c r="AH86" i="1"/>
  <c r="Z86" i="1"/>
  <c r="BE86" i="1"/>
  <c r="AO86" i="1"/>
  <c r="AG86" i="1"/>
  <c r="Y86" i="1"/>
  <c r="AN86" i="1"/>
  <c r="AF86" i="1"/>
  <c r="AM86" i="1"/>
  <c r="AE86" i="1"/>
  <c r="AL86" i="1"/>
  <c r="AD86" i="1"/>
  <c r="AR86" i="1"/>
  <c r="AJ86" i="1"/>
  <c r="AB86" i="1"/>
  <c r="BG86" i="1"/>
  <c r="AQ86" i="1"/>
  <c r="AI86" i="1"/>
  <c r="AA86" i="1"/>
  <c r="AK86" i="1"/>
  <c r="AC86" i="1"/>
  <c r="AM155" i="1"/>
  <c r="AE155" i="1"/>
  <c r="BA155" i="1"/>
  <c r="AK155" i="1"/>
  <c r="AC155" i="1"/>
  <c r="BB155" i="1"/>
  <c r="AR155" i="1"/>
  <c r="AH155" i="1"/>
  <c r="AZ155" i="1"/>
  <c r="AQ155" i="1"/>
  <c r="AG155" i="1"/>
  <c r="AY155" i="1"/>
  <c r="AP155" i="1"/>
  <c r="AF155" i="1"/>
  <c r="BG155" i="1"/>
  <c r="AX155" i="1"/>
  <c r="AO155" i="1"/>
  <c r="AD155" i="1"/>
  <c r="BF155" i="1"/>
  <c r="AW155" i="1"/>
  <c r="AN155" i="1"/>
  <c r="AB155" i="1"/>
  <c r="BM155" i="1"/>
  <c r="BE155" i="1"/>
  <c r="AL155" i="1"/>
  <c r="AA155" i="1"/>
  <c r="BD155" i="1"/>
  <c r="AJ155" i="1"/>
  <c r="Z155" i="1"/>
  <c r="AI155" i="1"/>
  <c r="Y155" i="1"/>
  <c r="BA436" i="1"/>
  <c r="AK436" i="1"/>
  <c r="AC436" i="1"/>
  <c r="AZ436" i="1"/>
  <c r="AR436" i="1"/>
  <c r="AJ436" i="1"/>
  <c r="AB436" i="1"/>
  <c r="AY436" i="1"/>
  <c r="AQ436" i="1"/>
  <c r="AI436" i="1"/>
  <c r="AA436" i="1"/>
  <c r="AX436" i="1"/>
  <c r="AP436" i="1"/>
  <c r="AH436" i="1"/>
  <c r="Z436" i="1"/>
  <c r="AW436" i="1"/>
  <c r="AO436" i="1"/>
  <c r="AG436" i="1"/>
  <c r="Y436" i="1"/>
  <c r="BL436" i="1"/>
  <c r="AV436" i="1"/>
  <c r="AN436" i="1"/>
  <c r="AF436" i="1"/>
  <c r="BC436" i="1"/>
  <c r="AU436" i="1"/>
  <c r="AM436" i="1"/>
  <c r="AE436" i="1"/>
  <c r="BB436" i="1"/>
  <c r="AL436" i="1"/>
  <c r="AD436" i="1"/>
  <c r="AX103" i="1"/>
  <c r="AP103" i="1"/>
  <c r="AH103" i="1"/>
  <c r="Z103" i="1"/>
  <c r="AW103" i="1"/>
  <c r="AO103" i="1"/>
  <c r="AG103" i="1"/>
  <c r="Y103" i="1"/>
  <c r="AN103" i="1"/>
  <c r="AF103" i="1"/>
  <c r="BC103" i="1"/>
  <c r="AM103" i="1"/>
  <c r="AE103" i="1"/>
  <c r="BB103" i="1"/>
  <c r="AL103" i="1"/>
  <c r="AD103" i="1"/>
  <c r="BA103" i="1"/>
  <c r="AK103" i="1"/>
  <c r="AC103" i="1"/>
  <c r="AZ103" i="1"/>
  <c r="AR103" i="1"/>
  <c r="AJ103" i="1"/>
  <c r="AB103" i="1"/>
  <c r="AY103" i="1"/>
  <c r="AQ103" i="1"/>
  <c r="AI103" i="1"/>
  <c r="AA103" i="1"/>
  <c r="BM312" i="1"/>
  <c r="AO312" i="1"/>
  <c r="AG312" i="1"/>
  <c r="Y312" i="1"/>
  <c r="AV312" i="1"/>
  <c r="AN312" i="1"/>
  <c r="AF312" i="1"/>
  <c r="BB312" i="1"/>
  <c r="AL312" i="1"/>
  <c r="AD312" i="1"/>
  <c r="BA312" i="1"/>
  <c r="AK312" i="1"/>
  <c r="AC312" i="1"/>
  <c r="AY312" i="1"/>
  <c r="AQ312" i="1"/>
  <c r="AI312" i="1"/>
  <c r="AA312" i="1"/>
  <c r="AR312" i="1"/>
  <c r="AP312" i="1"/>
  <c r="AM312" i="1"/>
  <c r="AZ312" i="1"/>
  <c r="AJ312" i="1"/>
  <c r="AH312" i="1"/>
  <c r="AE312" i="1"/>
  <c r="AU312" i="1"/>
  <c r="AB312" i="1"/>
  <c r="Z312" i="1"/>
  <c r="AQ388" i="1"/>
  <c r="AI388" i="1"/>
  <c r="AA388" i="1"/>
  <c r="AP388" i="1"/>
  <c r="AH388" i="1"/>
  <c r="Z388" i="1"/>
  <c r="AO388" i="1"/>
  <c r="AG388" i="1"/>
  <c r="Y388" i="1"/>
  <c r="BD388" i="1"/>
  <c r="AN388" i="1"/>
  <c r="AF388" i="1"/>
  <c r="AL388" i="1"/>
  <c r="AK388" i="1"/>
  <c r="AJ388" i="1"/>
  <c r="AE388" i="1"/>
  <c r="AD388" i="1"/>
  <c r="AC388" i="1"/>
  <c r="AR388" i="1"/>
  <c r="AB388" i="1"/>
  <c r="AM388" i="1"/>
  <c r="BD225" i="1"/>
  <c r="AV225" i="1"/>
  <c r="AN225" i="1"/>
  <c r="AF225" i="1"/>
  <c r="AU225" i="1"/>
  <c r="AM225" i="1"/>
  <c r="AE225" i="1"/>
  <c r="AL225" i="1"/>
  <c r="AD225" i="1"/>
  <c r="AK225" i="1"/>
  <c r="AC225" i="1"/>
  <c r="AR225" i="1"/>
  <c r="AJ225" i="1"/>
  <c r="AB225" i="1"/>
  <c r="BG225" i="1"/>
  <c r="AQ225" i="1"/>
  <c r="AI225" i="1"/>
  <c r="AA225" i="1"/>
  <c r="AP225" i="1"/>
  <c r="AH225" i="1"/>
  <c r="Z225" i="1"/>
  <c r="AO225" i="1"/>
  <c r="AG225" i="1"/>
  <c r="Y225" i="1"/>
  <c r="BD111" i="1"/>
  <c r="AU111" i="1"/>
  <c r="AM111" i="1"/>
  <c r="AE111" i="1"/>
  <c r="BB111" i="1"/>
  <c r="AL111" i="1"/>
  <c r="AD111" i="1"/>
  <c r="BA111" i="1"/>
  <c r="AK111" i="1"/>
  <c r="AC111" i="1"/>
  <c r="AZ111" i="1"/>
  <c r="AR111" i="1"/>
  <c r="AJ111" i="1"/>
  <c r="AB111" i="1"/>
  <c r="AY111" i="1"/>
  <c r="AQ111" i="1"/>
  <c r="AI111" i="1"/>
  <c r="AA111" i="1"/>
  <c r="AX111" i="1"/>
  <c r="AP111" i="1"/>
  <c r="AH111" i="1"/>
  <c r="Z111" i="1"/>
  <c r="BF111" i="1"/>
  <c r="AW111" i="1"/>
  <c r="AO111" i="1"/>
  <c r="AG111" i="1"/>
  <c r="Y111" i="1"/>
  <c r="BE111" i="1"/>
  <c r="AV111" i="1"/>
  <c r="AN111" i="1"/>
  <c r="AF111" i="1"/>
  <c r="BD200" i="1"/>
  <c r="AV200" i="1"/>
  <c r="AN200" i="1"/>
  <c r="AF200" i="1"/>
  <c r="BG200" i="1"/>
  <c r="AO200" i="1"/>
  <c r="AE200" i="1"/>
  <c r="BF200" i="1"/>
  <c r="AM200" i="1"/>
  <c r="AD200" i="1"/>
  <c r="BM200" i="1"/>
  <c r="BE200" i="1"/>
  <c r="AU200" i="1"/>
  <c r="AL200" i="1"/>
  <c r="AC200" i="1"/>
  <c r="AT200" i="1"/>
  <c r="AK200" i="1"/>
  <c r="AB200" i="1"/>
  <c r="BK200" i="1"/>
  <c r="BB200" i="1"/>
  <c r="AJ200" i="1"/>
  <c r="AA200" i="1"/>
  <c r="BA200" i="1"/>
  <c r="AR200" i="1"/>
  <c r="AI200" i="1"/>
  <c r="Z200" i="1"/>
  <c r="AZ200" i="1"/>
  <c r="AQ200" i="1"/>
  <c r="AH200" i="1"/>
  <c r="Y200" i="1"/>
  <c r="BH200" i="1"/>
  <c r="AY200" i="1"/>
  <c r="AP200" i="1"/>
  <c r="AG200" i="1"/>
  <c r="AW374" i="1"/>
  <c r="AO374" i="1"/>
  <c r="AG374" i="1"/>
  <c r="Y374" i="1"/>
  <c r="AN374" i="1"/>
  <c r="AF374" i="1"/>
  <c r="BC374" i="1"/>
  <c r="AM374" i="1"/>
  <c r="AE374" i="1"/>
  <c r="BB374" i="1"/>
  <c r="AL374" i="1"/>
  <c r="AD374" i="1"/>
  <c r="BA374" i="1"/>
  <c r="AK374" i="1"/>
  <c r="AC374" i="1"/>
  <c r="AZ374" i="1"/>
  <c r="AR374" i="1"/>
  <c r="AJ374" i="1"/>
  <c r="AB374" i="1"/>
  <c r="AY374" i="1"/>
  <c r="AQ374" i="1"/>
  <c r="AI374" i="1"/>
  <c r="AA374" i="1"/>
  <c r="AX374" i="1"/>
  <c r="AP374" i="1"/>
  <c r="AH374" i="1"/>
  <c r="Z374" i="1"/>
  <c r="BG175" i="1"/>
  <c r="AY175" i="1"/>
  <c r="AQ175" i="1"/>
  <c r="AI175" i="1"/>
  <c r="AA175" i="1"/>
  <c r="BF175" i="1"/>
  <c r="AX175" i="1"/>
  <c r="AP175" i="1"/>
  <c r="AH175" i="1"/>
  <c r="Z175" i="1"/>
  <c r="BM175" i="1"/>
  <c r="BE175" i="1"/>
  <c r="AW175" i="1"/>
  <c r="AO175" i="1"/>
  <c r="AG175" i="1"/>
  <c r="Y175" i="1"/>
  <c r="BD175" i="1"/>
  <c r="AV175" i="1"/>
  <c r="AN175" i="1"/>
  <c r="AF175" i="1"/>
  <c r="BC175" i="1"/>
  <c r="AM175" i="1"/>
  <c r="AE175" i="1"/>
  <c r="BB175" i="1"/>
  <c r="AL175" i="1"/>
  <c r="AD175" i="1"/>
  <c r="BA175" i="1"/>
  <c r="AK175" i="1"/>
  <c r="AC175" i="1"/>
  <c r="AR175" i="1"/>
  <c r="AJ175" i="1"/>
  <c r="AB175" i="1"/>
  <c r="AZ175" i="1"/>
  <c r="BK342" i="1"/>
  <c r="AU342" i="1"/>
  <c r="AM342" i="1"/>
  <c r="AE342" i="1"/>
  <c r="BF342" i="1"/>
  <c r="AO342" i="1"/>
  <c r="AF342" i="1"/>
  <c r="AN342" i="1"/>
  <c r="AD342" i="1"/>
  <c r="AV342" i="1"/>
  <c r="AL342" i="1"/>
  <c r="AC342" i="1"/>
  <c r="AK342" i="1"/>
  <c r="AB342" i="1"/>
  <c r="AJ342" i="1"/>
  <c r="AA342" i="1"/>
  <c r="AR342" i="1"/>
  <c r="AI342" i="1"/>
  <c r="Z342" i="1"/>
  <c r="AQ342" i="1"/>
  <c r="AH342" i="1"/>
  <c r="Y342" i="1"/>
  <c r="BG342" i="1"/>
  <c r="AP342" i="1"/>
  <c r="AG342" i="1"/>
  <c r="BM384" i="1"/>
  <c r="AO384" i="1"/>
  <c r="AG384" i="1"/>
  <c r="Y384" i="1"/>
  <c r="BD384" i="1"/>
  <c r="AV384" i="1"/>
  <c r="AN384" i="1"/>
  <c r="AF384" i="1"/>
  <c r="AU384" i="1"/>
  <c r="AM384" i="1"/>
  <c r="AE384" i="1"/>
  <c r="BB384" i="1"/>
  <c r="AL384" i="1"/>
  <c r="AD384" i="1"/>
  <c r="BA384" i="1"/>
  <c r="AK384" i="1"/>
  <c r="AC384" i="1"/>
  <c r="AZ384" i="1"/>
  <c r="AR384" i="1"/>
  <c r="AJ384" i="1"/>
  <c r="AB384" i="1"/>
  <c r="BG384" i="1"/>
  <c r="AQ384" i="1"/>
  <c r="AI384" i="1"/>
  <c r="AA384" i="1"/>
  <c r="BF384" i="1"/>
  <c r="AP384" i="1"/>
  <c r="AH384" i="1"/>
  <c r="Z384"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4" i="1"/>
  <c r="AC444" i="1"/>
  <c r="AR444" i="1"/>
  <c r="AJ444" i="1"/>
  <c r="AB444" i="1"/>
  <c r="AQ444" i="1"/>
  <c r="AI444" i="1"/>
  <c r="AA444" i="1"/>
  <c r="AX444" i="1"/>
  <c r="AP444" i="1"/>
  <c r="AH444" i="1"/>
  <c r="Z444" i="1"/>
  <c r="AO444" i="1"/>
  <c r="AG444" i="1"/>
  <c r="Y444" i="1"/>
  <c r="BD444" i="1"/>
  <c r="AN444" i="1"/>
  <c r="AF444" i="1"/>
  <c r="AM444" i="1"/>
  <c r="AE444" i="1"/>
  <c r="AL444" i="1"/>
  <c r="AD444" i="1"/>
  <c r="BB313" i="1"/>
  <c r="AT313" i="1"/>
  <c r="AL313" i="1"/>
  <c r="AD313" i="1"/>
  <c r="BA313" i="1"/>
  <c r="AK313" i="1"/>
  <c r="AC313" i="1"/>
  <c r="BG313" i="1"/>
  <c r="AQ313" i="1"/>
  <c r="AI313" i="1"/>
  <c r="AA313" i="1"/>
  <c r="AX313" i="1"/>
  <c r="AP313" i="1"/>
  <c r="AH313" i="1"/>
  <c r="Z313" i="1"/>
  <c r="AV313" i="1"/>
  <c r="AN313" i="1"/>
  <c r="AF313" i="1"/>
  <c r="AO313" i="1"/>
  <c r="AM313" i="1"/>
  <c r="AJ313" i="1"/>
  <c r="AG313" i="1"/>
  <c r="AE313" i="1"/>
  <c r="AW313" i="1"/>
  <c r="AB313" i="1"/>
  <c r="BH313" i="1"/>
  <c r="AU313" i="1"/>
  <c r="Y313" i="1"/>
  <c r="AR313" i="1"/>
  <c r="AR104" i="1"/>
  <c r="AJ104" i="1"/>
  <c r="AB104" i="1"/>
  <c r="BG104" i="1"/>
  <c r="AQ104" i="1"/>
  <c r="AI104" i="1"/>
  <c r="AA104" i="1"/>
  <c r="BF104" i="1"/>
  <c r="AP104" i="1"/>
  <c r="AH104" i="1"/>
  <c r="Z104" i="1"/>
  <c r="BM104" i="1"/>
  <c r="BE104" i="1"/>
  <c r="AO104" i="1"/>
  <c r="AG104" i="1"/>
  <c r="Y104" i="1"/>
  <c r="AV104" i="1"/>
  <c r="AN104" i="1"/>
  <c r="AF104" i="1"/>
  <c r="BK104" i="1"/>
  <c r="AU104" i="1"/>
  <c r="AM104" i="1"/>
  <c r="AE104" i="1"/>
  <c r="BB104" i="1"/>
  <c r="AT104" i="1"/>
  <c r="AL104" i="1"/>
  <c r="AD104" i="1"/>
  <c r="BA104" i="1"/>
  <c r="AK104" i="1"/>
  <c r="AC104" i="1"/>
  <c r="BD217" i="1"/>
  <c r="AV217" i="1"/>
  <c r="AN217" i="1"/>
  <c r="AF217" i="1"/>
  <c r="BK217" i="1"/>
  <c r="AU217" i="1"/>
  <c r="AM217" i="1"/>
  <c r="AE217" i="1"/>
  <c r="BB217" i="1"/>
  <c r="AT217" i="1"/>
  <c r="AL217" i="1"/>
  <c r="AD217" i="1"/>
  <c r="BA217" i="1"/>
  <c r="AK217" i="1"/>
  <c r="AC217" i="1"/>
  <c r="BH217" i="1"/>
  <c r="AZ217" i="1"/>
  <c r="AR217" i="1"/>
  <c r="AJ217" i="1"/>
  <c r="AB217" i="1"/>
  <c r="BG217" i="1"/>
  <c r="AY217" i="1"/>
  <c r="AQ217" i="1"/>
  <c r="AI217" i="1"/>
  <c r="AA217" i="1"/>
  <c r="BF217" i="1"/>
  <c r="AP217" i="1"/>
  <c r="AH217" i="1"/>
  <c r="Z217" i="1"/>
  <c r="BM217" i="1"/>
  <c r="BE217" i="1"/>
  <c r="AO217" i="1"/>
  <c r="AG217" i="1"/>
  <c r="Y217" i="1"/>
  <c r="BK87" i="1"/>
  <c r="AU87" i="1"/>
  <c r="AM87" i="1"/>
  <c r="AE87" i="1"/>
  <c r="BB87" i="1"/>
  <c r="AT87" i="1"/>
  <c r="AL87" i="1"/>
  <c r="AD87" i="1"/>
  <c r="BA87" i="1"/>
  <c r="AK87" i="1"/>
  <c r="AC87" i="1"/>
  <c r="BH87" i="1"/>
  <c r="AZ87" i="1"/>
  <c r="AR87" i="1"/>
  <c r="AJ87" i="1"/>
  <c r="AB87" i="1"/>
  <c r="BG87" i="1"/>
  <c r="AY87" i="1"/>
  <c r="AQ87" i="1"/>
  <c r="AI87" i="1"/>
  <c r="AA87" i="1"/>
  <c r="AX87" i="1"/>
  <c r="AP87" i="1"/>
  <c r="AH87" i="1"/>
  <c r="Z87" i="1"/>
  <c r="BM87" i="1"/>
  <c r="AW87" i="1"/>
  <c r="AO87" i="1"/>
  <c r="AG87" i="1"/>
  <c r="Y87" i="1"/>
  <c r="AV87" i="1"/>
  <c r="AN87" i="1"/>
  <c r="AF87" i="1"/>
  <c r="BB258" i="1"/>
  <c r="AL258" i="1"/>
  <c r="AD258" i="1"/>
  <c r="BA258" i="1"/>
  <c r="AK258" i="1"/>
  <c r="AC258" i="1"/>
  <c r="AZ258" i="1"/>
  <c r="AR258" i="1"/>
  <c r="AJ258" i="1"/>
  <c r="AB258" i="1"/>
  <c r="BG258" i="1"/>
  <c r="AY258" i="1"/>
  <c r="AQ258" i="1"/>
  <c r="AI258" i="1"/>
  <c r="AA258" i="1"/>
  <c r="BF258" i="1"/>
  <c r="AX258" i="1"/>
  <c r="AP258" i="1"/>
  <c r="AH258" i="1"/>
  <c r="Z258" i="1"/>
  <c r="BM258" i="1"/>
  <c r="BE258" i="1"/>
  <c r="AW258" i="1"/>
  <c r="AO258" i="1"/>
  <c r="AG258" i="1"/>
  <c r="Y258" i="1"/>
  <c r="BC258" i="1"/>
  <c r="AM258" i="1"/>
  <c r="AE258" i="1"/>
  <c r="AN258" i="1"/>
  <c r="AF258" i="1"/>
  <c r="BD258" i="1"/>
  <c r="AV258" i="1"/>
  <c r="AS264" i="1"/>
  <c r="AS143" i="1"/>
  <c r="AS243" i="1"/>
  <c r="AS409" i="1"/>
  <c r="AS350" i="1"/>
  <c r="AS195" i="1"/>
  <c r="AS263" i="1"/>
  <c r="AS127" i="1"/>
  <c r="AS203" i="1"/>
  <c r="AS238" i="1"/>
  <c r="AS187" i="1"/>
  <c r="AS287" i="1"/>
  <c r="AS144" i="1"/>
  <c r="AS343" i="1"/>
  <c r="AS289" i="1"/>
  <c r="AS71" i="1"/>
  <c r="AS148" i="1"/>
  <c r="AS380" i="1"/>
  <c r="AS119" i="1"/>
  <c r="AS385" i="1"/>
  <c r="AS418" i="1"/>
  <c r="AN245" i="1"/>
  <c r="AF245" i="1"/>
  <c r="BK245" i="1"/>
  <c r="AM245" i="1"/>
  <c r="AE245" i="1"/>
  <c r="BB245" i="1"/>
  <c r="AT245" i="1"/>
  <c r="AL245" i="1"/>
  <c r="AD245" i="1"/>
  <c r="BA245" i="1"/>
  <c r="AK245" i="1"/>
  <c r="AC245" i="1"/>
  <c r="AR245" i="1"/>
  <c r="AJ245" i="1"/>
  <c r="AB245" i="1"/>
  <c r="BG245" i="1"/>
  <c r="AQ245" i="1"/>
  <c r="AI245" i="1"/>
  <c r="AA245" i="1"/>
  <c r="AO245" i="1"/>
  <c r="AG245" i="1"/>
  <c r="Y245" i="1"/>
  <c r="AP245" i="1"/>
  <c r="AH245" i="1"/>
  <c r="Z245" i="1"/>
  <c r="BH272" i="1"/>
  <c r="AZ272" i="1"/>
  <c r="AR272" i="1"/>
  <c r="AJ272" i="1"/>
  <c r="AB272" i="1"/>
  <c r="BG272" i="1"/>
  <c r="AY272" i="1"/>
  <c r="AQ272" i="1"/>
  <c r="AI272" i="1"/>
  <c r="AA272" i="1"/>
  <c r="AX272" i="1"/>
  <c r="AP272" i="1"/>
  <c r="AH272" i="1"/>
  <c r="Z272" i="1"/>
  <c r="BM272" i="1"/>
  <c r="AW272" i="1"/>
  <c r="AO272" i="1"/>
  <c r="AG272" i="1"/>
  <c r="Y272" i="1"/>
  <c r="AN272" i="1"/>
  <c r="AF272" i="1"/>
  <c r="BK272" i="1"/>
  <c r="BC272" i="1"/>
  <c r="AM272" i="1"/>
  <c r="AE272" i="1"/>
  <c r="BA272" i="1"/>
  <c r="AK272" i="1"/>
  <c r="AC272" i="1"/>
  <c r="BB272" i="1"/>
  <c r="AT272" i="1"/>
  <c r="AL272" i="1"/>
  <c r="AD272" i="1"/>
  <c r="AN108" i="1"/>
  <c r="AF108" i="1"/>
  <c r="BK108" i="1"/>
  <c r="AM108" i="1"/>
  <c r="AE108" i="1"/>
  <c r="BB108" i="1"/>
  <c r="AT108" i="1"/>
  <c r="AL108" i="1"/>
  <c r="AD108" i="1"/>
  <c r="BA108" i="1"/>
  <c r="AK108" i="1"/>
  <c r="AC108" i="1"/>
  <c r="AR108" i="1"/>
  <c r="AJ108" i="1"/>
  <c r="AB108" i="1"/>
  <c r="BG108" i="1"/>
  <c r="AQ108" i="1"/>
  <c r="AI108" i="1"/>
  <c r="AA108" i="1"/>
  <c r="BF108" i="1"/>
  <c r="AP108" i="1"/>
  <c r="AH108" i="1"/>
  <c r="Z108" i="1"/>
  <c r="BM108" i="1"/>
  <c r="BE108" i="1"/>
  <c r="AO108" i="1"/>
  <c r="AG108" i="1"/>
  <c r="Y108" i="1"/>
  <c r="AR358" i="1"/>
  <c r="AJ358" i="1"/>
  <c r="AB358" i="1"/>
  <c r="AQ358" i="1"/>
  <c r="AI358" i="1"/>
  <c r="AA358" i="1"/>
  <c r="AP358" i="1"/>
  <c r="AH358" i="1"/>
  <c r="Z358" i="1"/>
  <c r="AO358" i="1"/>
  <c r="AG358" i="1"/>
  <c r="Y358" i="1"/>
  <c r="AN358" i="1"/>
  <c r="AF358" i="1"/>
  <c r="AM358" i="1"/>
  <c r="AE358" i="1"/>
  <c r="BB358" i="1"/>
  <c r="AL358" i="1"/>
  <c r="AD358" i="1"/>
  <c r="AK358" i="1"/>
  <c r="AC358" i="1"/>
  <c r="BB322" i="1"/>
  <c r="AL322" i="1"/>
  <c r="AD322" i="1"/>
  <c r="BA322" i="1"/>
  <c r="AK322" i="1"/>
  <c r="AC322" i="1"/>
  <c r="AZ322" i="1"/>
  <c r="AR322" i="1"/>
  <c r="AJ322" i="1"/>
  <c r="AB322" i="1"/>
  <c r="AQ322" i="1"/>
  <c r="AI322" i="1"/>
  <c r="AA322" i="1"/>
  <c r="BF322" i="1"/>
  <c r="AX322" i="1"/>
  <c r="AP322" i="1"/>
  <c r="AH322" i="1"/>
  <c r="Z322" i="1"/>
  <c r="BD322" i="1"/>
  <c r="AV322" i="1"/>
  <c r="AN322" i="1"/>
  <c r="AF322" i="1"/>
  <c r="AU322" i="1"/>
  <c r="AM322" i="1"/>
  <c r="AE322" i="1"/>
  <c r="AO322" i="1"/>
  <c r="AG322" i="1"/>
  <c r="Y322" i="1"/>
  <c r="BE322" i="1"/>
  <c r="BG422" i="1"/>
  <c r="AY422" i="1"/>
  <c r="AQ422" i="1"/>
  <c r="AI422" i="1"/>
  <c r="AA422" i="1"/>
  <c r="BF422" i="1"/>
  <c r="AX422" i="1"/>
  <c r="AP422" i="1"/>
  <c r="AH422" i="1"/>
  <c r="Z422" i="1"/>
  <c r="BM422" i="1"/>
  <c r="BE422" i="1"/>
  <c r="AW422" i="1"/>
  <c r="AO422" i="1"/>
  <c r="AG422" i="1"/>
  <c r="Y422" i="1"/>
  <c r="BD422" i="1"/>
  <c r="AV422" i="1"/>
  <c r="AN422" i="1"/>
  <c r="AF422" i="1"/>
  <c r="BC422" i="1"/>
  <c r="AU422" i="1"/>
  <c r="AM422" i="1"/>
  <c r="AE422" i="1"/>
  <c r="BB422" i="1"/>
  <c r="AL422" i="1"/>
  <c r="AD422" i="1"/>
  <c r="BA422" i="1"/>
  <c r="AK422" i="1"/>
  <c r="AC422" i="1"/>
  <c r="AZ422" i="1"/>
  <c r="AR422" i="1"/>
  <c r="AJ422" i="1"/>
  <c r="AB422" i="1"/>
  <c r="BM181" i="1"/>
  <c r="AO181" i="1"/>
  <c r="AG181" i="1"/>
  <c r="Y181" i="1"/>
  <c r="AV181" i="1"/>
  <c r="AN181" i="1"/>
  <c r="AF181" i="1"/>
  <c r="BK181" i="1"/>
  <c r="AU181" i="1"/>
  <c r="AM181" i="1"/>
  <c r="AE181" i="1"/>
  <c r="BJ181" i="1"/>
  <c r="BB181" i="1"/>
  <c r="AT181" i="1"/>
  <c r="AL181" i="1"/>
  <c r="AD181" i="1"/>
  <c r="BI181" i="1"/>
  <c r="BA181" i="1"/>
  <c r="AK181" i="1"/>
  <c r="AC181" i="1"/>
  <c r="AZ181" i="1"/>
  <c r="AR181" i="1"/>
  <c r="AJ181" i="1"/>
  <c r="AB181" i="1"/>
  <c r="BG181" i="1"/>
  <c r="AQ181" i="1"/>
  <c r="AI181" i="1"/>
  <c r="AA181" i="1"/>
  <c r="AP181" i="1"/>
  <c r="AH181" i="1"/>
  <c r="Z181" i="1"/>
  <c r="AK299" i="1"/>
  <c r="AC299" i="1"/>
  <c r="AM299" i="1"/>
  <c r="AE299" i="1"/>
  <c r="AL299" i="1"/>
  <c r="AA299" i="1"/>
  <c r="AJ299" i="1"/>
  <c r="Z299" i="1"/>
  <c r="AT299" i="1"/>
  <c r="AI299" i="1"/>
  <c r="Y299" i="1"/>
  <c r="AR299" i="1"/>
  <c r="AH299" i="1"/>
  <c r="AQ299" i="1"/>
  <c r="AG299" i="1"/>
  <c r="BG299" i="1"/>
  <c r="AP299" i="1"/>
  <c r="AF299" i="1"/>
  <c r="AN299" i="1"/>
  <c r="AB299" i="1"/>
  <c r="AO299" i="1"/>
  <c r="AD299" i="1"/>
  <c r="BM395" i="1"/>
  <c r="BE395" i="1"/>
  <c r="AW395" i="1"/>
  <c r="AO395" i="1"/>
  <c r="AG395" i="1"/>
  <c r="Y395" i="1"/>
  <c r="BD395" i="1"/>
  <c r="AV395" i="1"/>
  <c r="AN395" i="1"/>
  <c r="AF395" i="1"/>
  <c r="AU395" i="1"/>
  <c r="AM395" i="1"/>
  <c r="AE395" i="1"/>
  <c r="BB395" i="1"/>
  <c r="AL395" i="1"/>
  <c r="AD395" i="1"/>
  <c r="BA395" i="1"/>
  <c r="AK395" i="1"/>
  <c r="AC395" i="1"/>
  <c r="BH395" i="1"/>
  <c r="AZ395" i="1"/>
  <c r="AR395" i="1"/>
  <c r="AJ395" i="1"/>
  <c r="AB395" i="1"/>
  <c r="BG395" i="1"/>
  <c r="AY395" i="1"/>
  <c r="AQ395" i="1"/>
  <c r="AI395" i="1"/>
  <c r="AA395" i="1"/>
  <c r="BF395" i="1"/>
  <c r="AX395" i="1"/>
  <c r="AP395" i="1"/>
  <c r="AH395" i="1"/>
  <c r="Z395" i="1"/>
  <c r="BA51" i="1"/>
  <c r="AK51" i="1"/>
  <c r="AC51" i="1"/>
  <c r="AZ51" i="1"/>
  <c r="AR51" i="1"/>
  <c r="AJ51" i="1"/>
  <c r="AB51" i="1"/>
  <c r="BG51" i="1"/>
  <c r="AY51" i="1"/>
  <c r="AQ51" i="1"/>
  <c r="AI51" i="1"/>
  <c r="AA51" i="1"/>
  <c r="BF51" i="1"/>
  <c r="AX51" i="1"/>
  <c r="AP51" i="1"/>
  <c r="AH51" i="1"/>
  <c r="Z51" i="1"/>
  <c r="BM51" i="1"/>
  <c r="BE51" i="1"/>
  <c r="AW51" i="1"/>
  <c r="AO51" i="1"/>
  <c r="AG51" i="1"/>
  <c r="Y51" i="1"/>
  <c r="BD51" i="1"/>
  <c r="AV51" i="1"/>
  <c r="AN51" i="1"/>
  <c r="AF51" i="1"/>
  <c r="BC51" i="1"/>
  <c r="AM51" i="1"/>
  <c r="AE51" i="1"/>
  <c r="BB51" i="1"/>
  <c r="AL51" i="1"/>
  <c r="AD51" i="1"/>
  <c r="AU142" i="1"/>
  <c r="AM142" i="1"/>
  <c r="AE142" i="1"/>
  <c r="BB142" i="1"/>
  <c r="AL142" i="1"/>
  <c r="AD142" i="1"/>
  <c r="BA142" i="1"/>
  <c r="AK142" i="1"/>
  <c r="AC142" i="1"/>
  <c r="AZ142" i="1"/>
  <c r="AR142" i="1"/>
  <c r="AJ142" i="1"/>
  <c r="AB142" i="1"/>
  <c r="AQ142" i="1"/>
  <c r="AI142" i="1"/>
  <c r="AA142" i="1"/>
  <c r="BF142" i="1"/>
  <c r="AX142" i="1"/>
  <c r="AP142" i="1"/>
  <c r="AH142" i="1"/>
  <c r="Z142" i="1"/>
  <c r="BE142" i="1"/>
  <c r="AO142" i="1"/>
  <c r="AG142" i="1"/>
  <c r="Y142" i="1"/>
  <c r="BD142" i="1"/>
  <c r="AV142" i="1"/>
  <c r="AN142" i="1"/>
  <c r="AF142"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3" i="1"/>
  <c r="AU73" i="1"/>
  <c r="AM73" i="1"/>
  <c r="AE73" i="1"/>
  <c r="BF73" i="1"/>
  <c r="AX73" i="1"/>
  <c r="AP73" i="1"/>
  <c r="AH73" i="1"/>
  <c r="Z73" i="1"/>
  <c r="AJ73" i="1"/>
  <c r="Y73" i="1"/>
  <c r="AI73" i="1"/>
  <c r="BB73" i="1"/>
  <c r="AR73" i="1"/>
  <c r="AG73" i="1"/>
  <c r="BA73" i="1"/>
  <c r="AQ73" i="1"/>
  <c r="AF73" i="1"/>
  <c r="AZ73" i="1"/>
  <c r="AO73" i="1"/>
  <c r="AD73" i="1"/>
  <c r="BI73" i="1"/>
  <c r="AY73" i="1"/>
  <c r="AN73" i="1"/>
  <c r="AC73" i="1"/>
  <c r="AW73" i="1"/>
  <c r="AL73" i="1"/>
  <c r="AB73" i="1"/>
  <c r="AV73" i="1"/>
  <c r="AK73" i="1"/>
  <c r="AA73" i="1"/>
  <c r="AZ96" i="1"/>
  <c r="AR96" i="1"/>
  <c r="AJ96" i="1"/>
  <c r="AB96" i="1"/>
  <c r="AY96" i="1"/>
  <c r="AQ96" i="1"/>
  <c r="AI96" i="1"/>
  <c r="AA96" i="1"/>
  <c r="AP96" i="1"/>
  <c r="AH96" i="1"/>
  <c r="Z96" i="1"/>
  <c r="AO96" i="1"/>
  <c r="AG96" i="1"/>
  <c r="Y96" i="1"/>
  <c r="AN96" i="1"/>
  <c r="AF96" i="1"/>
  <c r="BC96" i="1"/>
  <c r="AM96" i="1"/>
  <c r="AE96" i="1"/>
  <c r="BB96" i="1"/>
  <c r="AL96" i="1"/>
  <c r="AD96" i="1"/>
  <c r="BA96" i="1"/>
  <c r="AK96" i="1"/>
  <c r="AC96"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50" i="1"/>
  <c r="AN50" i="1"/>
  <c r="AF50" i="1"/>
  <c r="BC50" i="1"/>
  <c r="AU50" i="1"/>
  <c r="AM50" i="1"/>
  <c r="AE50" i="1"/>
  <c r="BB50" i="1"/>
  <c r="AL50" i="1"/>
  <c r="AD50" i="1"/>
  <c r="AK50" i="1"/>
  <c r="AC50" i="1"/>
  <c r="BH50" i="1"/>
  <c r="AR50" i="1"/>
  <c r="AJ50" i="1"/>
  <c r="AB50" i="1"/>
  <c r="BG50" i="1"/>
  <c r="AQ50" i="1"/>
  <c r="AI50" i="1"/>
  <c r="AA50" i="1"/>
  <c r="BF50" i="1"/>
  <c r="AX50" i="1"/>
  <c r="AP50" i="1"/>
  <c r="AH50" i="1"/>
  <c r="Z50" i="1"/>
  <c r="BE50" i="1"/>
  <c r="AW50" i="1"/>
  <c r="AO50" i="1"/>
  <c r="AG50" i="1"/>
  <c r="Y50" i="1"/>
  <c r="AL137" i="1"/>
  <c r="AD137" i="1"/>
  <c r="AK137" i="1"/>
  <c r="AC137" i="1"/>
  <c r="AR137" i="1"/>
  <c r="AJ137" i="1"/>
  <c r="AB137" i="1"/>
  <c r="AQ137" i="1"/>
  <c r="AI137" i="1"/>
  <c r="AA137" i="1"/>
  <c r="BF137" i="1"/>
  <c r="AP137" i="1"/>
  <c r="AH137" i="1"/>
  <c r="Z137" i="1"/>
  <c r="BE137" i="1"/>
  <c r="AO137" i="1"/>
  <c r="AG137" i="1"/>
  <c r="Y137" i="1"/>
  <c r="AV137" i="1"/>
  <c r="AN137" i="1"/>
  <c r="AF137" i="1"/>
  <c r="AU137" i="1"/>
  <c r="AM137" i="1"/>
  <c r="AE137" i="1"/>
  <c r="BI279" i="1"/>
  <c r="BA279" i="1"/>
  <c r="AK279" i="1"/>
  <c r="AC279" i="1"/>
  <c r="AZ279" i="1"/>
  <c r="AR279" i="1"/>
  <c r="AJ279" i="1"/>
  <c r="AB279" i="1"/>
  <c r="AP279" i="1"/>
  <c r="AH279" i="1"/>
  <c r="Z279" i="1"/>
  <c r="AO279" i="1"/>
  <c r="AG279" i="1"/>
  <c r="Y279" i="1"/>
  <c r="AM279" i="1"/>
  <c r="AE279" i="1"/>
  <c r="AY279" i="1"/>
  <c r="AL279" i="1"/>
  <c r="AI279" i="1"/>
  <c r="AF279" i="1"/>
  <c r="AD279" i="1"/>
  <c r="AA279" i="1"/>
  <c r="AQ279" i="1"/>
  <c r="BB279" i="1"/>
  <c r="AN279" i="1"/>
  <c r="AP317" i="1"/>
  <c r="AH317" i="1"/>
  <c r="Z317" i="1"/>
  <c r="AO317" i="1"/>
  <c r="AG317" i="1"/>
  <c r="Y317" i="1"/>
  <c r="AV317" i="1"/>
  <c r="AN317" i="1"/>
  <c r="AF317" i="1"/>
  <c r="AU317" i="1"/>
  <c r="AM317" i="1"/>
  <c r="AE317" i="1"/>
  <c r="AL317" i="1"/>
  <c r="AD317" i="1"/>
  <c r="AR317" i="1"/>
  <c r="AJ317" i="1"/>
  <c r="AB317" i="1"/>
  <c r="AQ317" i="1"/>
  <c r="AI317" i="1"/>
  <c r="AA317" i="1"/>
  <c r="AK317" i="1"/>
  <c r="BI317" i="1"/>
  <c r="AC317" i="1"/>
  <c r="BM368" i="1"/>
  <c r="BE368" i="1"/>
  <c r="AW368" i="1"/>
  <c r="AO368" i="1"/>
  <c r="AG368" i="1"/>
  <c r="Y368" i="1"/>
  <c r="AM368" i="1"/>
  <c r="AE368" i="1"/>
  <c r="BB368" i="1"/>
  <c r="AL368" i="1"/>
  <c r="AD368" i="1"/>
  <c r="BA368" i="1"/>
  <c r="AK368" i="1"/>
  <c r="AC368" i="1"/>
  <c r="AZ368" i="1"/>
  <c r="AR368" i="1"/>
  <c r="AJ368" i="1"/>
  <c r="AB368" i="1"/>
  <c r="BG368" i="1"/>
  <c r="Z368" i="1"/>
  <c r="BF368" i="1"/>
  <c r="AQ368" i="1"/>
  <c r="BD368" i="1"/>
  <c r="AP368" i="1"/>
  <c r="AN368" i="1"/>
  <c r="AY368" i="1"/>
  <c r="AI368" i="1"/>
  <c r="AX368" i="1"/>
  <c r="AH368" i="1"/>
  <c r="AV368" i="1"/>
  <c r="AF368" i="1"/>
  <c r="AA368" i="1"/>
  <c r="AS53" i="1"/>
  <c r="AS77" i="1"/>
  <c r="AS446" i="1"/>
  <c r="AS311" i="1"/>
  <c r="AS334" i="1"/>
  <c r="AS67" i="1"/>
  <c r="AS165" i="1"/>
  <c r="AS294" i="1"/>
  <c r="AS146" i="1"/>
  <c r="AS357" i="1"/>
  <c r="AS260" i="1"/>
  <c r="AS60" i="1"/>
  <c r="AS261" i="1"/>
  <c r="AS55" i="1"/>
  <c r="AS360" i="1"/>
  <c r="AS129" i="1"/>
  <c r="AS256" i="1"/>
  <c r="AS97" i="1"/>
  <c r="AS139" i="1"/>
  <c r="AS179" i="1"/>
  <c r="AS33" i="1"/>
  <c r="AS163" i="1"/>
  <c r="BH221" i="1"/>
  <c r="AZ221" i="1"/>
  <c r="AR221" i="1"/>
  <c r="AJ221" i="1"/>
  <c r="AB221" i="1"/>
  <c r="BG221" i="1"/>
  <c r="AY221" i="1"/>
  <c r="AQ221" i="1"/>
  <c r="AI221" i="1"/>
  <c r="AA221" i="1"/>
  <c r="AP221" i="1"/>
  <c r="AH221" i="1"/>
  <c r="Z221" i="1"/>
  <c r="BM221" i="1"/>
  <c r="BE221" i="1"/>
  <c r="AO221" i="1"/>
  <c r="AG221" i="1"/>
  <c r="Y221" i="1"/>
  <c r="AV221" i="1"/>
  <c r="AN221" i="1"/>
  <c r="AF221" i="1"/>
  <c r="BK221" i="1"/>
  <c r="BC221" i="1"/>
  <c r="AU221" i="1"/>
  <c r="AM221" i="1"/>
  <c r="AE221" i="1"/>
  <c r="BB221" i="1"/>
  <c r="AT221" i="1"/>
  <c r="AL221" i="1"/>
  <c r="AD221" i="1"/>
  <c r="BA221" i="1"/>
  <c r="AK221" i="1"/>
  <c r="AC221" i="1"/>
  <c r="BM303" i="1"/>
  <c r="BE303" i="1"/>
  <c r="AO303" i="1"/>
  <c r="AG303" i="1"/>
  <c r="Y303" i="1"/>
  <c r="BG303" i="1"/>
  <c r="AQ303" i="1"/>
  <c r="AI303" i="1"/>
  <c r="AA303" i="1"/>
  <c r="BB303" i="1"/>
  <c r="AJ303" i="1"/>
  <c r="BA303" i="1"/>
  <c r="AH303" i="1"/>
  <c r="AZ303" i="1"/>
  <c r="AR303" i="1"/>
  <c r="AF303" i="1"/>
  <c r="BI303" i="1"/>
  <c r="AP303" i="1"/>
  <c r="AE303" i="1"/>
  <c r="AN303" i="1"/>
  <c r="AD303" i="1"/>
  <c r="BF303" i="1"/>
  <c r="AM303" i="1"/>
  <c r="AC303" i="1"/>
  <c r="BD303" i="1"/>
  <c r="AL303" i="1"/>
  <c r="AB303" i="1"/>
  <c r="AK303" i="1"/>
  <c r="Z303" i="1"/>
  <c r="AZ162" i="1"/>
  <c r="AR162" i="1"/>
  <c r="AJ162" i="1"/>
  <c r="AB162" i="1"/>
  <c r="BG162" i="1"/>
  <c r="AY162" i="1"/>
  <c r="AQ162" i="1"/>
  <c r="AI162" i="1"/>
  <c r="AA162" i="1"/>
  <c r="BF162" i="1"/>
  <c r="AX162" i="1"/>
  <c r="AP162" i="1"/>
  <c r="AH162" i="1"/>
  <c r="Z162" i="1"/>
  <c r="BM162" i="1"/>
  <c r="AW162" i="1"/>
  <c r="AO162" i="1"/>
  <c r="AG162" i="1"/>
  <c r="Y162" i="1"/>
  <c r="BD162" i="1"/>
  <c r="AN162" i="1"/>
  <c r="AF162" i="1"/>
  <c r="BC162" i="1"/>
  <c r="AM162" i="1"/>
  <c r="AE162" i="1"/>
  <c r="BB162" i="1"/>
  <c r="AL162" i="1"/>
  <c r="AD162" i="1"/>
  <c r="BA162" i="1"/>
  <c r="AK162" i="1"/>
  <c r="AC162" i="1"/>
  <c r="BF141" i="1"/>
  <c r="AP141" i="1"/>
  <c r="AH141" i="1"/>
  <c r="Z141" i="1"/>
  <c r="BE141" i="1"/>
  <c r="AO141" i="1"/>
  <c r="AG141" i="1"/>
  <c r="Y141" i="1"/>
  <c r="AV141" i="1"/>
  <c r="AN141" i="1"/>
  <c r="AF141" i="1"/>
  <c r="AU141" i="1"/>
  <c r="AM141" i="1"/>
  <c r="AE141" i="1"/>
  <c r="AL141" i="1"/>
  <c r="AD141" i="1"/>
  <c r="AK141" i="1"/>
  <c r="AC141" i="1"/>
  <c r="AR141" i="1"/>
  <c r="AJ141" i="1"/>
  <c r="AB141" i="1"/>
  <c r="AQ141" i="1"/>
  <c r="AI141" i="1"/>
  <c r="AA141" i="1"/>
  <c r="AR293" i="1"/>
  <c r="AJ293" i="1"/>
  <c r="AB293" i="1"/>
  <c r="BG293" i="1"/>
  <c r="AP293" i="1"/>
  <c r="AG293" i="1"/>
  <c r="AO293" i="1"/>
  <c r="AF293" i="1"/>
  <c r="BM293" i="1"/>
  <c r="AN293" i="1"/>
  <c r="AE293" i="1"/>
  <c r="AV293" i="1"/>
  <c r="AM293" i="1"/>
  <c r="AD293" i="1"/>
  <c r="BK293" i="1"/>
  <c r="AU293" i="1"/>
  <c r="AL293" i="1"/>
  <c r="AC293" i="1"/>
  <c r="AK293" i="1"/>
  <c r="AA293" i="1"/>
  <c r="AQ293" i="1"/>
  <c r="AH293" i="1"/>
  <c r="Y293" i="1"/>
  <c r="AI293" i="1"/>
  <c r="Z293" i="1"/>
  <c r="BJ190" i="1"/>
  <c r="BB190" i="1"/>
  <c r="AZ190" i="1"/>
  <c r="AR190" i="1"/>
  <c r="AJ190" i="1"/>
  <c r="AB190" i="1"/>
  <c r="BH190" i="1"/>
  <c r="AY190" i="1"/>
  <c r="AQ190" i="1"/>
  <c r="AI190" i="1"/>
  <c r="AA190" i="1"/>
  <c r="BG190" i="1"/>
  <c r="AX190" i="1"/>
  <c r="AP190" i="1"/>
  <c r="AH190" i="1"/>
  <c r="Z190" i="1"/>
  <c r="BF190" i="1"/>
  <c r="AW190" i="1"/>
  <c r="AO190" i="1"/>
  <c r="AG190" i="1"/>
  <c r="Y190" i="1"/>
  <c r="AV190" i="1"/>
  <c r="AN190" i="1"/>
  <c r="AF190" i="1"/>
  <c r="BM190" i="1"/>
  <c r="AU190" i="1"/>
  <c r="AM190" i="1"/>
  <c r="AE190" i="1"/>
  <c r="AT190" i="1"/>
  <c r="AL190" i="1"/>
  <c r="AD190" i="1"/>
  <c r="BA190" i="1"/>
  <c r="AK190" i="1"/>
  <c r="BK190" i="1"/>
  <c r="AC190" i="1"/>
  <c r="BF211" i="1"/>
  <c r="AP211" i="1"/>
  <c r="AH211" i="1"/>
  <c r="Z211" i="1"/>
  <c r="BM211" i="1"/>
  <c r="AO211" i="1"/>
  <c r="AG211" i="1"/>
  <c r="Y211" i="1"/>
  <c r="BD211" i="1"/>
  <c r="AV211" i="1"/>
  <c r="AN211" i="1"/>
  <c r="AF211" i="1"/>
  <c r="AU211" i="1"/>
  <c r="AM211" i="1"/>
  <c r="AE211" i="1"/>
  <c r="BB211" i="1"/>
  <c r="AT211" i="1"/>
  <c r="AL211" i="1"/>
  <c r="AD211" i="1"/>
  <c r="BA211" i="1"/>
  <c r="AK211" i="1"/>
  <c r="AC211" i="1"/>
  <c r="BH211" i="1"/>
  <c r="AZ211" i="1"/>
  <c r="AR211" i="1"/>
  <c r="AJ211" i="1"/>
  <c r="AB211" i="1"/>
  <c r="BG211" i="1"/>
  <c r="AQ211" i="1"/>
  <c r="AI211" i="1"/>
  <c r="AA211" i="1"/>
  <c r="AK355" i="1"/>
  <c r="AC355" i="1"/>
  <c r="AR355" i="1"/>
  <c r="AJ355" i="1"/>
  <c r="AB355" i="1"/>
  <c r="AQ355" i="1"/>
  <c r="AI355" i="1"/>
  <c r="AA355" i="1"/>
  <c r="AP355" i="1"/>
  <c r="AH355" i="1"/>
  <c r="Z355" i="1"/>
  <c r="AO355" i="1"/>
  <c r="AG355" i="1"/>
  <c r="Y355" i="1"/>
  <c r="AN355" i="1"/>
  <c r="AF355" i="1"/>
  <c r="AM355" i="1"/>
  <c r="AE355" i="1"/>
  <c r="BB355" i="1"/>
  <c r="AL355" i="1"/>
  <c r="AD355" i="1"/>
  <c r="BH439" i="1"/>
  <c r="AZ439" i="1"/>
  <c r="AR439" i="1"/>
  <c r="AJ439" i="1"/>
  <c r="AB439" i="1"/>
  <c r="BG439" i="1"/>
  <c r="AY439" i="1"/>
  <c r="AQ439" i="1"/>
  <c r="AI439" i="1"/>
  <c r="AA439" i="1"/>
  <c r="BF439" i="1"/>
  <c r="AP439" i="1"/>
  <c r="AH439" i="1"/>
  <c r="Z439" i="1"/>
  <c r="BM439" i="1"/>
  <c r="AO439" i="1"/>
  <c r="AG439" i="1"/>
  <c r="Y439" i="1"/>
  <c r="BD439" i="1"/>
  <c r="AV439" i="1"/>
  <c r="AN439" i="1"/>
  <c r="AF439" i="1"/>
  <c r="AU439" i="1"/>
  <c r="AM439" i="1"/>
  <c r="AE439" i="1"/>
  <c r="BB439" i="1"/>
  <c r="AT439" i="1"/>
  <c r="AL439" i="1"/>
  <c r="AD439" i="1"/>
  <c r="BA439" i="1"/>
  <c r="AK439" i="1"/>
  <c r="AC439" i="1"/>
  <c r="AP44" i="1"/>
  <c r="AH44" i="1"/>
  <c r="Z44" i="1"/>
  <c r="AO44" i="1"/>
  <c r="AG44" i="1"/>
  <c r="Y44" i="1"/>
  <c r="AN44" i="1"/>
  <c r="AF44" i="1"/>
  <c r="AM44" i="1"/>
  <c r="AE44" i="1"/>
  <c r="BB44" i="1"/>
  <c r="AT44" i="1"/>
  <c r="AL44" i="1"/>
  <c r="AD44" i="1"/>
  <c r="BA44" i="1"/>
  <c r="AK44" i="1"/>
  <c r="AC44" i="1"/>
  <c r="AR44" i="1"/>
  <c r="AJ44" i="1"/>
  <c r="AB44" i="1"/>
  <c r="BG44" i="1"/>
  <c r="AQ44" i="1"/>
  <c r="AI44" i="1"/>
  <c r="AA44" i="1"/>
  <c r="AP35" i="1"/>
  <c r="AH35" i="1"/>
  <c r="Z35" i="1"/>
  <c r="AO35" i="1"/>
  <c r="AG35" i="1"/>
  <c r="Y35" i="1"/>
  <c r="AN35" i="1"/>
  <c r="AF35" i="1"/>
  <c r="AM35" i="1"/>
  <c r="AE35" i="1"/>
  <c r="AL35" i="1"/>
  <c r="AD35" i="1"/>
  <c r="AK35" i="1"/>
  <c r="AC35" i="1"/>
  <c r="BG35" i="1"/>
  <c r="AQ35" i="1"/>
  <c r="AI35" i="1"/>
  <c r="AA35" i="1"/>
  <c r="AR35" i="1"/>
  <c r="AJ35" i="1"/>
  <c r="AB35" i="1"/>
  <c r="BF227" i="1"/>
  <c r="AX227" i="1"/>
  <c r="AP227" i="1"/>
  <c r="AH227" i="1"/>
  <c r="Z227" i="1"/>
  <c r="AO227" i="1"/>
  <c r="AG227" i="1"/>
  <c r="Y227" i="1"/>
  <c r="AN227" i="1"/>
  <c r="AF227" i="1"/>
  <c r="AM227" i="1"/>
  <c r="AE227" i="1"/>
  <c r="AL227" i="1"/>
  <c r="AD227" i="1"/>
  <c r="AK227" i="1"/>
  <c r="AC227" i="1"/>
  <c r="AR227" i="1"/>
  <c r="AJ227" i="1"/>
  <c r="AB227" i="1"/>
  <c r="AQ227" i="1"/>
  <c r="AI227" i="1"/>
  <c r="AA227" i="1"/>
  <c r="BA201" i="1"/>
  <c r="AK201" i="1"/>
  <c r="AC201" i="1"/>
  <c r="BH201" i="1"/>
  <c r="AY201" i="1"/>
  <c r="AP201" i="1"/>
  <c r="AG201" i="1"/>
  <c r="BG201" i="1"/>
  <c r="AO201" i="1"/>
  <c r="AF201" i="1"/>
  <c r="AN201" i="1"/>
  <c r="AE201" i="1"/>
  <c r="BM201" i="1"/>
  <c r="BE201" i="1"/>
  <c r="AV201" i="1"/>
  <c r="AM201" i="1"/>
  <c r="AD201" i="1"/>
  <c r="AU201" i="1"/>
  <c r="AL201" i="1"/>
  <c r="AB201" i="1"/>
  <c r="BK201" i="1"/>
  <c r="BC201" i="1"/>
  <c r="AT201" i="1"/>
  <c r="AJ201" i="1"/>
  <c r="AA201" i="1"/>
  <c r="BB201" i="1"/>
  <c r="AR201" i="1"/>
  <c r="AI201" i="1"/>
  <c r="Z201" i="1"/>
  <c r="AQ201" i="1"/>
  <c r="AH201" i="1"/>
  <c r="Y201" i="1"/>
  <c r="AZ201" i="1"/>
  <c r="BB68" i="1"/>
  <c r="AT68" i="1"/>
  <c r="AL68" i="1"/>
  <c r="BI68" i="1"/>
  <c r="AZ68" i="1"/>
  <c r="AQ68" i="1"/>
  <c r="AH68" i="1"/>
  <c r="Z68" i="1"/>
  <c r="AP68" i="1"/>
  <c r="AG68" i="1"/>
  <c r="Y68" i="1"/>
  <c r="BG68" i="1"/>
  <c r="AX68" i="1"/>
  <c r="AO68" i="1"/>
  <c r="AF68" i="1"/>
  <c r="BF68" i="1"/>
  <c r="AW68" i="1"/>
  <c r="AN68" i="1"/>
  <c r="AE68" i="1"/>
  <c r="BE68" i="1"/>
  <c r="AV68" i="1"/>
  <c r="AM68" i="1"/>
  <c r="AD68" i="1"/>
  <c r="BD68" i="1"/>
  <c r="AU68" i="1"/>
  <c r="AK68" i="1"/>
  <c r="AC68" i="1"/>
  <c r="BK68" i="1"/>
  <c r="AJ68" i="1"/>
  <c r="AB68" i="1"/>
  <c r="BA68" i="1"/>
  <c r="AR68" i="1"/>
  <c r="AI68" i="1"/>
  <c r="AA68" i="1"/>
  <c r="AO242" i="1"/>
  <c r="AG242" i="1"/>
  <c r="Y242" i="1"/>
  <c r="AL242" i="1"/>
  <c r="AD242" i="1"/>
  <c r="AK242" i="1"/>
  <c r="AC242" i="1"/>
  <c r="AR242" i="1"/>
  <c r="AJ242" i="1"/>
  <c r="AB242" i="1"/>
  <c r="AX242" i="1"/>
  <c r="AP242" i="1"/>
  <c r="AH242" i="1"/>
  <c r="Z242" i="1"/>
  <c r="AA242" i="1"/>
  <c r="AQ242" i="1"/>
  <c r="AN242" i="1"/>
  <c r="AM242" i="1"/>
  <c r="AI242" i="1"/>
  <c r="AF242" i="1"/>
  <c r="AE242" i="1"/>
  <c r="BK372" i="1"/>
  <c r="AU372" i="1"/>
  <c r="AM372" i="1"/>
  <c r="AE372" i="1"/>
  <c r="BA372" i="1"/>
  <c r="AK372" i="1"/>
  <c r="AC372" i="1"/>
  <c r="BH372" i="1"/>
  <c r="AZ372" i="1"/>
  <c r="AR372" i="1"/>
  <c r="AJ372" i="1"/>
  <c r="AB372" i="1"/>
  <c r="BG372" i="1"/>
  <c r="AY372" i="1"/>
  <c r="AQ372" i="1"/>
  <c r="AI372" i="1"/>
  <c r="AA372" i="1"/>
  <c r="AP372" i="1"/>
  <c r="AH372" i="1"/>
  <c r="Z372" i="1"/>
  <c r="AO372" i="1"/>
  <c r="AG372" i="1"/>
  <c r="Y372" i="1"/>
  <c r="AV372" i="1"/>
  <c r="AN372" i="1"/>
  <c r="AF372" i="1"/>
  <c r="AT372" i="1"/>
  <c r="AL372" i="1"/>
  <c r="AD372" i="1"/>
  <c r="BB372" i="1"/>
  <c r="BG266" i="1"/>
  <c r="AQ266" i="1"/>
  <c r="AI266" i="1"/>
  <c r="AA266" i="1"/>
  <c r="AP266" i="1"/>
  <c r="AH266" i="1"/>
  <c r="Z266" i="1"/>
  <c r="AO266" i="1"/>
  <c r="AG266" i="1"/>
  <c r="Y266" i="1"/>
  <c r="BD266" i="1"/>
  <c r="AV266" i="1"/>
  <c r="AN266" i="1"/>
  <c r="AF266" i="1"/>
  <c r="AU266" i="1"/>
  <c r="AM266" i="1"/>
  <c r="AE266" i="1"/>
  <c r="AL266" i="1"/>
  <c r="AD266" i="1"/>
  <c r="AR266" i="1"/>
  <c r="AJ266" i="1"/>
  <c r="AB266" i="1"/>
  <c r="AK266" i="1"/>
  <c r="AC266" i="1"/>
  <c r="AM150" i="1"/>
  <c r="AE150" i="1"/>
  <c r="BB150" i="1"/>
  <c r="AL150" i="1"/>
  <c r="AD150" i="1"/>
  <c r="BA150" i="1"/>
  <c r="AK150" i="1"/>
  <c r="AC150" i="1"/>
  <c r="AR150" i="1"/>
  <c r="AJ150" i="1"/>
  <c r="AB150" i="1"/>
  <c r="AQ150" i="1"/>
  <c r="AI150" i="1"/>
  <c r="AA150" i="1"/>
  <c r="AP150" i="1"/>
  <c r="AH150" i="1"/>
  <c r="Z150" i="1"/>
  <c r="AO150" i="1"/>
  <c r="AG150" i="1"/>
  <c r="Y150" i="1"/>
  <c r="AN150" i="1"/>
  <c r="AF150" i="1"/>
  <c r="AO273" i="1"/>
  <c r="AG273" i="1"/>
  <c r="Y273" i="1"/>
  <c r="AV273" i="1"/>
  <c r="AN273" i="1"/>
  <c r="AF273" i="1"/>
  <c r="BK273" i="1"/>
  <c r="AU273" i="1"/>
  <c r="AM273" i="1"/>
  <c r="AE273" i="1"/>
  <c r="BB273" i="1"/>
  <c r="AT273" i="1"/>
  <c r="AL273" i="1"/>
  <c r="AD273" i="1"/>
  <c r="BA273" i="1"/>
  <c r="AK273" i="1"/>
  <c r="AC273" i="1"/>
  <c r="BH273" i="1"/>
  <c r="AZ273" i="1"/>
  <c r="AR273" i="1"/>
  <c r="AJ273" i="1"/>
  <c r="AB273" i="1"/>
  <c r="AP273" i="1"/>
  <c r="AH273" i="1"/>
  <c r="Z273" i="1"/>
  <c r="AA273" i="1"/>
  <c r="BG273" i="1"/>
  <c r="AQ273" i="1"/>
  <c r="AI273" i="1"/>
  <c r="BD185" i="1"/>
  <c r="AV185" i="1"/>
  <c r="AN185" i="1"/>
  <c r="AF185" i="1"/>
  <c r="AU185" i="1"/>
  <c r="AM185" i="1"/>
  <c r="AE185" i="1"/>
  <c r="BB185" i="1"/>
  <c r="AL185" i="1"/>
  <c r="AD185" i="1"/>
  <c r="BA185" i="1"/>
  <c r="AK185" i="1"/>
  <c r="AC185" i="1"/>
  <c r="AR185" i="1"/>
  <c r="AJ185" i="1"/>
  <c r="AB185" i="1"/>
  <c r="BG185" i="1"/>
  <c r="AQ185" i="1"/>
  <c r="AI185" i="1"/>
  <c r="AA185" i="1"/>
  <c r="BF185" i="1"/>
  <c r="AX185" i="1"/>
  <c r="AP185" i="1"/>
  <c r="AH185" i="1"/>
  <c r="Z185" i="1"/>
  <c r="BE185" i="1"/>
  <c r="Y185" i="1"/>
  <c r="BM185" i="1"/>
  <c r="AO185" i="1"/>
  <c r="AG185"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5" i="1"/>
  <c r="AM95" i="1"/>
  <c r="AE95" i="1"/>
  <c r="BB95" i="1"/>
  <c r="AL95" i="1"/>
  <c r="AD95" i="1"/>
  <c r="BA95" i="1"/>
  <c r="AK95" i="1"/>
  <c r="AC95" i="1"/>
  <c r="AZ95" i="1"/>
  <c r="AR95" i="1"/>
  <c r="AJ95" i="1"/>
  <c r="AB95" i="1"/>
  <c r="AY95" i="1"/>
  <c r="AQ95" i="1"/>
  <c r="AI95" i="1"/>
  <c r="AA95" i="1"/>
  <c r="AP95" i="1"/>
  <c r="AH95" i="1"/>
  <c r="Z95" i="1"/>
  <c r="BM95" i="1"/>
  <c r="AO95" i="1"/>
  <c r="AG95" i="1"/>
  <c r="Y95" i="1"/>
  <c r="AN95" i="1"/>
  <c r="AF95" i="1"/>
  <c r="BD389" i="1"/>
  <c r="AV389" i="1"/>
  <c r="AN389" i="1"/>
  <c r="AF389" i="1"/>
  <c r="BK389" i="1"/>
  <c r="AM389" i="1"/>
  <c r="AE389" i="1"/>
  <c r="BB389" i="1"/>
  <c r="AT389" i="1"/>
  <c r="AL389" i="1"/>
  <c r="AD389" i="1"/>
  <c r="BA389" i="1"/>
  <c r="AK389" i="1"/>
  <c r="AC389" i="1"/>
  <c r="BG389" i="1"/>
  <c r="AY389" i="1"/>
  <c r="AQ389" i="1"/>
  <c r="AI389" i="1"/>
  <c r="AA389" i="1"/>
  <c r="BM389" i="1"/>
  <c r="BE389" i="1"/>
  <c r="AO389" i="1"/>
  <c r="AG389" i="1"/>
  <c r="Y389" i="1"/>
  <c r="Z389" i="1"/>
  <c r="AR389" i="1"/>
  <c r="BH389" i="1"/>
  <c r="AP389" i="1"/>
  <c r="BF389" i="1"/>
  <c r="AJ389" i="1"/>
  <c r="AH389" i="1"/>
  <c r="AZ389" i="1"/>
  <c r="AB389" i="1"/>
  <c r="AP247" i="1"/>
  <c r="AH247" i="1"/>
  <c r="Z247" i="1"/>
  <c r="AO247" i="1"/>
  <c r="AG247" i="1"/>
  <c r="Y247" i="1"/>
  <c r="AV247" i="1"/>
  <c r="AN247" i="1"/>
  <c r="AF247" i="1"/>
  <c r="BK247" i="1"/>
  <c r="AU247" i="1"/>
  <c r="AM247" i="1"/>
  <c r="AE247" i="1"/>
  <c r="BB247" i="1"/>
  <c r="AT247" i="1"/>
  <c r="AL247" i="1"/>
  <c r="AD247" i="1"/>
  <c r="BA247" i="1"/>
  <c r="AK247" i="1"/>
  <c r="AC247" i="1"/>
  <c r="BG247" i="1"/>
  <c r="AY247" i="1"/>
  <c r="AQ247" i="1"/>
  <c r="AI247" i="1"/>
  <c r="AA247" i="1"/>
  <c r="AZ247" i="1"/>
  <c r="AR247" i="1"/>
  <c r="AJ247" i="1"/>
  <c r="AB247" i="1"/>
  <c r="BG191" i="1"/>
  <c r="AQ191" i="1"/>
  <c r="AI191" i="1"/>
  <c r="AA191" i="1"/>
  <c r="BK191" i="1"/>
  <c r="AT191" i="1"/>
  <c r="AK191" i="1"/>
  <c r="AB191" i="1"/>
  <c r="BJ191" i="1"/>
  <c r="AJ191" i="1"/>
  <c r="Z191" i="1"/>
  <c r="AR191" i="1"/>
  <c r="AH191" i="1"/>
  <c r="Y191" i="1"/>
  <c r="AP191" i="1"/>
  <c r="AG191" i="1"/>
  <c r="BF191" i="1"/>
  <c r="AO191" i="1"/>
  <c r="AF191" i="1"/>
  <c r="AN191" i="1"/>
  <c r="AE191" i="1"/>
  <c r="AV191" i="1"/>
  <c r="AM191" i="1"/>
  <c r="AD191" i="1"/>
  <c r="AC191" i="1"/>
  <c r="AU191" i="1"/>
  <c r="AL191" i="1"/>
  <c r="AL265" i="1"/>
  <c r="AD265" i="1"/>
  <c r="BI265" i="1"/>
  <c r="AK265" i="1"/>
  <c r="AC265" i="1"/>
  <c r="AR265" i="1"/>
  <c r="AJ265" i="1"/>
  <c r="AB265" i="1"/>
  <c r="AQ265" i="1"/>
  <c r="AI265" i="1"/>
  <c r="AA265" i="1"/>
  <c r="AP265" i="1"/>
  <c r="AH265" i="1"/>
  <c r="Z265" i="1"/>
  <c r="AO265" i="1"/>
  <c r="AG265" i="1"/>
  <c r="Y265" i="1"/>
  <c r="AU265" i="1"/>
  <c r="AM265" i="1"/>
  <c r="AE265" i="1"/>
  <c r="AV265" i="1"/>
  <c r="AN265" i="1"/>
  <c r="AF265" i="1"/>
  <c r="AS70" i="1"/>
  <c r="AS21" i="1"/>
  <c r="AS196" i="1"/>
  <c r="AS383" i="1"/>
  <c r="AS132" i="1"/>
  <c r="AS414" i="1"/>
  <c r="AS443" i="1"/>
  <c r="AS115" i="1"/>
  <c r="AS164" i="1"/>
  <c r="AS52" i="1"/>
  <c r="AS361" i="1"/>
  <c r="AS373" i="1"/>
  <c r="AS241" i="1"/>
  <c r="AS332" i="1"/>
  <c r="AS253" i="1"/>
  <c r="AS435" i="1"/>
  <c r="AS275"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81" i="1"/>
  <c r="AM281" i="1"/>
  <c r="AE281" i="1"/>
  <c r="BJ281" i="1"/>
  <c r="AL281" i="1"/>
  <c r="AD281" i="1"/>
  <c r="AK281" i="1"/>
  <c r="AC281" i="1"/>
  <c r="AR281" i="1"/>
  <c r="AJ281" i="1"/>
  <c r="AB281" i="1"/>
  <c r="AQ281" i="1"/>
  <c r="AI281" i="1"/>
  <c r="AA281" i="1"/>
  <c r="AO281" i="1"/>
  <c r="AG281" i="1"/>
  <c r="Y281" i="1"/>
  <c r="AF281" i="1"/>
  <c r="Z281" i="1"/>
  <c r="AV281" i="1"/>
  <c r="AP281" i="1"/>
  <c r="AN281" i="1"/>
  <c r="AH281" i="1"/>
  <c r="BG338" i="1"/>
  <c r="AQ338" i="1"/>
  <c r="AI338" i="1"/>
  <c r="AA338" i="1"/>
  <c r="BF338" i="1"/>
  <c r="AP338" i="1"/>
  <c r="AH338" i="1"/>
  <c r="Z338" i="1"/>
  <c r="BM338" i="1"/>
  <c r="BE338" i="1"/>
  <c r="AO338" i="1"/>
  <c r="AG338" i="1"/>
  <c r="Y338" i="1"/>
  <c r="BD338" i="1"/>
  <c r="AN338" i="1"/>
  <c r="AF338" i="1"/>
  <c r="AM338" i="1"/>
  <c r="AE338" i="1"/>
  <c r="AL338" i="1"/>
  <c r="AD338" i="1"/>
  <c r="AK338" i="1"/>
  <c r="AC338" i="1"/>
  <c r="AR338" i="1"/>
  <c r="AJ338" i="1"/>
  <c r="AB338" i="1"/>
  <c r="AP280" i="1"/>
  <c r="AH280" i="1"/>
  <c r="Z280" i="1"/>
  <c r="AO280" i="1"/>
  <c r="AG280" i="1"/>
  <c r="Y280" i="1"/>
  <c r="BD280" i="1"/>
  <c r="AN280" i="1"/>
  <c r="AF280" i="1"/>
  <c r="AM280" i="1"/>
  <c r="AE280" i="1"/>
  <c r="AL280" i="1"/>
  <c r="AD280" i="1"/>
  <c r="AR280" i="1"/>
  <c r="AJ280" i="1"/>
  <c r="AB280" i="1"/>
  <c r="AK280" i="1"/>
  <c r="AI280" i="1"/>
  <c r="AC280" i="1"/>
  <c r="AA280" i="1"/>
  <c r="AQ280" i="1"/>
  <c r="BA226" i="1"/>
  <c r="AK226" i="1"/>
  <c r="AC226" i="1"/>
  <c r="AR226" i="1"/>
  <c r="AJ226" i="1"/>
  <c r="AB226" i="1"/>
  <c r="BG226" i="1"/>
  <c r="AQ226" i="1"/>
  <c r="AI226" i="1"/>
  <c r="AA226" i="1"/>
  <c r="AP226" i="1"/>
  <c r="AH226" i="1"/>
  <c r="Z226" i="1"/>
  <c r="BM226" i="1"/>
  <c r="AO226" i="1"/>
  <c r="AG226" i="1"/>
  <c r="Y226" i="1"/>
  <c r="AV226" i="1"/>
  <c r="AN226" i="1"/>
  <c r="AF226" i="1"/>
  <c r="AU226" i="1"/>
  <c r="AM226" i="1"/>
  <c r="AE226" i="1"/>
  <c r="BB226" i="1"/>
  <c r="AT226" i="1"/>
  <c r="AL226" i="1"/>
  <c r="AD226" i="1"/>
  <c r="BB174" i="1"/>
  <c r="AL174" i="1"/>
  <c r="AD174" i="1"/>
  <c r="BA174" i="1"/>
  <c r="AK174" i="1"/>
  <c r="AC174" i="1"/>
  <c r="AZ174" i="1"/>
  <c r="AR174" i="1"/>
  <c r="AJ174" i="1"/>
  <c r="AB174" i="1"/>
  <c r="AQ174" i="1"/>
  <c r="AI174" i="1"/>
  <c r="AA174" i="1"/>
  <c r="BF174" i="1"/>
  <c r="AP174" i="1"/>
  <c r="AH174" i="1"/>
  <c r="Z174" i="1"/>
  <c r="AO174" i="1"/>
  <c r="AG174" i="1"/>
  <c r="Y174" i="1"/>
  <c r="AV174" i="1"/>
  <c r="AN174" i="1"/>
  <c r="AF174" i="1"/>
  <c r="AU174" i="1"/>
  <c r="AM174" i="1"/>
  <c r="AE174" i="1"/>
  <c r="BC174" i="1"/>
  <c r="BE222" i="1"/>
  <c r="AO222" i="1"/>
  <c r="AG222" i="1"/>
  <c r="Y222" i="1"/>
  <c r="AV222" i="1"/>
  <c r="AN222" i="1"/>
  <c r="AF222" i="1"/>
  <c r="BK222" i="1"/>
  <c r="AU222" i="1"/>
  <c r="AM222" i="1"/>
  <c r="AE222" i="1"/>
  <c r="BB222" i="1"/>
  <c r="AT222" i="1"/>
  <c r="AL222" i="1"/>
  <c r="AD222" i="1"/>
  <c r="BA222" i="1"/>
  <c r="AK222" i="1"/>
  <c r="AC222" i="1"/>
  <c r="BH222" i="1"/>
  <c r="AR222" i="1"/>
  <c r="AJ222" i="1"/>
  <c r="AB222" i="1"/>
  <c r="BG222" i="1"/>
  <c r="AQ222" i="1"/>
  <c r="AI222" i="1"/>
  <c r="AA222" i="1"/>
  <c r="AP222" i="1"/>
  <c r="AH222" i="1"/>
  <c r="Z222"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89" i="1"/>
  <c r="AG89" i="1"/>
  <c r="Y89" i="1"/>
  <c r="AN89" i="1"/>
  <c r="AF89" i="1"/>
  <c r="AM89" i="1"/>
  <c r="AE89" i="1"/>
  <c r="BB89" i="1"/>
  <c r="AL89" i="1"/>
  <c r="AD89" i="1"/>
  <c r="BA89" i="1"/>
  <c r="AK89" i="1"/>
  <c r="AC89" i="1"/>
  <c r="AZ89" i="1"/>
  <c r="AR89" i="1"/>
  <c r="AJ89" i="1"/>
  <c r="AB89" i="1"/>
  <c r="AQ89" i="1"/>
  <c r="AI89" i="1"/>
  <c r="AA89" i="1"/>
  <c r="AP89" i="1"/>
  <c r="AH89" i="1"/>
  <c r="Z89" i="1"/>
  <c r="AU278" i="1"/>
  <c r="BA278" i="1"/>
  <c r="AK278" i="1"/>
  <c r="AC278" i="1"/>
  <c r="AR278" i="1"/>
  <c r="AJ278" i="1"/>
  <c r="AB278" i="1"/>
  <c r="BF278" i="1"/>
  <c r="AX278" i="1"/>
  <c r="AP278" i="1"/>
  <c r="AH278" i="1"/>
  <c r="Z278" i="1"/>
  <c r="BB278" i="1"/>
  <c r="AN278" i="1"/>
  <c r="AA278" i="1"/>
  <c r="AM278" i="1"/>
  <c r="Y278" i="1"/>
  <c r="AL278" i="1"/>
  <c r="AI278" i="1"/>
  <c r="BG278" i="1"/>
  <c r="AV278" i="1"/>
  <c r="AG278" i="1"/>
  <c r="BE278" i="1"/>
  <c r="AF278" i="1"/>
  <c r="BD278" i="1"/>
  <c r="AQ278" i="1"/>
  <c r="AE278" i="1"/>
  <c r="AO278" i="1"/>
  <c r="AD278" i="1"/>
  <c r="AZ249" i="1"/>
  <c r="AR249" i="1"/>
  <c r="AJ249" i="1"/>
  <c r="AB249" i="1"/>
  <c r="AY249" i="1"/>
  <c r="AQ249" i="1"/>
  <c r="AI249" i="1"/>
  <c r="AA249" i="1"/>
  <c r="AX249" i="1"/>
  <c r="AP249" i="1"/>
  <c r="AH249" i="1"/>
  <c r="Z249" i="1"/>
  <c r="AW249" i="1"/>
  <c r="AO249" i="1"/>
  <c r="AG249" i="1"/>
  <c r="Y249" i="1"/>
  <c r="AV249" i="1"/>
  <c r="AN249" i="1"/>
  <c r="AF249" i="1"/>
  <c r="BC249" i="1"/>
  <c r="AU249" i="1"/>
  <c r="AM249" i="1"/>
  <c r="AE249" i="1"/>
  <c r="BA249" i="1"/>
  <c r="AK249" i="1"/>
  <c r="AC249" i="1"/>
  <c r="BB249" i="1"/>
  <c r="AL249" i="1"/>
  <c r="AD249" i="1"/>
  <c r="AR46" i="1"/>
  <c r="AJ46" i="1"/>
  <c r="AB46" i="1"/>
  <c r="BG46" i="1"/>
  <c r="AQ46" i="1"/>
  <c r="AI46" i="1"/>
  <c r="AA46" i="1"/>
  <c r="AP46" i="1"/>
  <c r="AH46" i="1"/>
  <c r="Z46" i="1"/>
  <c r="AO46" i="1"/>
  <c r="AG46" i="1"/>
  <c r="Y46" i="1"/>
  <c r="AN46" i="1"/>
  <c r="AF46" i="1"/>
  <c r="AM46" i="1"/>
  <c r="AE46" i="1"/>
  <c r="AL46" i="1"/>
  <c r="AD46" i="1"/>
  <c r="AK46" i="1"/>
  <c r="AC46" i="1"/>
  <c r="AY99" i="1"/>
  <c r="AQ99" i="1"/>
  <c r="AI99" i="1"/>
  <c r="AA99" i="1"/>
  <c r="AX99" i="1"/>
  <c r="AP99" i="1"/>
  <c r="AH99" i="1"/>
  <c r="Z99" i="1"/>
  <c r="BE99" i="1"/>
  <c r="AW99" i="1"/>
  <c r="AO99" i="1"/>
  <c r="AG99" i="1"/>
  <c r="Y99" i="1"/>
  <c r="BD99" i="1"/>
  <c r="AN99" i="1"/>
  <c r="AF99" i="1"/>
  <c r="AM99" i="1"/>
  <c r="AE99" i="1"/>
  <c r="BB99" i="1"/>
  <c r="AL99" i="1"/>
  <c r="AD99" i="1"/>
  <c r="BA99" i="1"/>
  <c r="AK99" i="1"/>
  <c r="AC99" i="1"/>
  <c r="AZ99" i="1"/>
  <c r="AR99" i="1"/>
  <c r="AJ99" i="1"/>
  <c r="AB99" i="1"/>
  <c r="AW128" i="1"/>
  <c r="AO128" i="1"/>
  <c r="AG128" i="1"/>
  <c r="Y128" i="1"/>
  <c r="AN128" i="1"/>
  <c r="AF128" i="1"/>
  <c r="BC128" i="1"/>
  <c r="AM128" i="1"/>
  <c r="AE128" i="1"/>
  <c r="BB128" i="1"/>
  <c r="AL128" i="1"/>
  <c r="AD128" i="1"/>
  <c r="BA128" i="1"/>
  <c r="AK128" i="1"/>
  <c r="AC128" i="1"/>
  <c r="AZ128" i="1"/>
  <c r="AR128" i="1"/>
  <c r="AJ128" i="1"/>
  <c r="AB128" i="1"/>
  <c r="AY128" i="1"/>
  <c r="AQ128" i="1"/>
  <c r="AI128" i="1"/>
  <c r="AA128" i="1"/>
  <c r="AX128" i="1"/>
  <c r="AP128" i="1"/>
  <c r="AH128" i="1"/>
  <c r="Z128" i="1"/>
  <c r="BB396" i="1"/>
  <c r="AL396" i="1"/>
  <c r="AD396" i="1"/>
  <c r="BA396" i="1"/>
  <c r="AK396" i="1"/>
  <c r="AC396" i="1"/>
  <c r="AZ396" i="1"/>
  <c r="AR396" i="1"/>
  <c r="AJ396" i="1"/>
  <c r="AB396" i="1"/>
  <c r="BG396" i="1"/>
  <c r="AY396" i="1"/>
  <c r="AQ396" i="1"/>
  <c r="AI396" i="1"/>
  <c r="AA396" i="1"/>
  <c r="AX396" i="1"/>
  <c r="AP396" i="1"/>
  <c r="AH396" i="1"/>
  <c r="Z396" i="1"/>
  <c r="BM396" i="1"/>
  <c r="AW396" i="1"/>
  <c r="AO396" i="1"/>
  <c r="AG396" i="1"/>
  <c r="Y396" i="1"/>
  <c r="AN396" i="1"/>
  <c r="AF396" i="1"/>
  <c r="BC396" i="1"/>
  <c r="AM396" i="1"/>
  <c r="AE396" i="1"/>
  <c r="AL215" i="1"/>
  <c r="AD215" i="1"/>
  <c r="AK215" i="1"/>
  <c r="AC215" i="1"/>
  <c r="AR215" i="1"/>
  <c r="AJ215" i="1"/>
  <c r="AB215" i="1"/>
  <c r="BG215" i="1"/>
  <c r="AQ215" i="1"/>
  <c r="AI215" i="1"/>
  <c r="AA215" i="1"/>
  <c r="AP215" i="1"/>
  <c r="AH215" i="1"/>
  <c r="Z215" i="1"/>
  <c r="AO215" i="1"/>
  <c r="AG215" i="1"/>
  <c r="Y215" i="1"/>
  <c r="AN215" i="1"/>
  <c r="AF215" i="1"/>
  <c r="BK215" i="1"/>
  <c r="AM215" i="1"/>
  <c r="AE215" i="1"/>
  <c r="AZ135" i="1"/>
  <c r="AR135" i="1"/>
  <c r="AJ135" i="1"/>
  <c r="AB135" i="1"/>
  <c r="AY135" i="1"/>
  <c r="AQ135" i="1"/>
  <c r="AI135" i="1"/>
  <c r="AA135" i="1"/>
  <c r="BF135" i="1"/>
  <c r="AX135" i="1"/>
  <c r="AP135" i="1"/>
  <c r="AH135" i="1"/>
  <c r="Z135" i="1"/>
  <c r="BE135" i="1"/>
  <c r="AW135" i="1"/>
  <c r="AO135" i="1"/>
  <c r="AG135" i="1"/>
  <c r="Y135" i="1"/>
  <c r="BD135" i="1"/>
  <c r="AN135" i="1"/>
  <c r="AF135" i="1"/>
  <c r="AU135" i="1"/>
  <c r="AM135" i="1"/>
  <c r="AE135" i="1"/>
  <c r="BB135" i="1"/>
  <c r="AL135" i="1"/>
  <c r="AD135" i="1"/>
  <c r="BA135" i="1"/>
  <c r="AK135" i="1"/>
  <c r="AC135"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51" i="1"/>
  <c r="AG351" i="1"/>
  <c r="Y351" i="1"/>
  <c r="AN351" i="1"/>
  <c r="AF351" i="1"/>
  <c r="AM351" i="1"/>
  <c r="AE351" i="1"/>
  <c r="BB351" i="1"/>
  <c r="AL351" i="1"/>
  <c r="AD351" i="1"/>
  <c r="AK351" i="1"/>
  <c r="AC351" i="1"/>
  <c r="AR351" i="1"/>
  <c r="AJ351" i="1"/>
  <c r="AB351" i="1"/>
  <c r="AQ351" i="1"/>
  <c r="AI351" i="1"/>
  <c r="AA351" i="1"/>
  <c r="AP351" i="1"/>
  <c r="AH351" i="1"/>
  <c r="Z351" i="1"/>
  <c r="AP178" i="1"/>
  <c r="AH178" i="1"/>
  <c r="Z178" i="1"/>
  <c r="BM178" i="1"/>
  <c r="BE178" i="1"/>
  <c r="AO178" i="1"/>
  <c r="AG178" i="1"/>
  <c r="Y178" i="1"/>
  <c r="AV178" i="1"/>
  <c r="AN178" i="1"/>
  <c r="AF178" i="1"/>
  <c r="BK178" i="1"/>
  <c r="AU178" i="1"/>
  <c r="AM178" i="1"/>
  <c r="AE178" i="1"/>
  <c r="BB178" i="1"/>
  <c r="AT178" i="1"/>
  <c r="AL178" i="1"/>
  <c r="AD178" i="1"/>
  <c r="BA178" i="1"/>
  <c r="AK178" i="1"/>
  <c r="AC178" i="1"/>
  <c r="BH178" i="1"/>
  <c r="AR178" i="1"/>
  <c r="AJ178" i="1"/>
  <c r="AB178" i="1"/>
  <c r="AA178" i="1"/>
  <c r="BG178" i="1"/>
  <c r="AQ178" i="1"/>
  <c r="AI178" i="1"/>
  <c r="BI340" i="1"/>
  <c r="AK340" i="1"/>
  <c r="AC340" i="1"/>
  <c r="AR340" i="1"/>
  <c r="AJ340" i="1"/>
  <c r="AB340" i="1"/>
  <c r="BG340" i="1"/>
  <c r="AQ340" i="1"/>
  <c r="AI340" i="1"/>
  <c r="AA340" i="1"/>
  <c r="BF340" i="1"/>
  <c r="AP340" i="1"/>
  <c r="AH340" i="1"/>
  <c r="Z340" i="1"/>
  <c r="AO340" i="1"/>
  <c r="AG340" i="1"/>
  <c r="Y340" i="1"/>
  <c r="AN340" i="1"/>
  <c r="AF340" i="1"/>
  <c r="AM340" i="1"/>
  <c r="AE340" i="1"/>
  <c r="AL340" i="1"/>
  <c r="AD340" i="1"/>
  <c r="BC393" i="1"/>
  <c r="AM393" i="1"/>
  <c r="AE393" i="1"/>
  <c r="BB393" i="1"/>
  <c r="AL393" i="1"/>
  <c r="AD393" i="1"/>
  <c r="BA393" i="1"/>
  <c r="AK393" i="1"/>
  <c r="AC393" i="1"/>
  <c r="AZ393" i="1"/>
  <c r="AR393" i="1"/>
  <c r="AJ393" i="1"/>
  <c r="AB393" i="1"/>
  <c r="AY393" i="1"/>
  <c r="AQ393" i="1"/>
  <c r="AI393" i="1"/>
  <c r="AA393" i="1"/>
  <c r="AX393" i="1"/>
  <c r="AP393" i="1"/>
  <c r="AH393" i="1"/>
  <c r="Z393" i="1"/>
  <c r="AW393" i="1"/>
  <c r="AO393" i="1"/>
  <c r="AG393" i="1"/>
  <c r="Y393" i="1"/>
  <c r="AN393" i="1"/>
  <c r="AF393" i="1"/>
  <c r="AX367" i="1"/>
  <c r="AP367" i="1"/>
  <c r="AH367" i="1"/>
  <c r="Z367" i="1"/>
  <c r="AW367" i="1"/>
  <c r="AO367" i="1"/>
  <c r="AG367" i="1"/>
  <c r="Y367" i="1"/>
  <c r="BC367" i="1"/>
  <c r="AM367" i="1"/>
  <c r="AE367" i="1"/>
  <c r="AK367" i="1"/>
  <c r="AJ367" i="1"/>
  <c r="AI367" i="1"/>
  <c r="AF367" i="1"/>
  <c r="BB367" i="1"/>
  <c r="AR367" i="1"/>
  <c r="AD367" i="1"/>
  <c r="BA367" i="1"/>
  <c r="AQ367" i="1"/>
  <c r="AC367" i="1"/>
  <c r="AZ367" i="1"/>
  <c r="AN367" i="1"/>
  <c r="AB367" i="1"/>
  <c r="AY367" i="1"/>
  <c r="AL367" i="1"/>
  <c r="AA367" i="1"/>
  <c r="BM321" i="1"/>
  <c r="BE321" i="1"/>
  <c r="AO321" i="1"/>
  <c r="AG321" i="1"/>
  <c r="Y321" i="1"/>
  <c r="AV321" i="1"/>
  <c r="AN321" i="1"/>
  <c r="AF321" i="1"/>
  <c r="BK321" i="1"/>
  <c r="AU321" i="1"/>
  <c r="AM321" i="1"/>
  <c r="AE321" i="1"/>
  <c r="BB321" i="1"/>
  <c r="AT321" i="1"/>
  <c r="AL321" i="1"/>
  <c r="AD321" i="1"/>
  <c r="BA321" i="1"/>
  <c r="AK321" i="1"/>
  <c r="AC321" i="1"/>
  <c r="BG321" i="1"/>
  <c r="AQ321" i="1"/>
  <c r="AI321" i="1"/>
  <c r="AA321" i="1"/>
  <c r="BF321" i="1"/>
  <c r="AP321" i="1"/>
  <c r="AH321" i="1"/>
  <c r="Z321" i="1"/>
  <c r="AJ321" i="1"/>
  <c r="AB321" i="1"/>
  <c r="AZ321" i="1"/>
  <c r="AR321" i="1"/>
  <c r="BC270" i="1"/>
  <c r="AU270" i="1"/>
  <c r="AM270" i="1"/>
  <c r="AE270" i="1"/>
  <c r="BB270" i="1"/>
  <c r="AT270" i="1"/>
  <c r="AL270" i="1"/>
  <c r="AD270" i="1"/>
  <c r="BA270" i="1"/>
  <c r="AK270" i="1"/>
  <c r="AC270" i="1"/>
  <c r="AZ270" i="1"/>
  <c r="AR270" i="1"/>
  <c r="AJ270" i="1"/>
  <c r="AB270" i="1"/>
  <c r="BG270" i="1"/>
  <c r="AQ270" i="1"/>
  <c r="AI270" i="1"/>
  <c r="AA270" i="1"/>
  <c r="AX270" i="1"/>
  <c r="AP270" i="1"/>
  <c r="AH270" i="1"/>
  <c r="Z270" i="1"/>
  <c r="AV270" i="1"/>
  <c r="AN270" i="1"/>
  <c r="AF270" i="1"/>
  <c r="BM270" i="1"/>
  <c r="AW270" i="1"/>
  <c r="AO270" i="1"/>
  <c r="AG270" i="1"/>
  <c r="Y270" i="1"/>
  <c r="BA109" i="1"/>
  <c r="AK109" i="1"/>
  <c r="AC109" i="1"/>
  <c r="AR109" i="1"/>
  <c r="AJ109" i="1"/>
  <c r="AB109" i="1"/>
  <c r="BG109" i="1"/>
  <c r="AQ109" i="1"/>
  <c r="AI109" i="1"/>
  <c r="AA109" i="1"/>
  <c r="BF109" i="1"/>
  <c r="AP109" i="1"/>
  <c r="AH109" i="1"/>
  <c r="Z109" i="1"/>
  <c r="BM109" i="1"/>
  <c r="BE109" i="1"/>
  <c r="AO109" i="1"/>
  <c r="AG109" i="1"/>
  <c r="Y109" i="1"/>
  <c r="AN109" i="1"/>
  <c r="AF109" i="1"/>
  <c r="BK109" i="1"/>
  <c r="AM109" i="1"/>
  <c r="AE109" i="1"/>
  <c r="BB109" i="1"/>
  <c r="AT109" i="1"/>
  <c r="AL109" i="1"/>
  <c r="AD109" i="1"/>
  <c r="AM318" i="1"/>
  <c r="AE318" i="1"/>
  <c r="AL318" i="1"/>
  <c r="AD318" i="1"/>
  <c r="BI318" i="1"/>
  <c r="AK318" i="1"/>
  <c r="AC318" i="1"/>
  <c r="AR318" i="1"/>
  <c r="AJ318" i="1"/>
  <c r="AB318" i="1"/>
  <c r="AQ318" i="1"/>
  <c r="AI318" i="1"/>
  <c r="AA318" i="1"/>
  <c r="AO318" i="1"/>
  <c r="AG318" i="1"/>
  <c r="Y318" i="1"/>
  <c r="AN318" i="1"/>
  <c r="AF318" i="1"/>
  <c r="AP318" i="1"/>
  <c r="AH318" i="1"/>
  <c r="Z318" i="1"/>
  <c r="BA370" i="1"/>
  <c r="AK370" i="1"/>
  <c r="AC370" i="1"/>
  <c r="BG370" i="1"/>
  <c r="AY370" i="1"/>
  <c r="AQ370" i="1"/>
  <c r="AI370" i="1"/>
  <c r="AA370" i="1"/>
  <c r="BF370" i="1"/>
  <c r="AX370" i="1"/>
  <c r="AP370" i="1"/>
  <c r="AH370" i="1"/>
  <c r="Z370" i="1"/>
  <c r="BM370" i="1"/>
  <c r="BE370" i="1"/>
  <c r="AW370" i="1"/>
  <c r="AO370" i="1"/>
  <c r="AG370" i="1"/>
  <c r="Y370" i="1"/>
  <c r="BD370" i="1"/>
  <c r="AV370" i="1"/>
  <c r="AN370" i="1"/>
  <c r="AF370" i="1"/>
  <c r="BC370" i="1"/>
  <c r="AU370" i="1"/>
  <c r="AM370" i="1"/>
  <c r="AE370" i="1"/>
  <c r="BB370" i="1"/>
  <c r="AL370" i="1"/>
  <c r="AD370" i="1"/>
  <c r="BH370" i="1"/>
  <c r="AZ370" i="1"/>
  <c r="AR370" i="1"/>
  <c r="AJ370" i="1"/>
  <c r="AB370" i="1"/>
  <c r="AS356" i="1"/>
  <c r="AS138" i="1"/>
  <c r="AS326" i="1"/>
  <c r="AS123" i="1"/>
  <c r="AS300" i="1"/>
  <c r="AS323" i="1"/>
  <c r="AS116" i="1"/>
  <c r="AS85" i="1"/>
  <c r="AS106" i="1"/>
  <c r="AS415" i="1"/>
  <c r="AS291" i="1"/>
  <c r="AS59" i="1"/>
  <c r="AS359" i="1"/>
  <c r="AS24" i="1"/>
  <c r="AS387" i="1"/>
  <c r="AS91" i="1"/>
  <c r="AS88" i="1"/>
  <c r="AS232" i="1"/>
  <c r="AS274" i="1"/>
  <c r="AS117" i="1"/>
  <c r="BD346" i="1"/>
  <c r="AN346" i="1"/>
  <c r="AF346" i="1"/>
  <c r="AM346" i="1"/>
  <c r="AE346" i="1"/>
  <c r="AQ346" i="1"/>
  <c r="AI346" i="1"/>
  <c r="AA346" i="1"/>
  <c r="BF346" i="1"/>
  <c r="AP346" i="1"/>
  <c r="AH346" i="1"/>
  <c r="Z346" i="1"/>
  <c r="AO346" i="1"/>
  <c r="AG346" i="1"/>
  <c r="Y346" i="1"/>
  <c r="AR346" i="1"/>
  <c r="AL346" i="1"/>
  <c r="AK346" i="1"/>
  <c r="AJ346" i="1"/>
  <c r="AD346" i="1"/>
  <c r="AC346" i="1"/>
  <c r="AB346" i="1"/>
  <c r="BD237" i="1"/>
  <c r="AV237" i="1"/>
  <c r="AN237" i="1"/>
  <c r="AF237" i="1"/>
  <c r="AZ237" i="1"/>
  <c r="AR237" i="1"/>
  <c r="AJ237" i="1"/>
  <c r="AB237" i="1"/>
  <c r="AQ237" i="1"/>
  <c r="AI237" i="1"/>
  <c r="AA237" i="1"/>
  <c r="AK237" i="1"/>
  <c r="BF237" i="1"/>
  <c r="AU237" i="1"/>
  <c r="AH237" i="1"/>
  <c r="AG237" i="1"/>
  <c r="AE237" i="1"/>
  <c r="BB237" i="1"/>
  <c r="AP237" i="1"/>
  <c r="AD237" i="1"/>
  <c r="BA237" i="1"/>
  <c r="AO237" i="1"/>
  <c r="AC237" i="1"/>
  <c r="AM237" i="1"/>
  <c r="Z237" i="1"/>
  <c r="AL237" i="1"/>
  <c r="Y237" i="1"/>
  <c r="BM152" i="1"/>
  <c r="BE152" i="1"/>
  <c r="AO152" i="1"/>
  <c r="AG152" i="1"/>
  <c r="Y152" i="1"/>
  <c r="BD152" i="1"/>
  <c r="AV152" i="1"/>
  <c r="AN152" i="1"/>
  <c r="AF152" i="1"/>
  <c r="BC152" i="1"/>
  <c r="AU152" i="1"/>
  <c r="AM152" i="1"/>
  <c r="AE152" i="1"/>
  <c r="BB152" i="1"/>
  <c r="AT152" i="1"/>
  <c r="AL152" i="1"/>
  <c r="AD152" i="1"/>
  <c r="BA152" i="1"/>
  <c r="AK152" i="1"/>
  <c r="AC152" i="1"/>
  <c r="BH152" i="1"/>
  <c r="AZ152" i="1"/>
  <c r="AR152" i="1"/>
  <c r="AJ152" i="1"/>
  <c r="AB152" i="1"/>
  <c r="BG152" i="1"/>
  <c r="AY152" i="1"/>
  <c r="AQ152" i="1"/>
  <c r="AI152" i="1"/>
  <c r="AA152" i="1"/>
  <c r="BF152" i="1"/>
  <c r="AP152" i="1"/>
  <c r="AH152" i="1"/>
  <c r="Z152" i="1"/>
  <c r="BD158" i="1"/>
  <c r="AM158" i="1"/>
  <c r="AE158" i="1"/>
  <c r="BB158" i="1"/>
  <c r="AL158" i="1"/>
  <c r="AD158" i="1"/>
  <c r="BA158" i="1"/>
  <c r="AK158" i="1"/>
  <c r="AC158" i="1"/>
  <c r="AZ158" i="1"/>
  <c r="AR158" i="1"/>
  <c r="AJ158" i="1"/>
  <c r="AB158" i="1"/>
  <c r="BG158" i="1"/>
  <c r="AY158" i="1"/>
  <c r="AQ158" i="1"/>
  <c r="AI158" i="1"/>
  <c r="AA158" i="1"/>
  <c r="BF158" i="1"/>
  <c r="AX158" i="1"/>
  <c r="AP158" i="1"/>
  <c r="AH158" i="1"/>
  <c r="Z158" i="1"/>
  <c r="AO158" i="1"/>
  <c r="AN158" i="1"/>
  <c r="BE158" i="1"/>
  <c r="AG158" i="1"/>
  <c r="AF158" i="1"/>
  <c r="BM158" i="1"/>
  <c r="AW158" i="1"/>
  <c r="Y158" i="1"/>
  <c r="AZ62" i="1"/>
  <c r="AR62" i="1"/>
  <c r="AJ62" i="1"/>
  <c r="AB62" i="1"/>
  <c r="BG62" i="1"/>
  <c r="AY62" i="1"/>
  <c r="AQ62" i="1"/>
  <c r="AI62" i="1"/>
  <c r="AA62" i="1"/>
  <c r="BF62" i="1"/>
  <c r="AX62" i="1"/>
  <c r="AP62" i="1"/>
  <c r="AH62" i="1"/>
  <c r="Z62" i="1"/>
  <c r="BM62" i="1"/>
  <c r="BE62" i="1"/>
  <c r="AW62" i="1"/>
  <c r="AO62" i="1"/>
  <c r="AG62" i="1"/>
  <c r="Y62" i="1"/>
  <c r="BD62" i="1"/>
  <c r="AN62" i="1"/>
  <c r="AF62" i="1"/>
  <c r="BC62" i="1"/>
  <c r="AM62" i="1"/>
  <c r="AE62" i="1"/>
  <c r="BB62" i="1"/>
  <c r="AL62" i="1"/>
  <c r="AD62" i="1"/>
  <c r="BA62" i="1"/>
  <c r="AK62" i="1"/>
  <c r="AC62" i="1"/>
  <c r="BM120" i="1"/>
  <c r="BE120" i="1"/>
  <c r="AW120" i="1"/>
  <c r="AO120" i="1"/>
  <c r="AG120" i="1"/>
  <c r="Y120" i="1"/>
  <c r="BD120" i="1"/>
  <c r="AV120" i="1"/>
  <c r="AN120" i="1"/>
  <c r="AF120" i="1"/>
  <c r="BB120" i="1"/>
  <c r="AL120" i="1"/>
  <c r="AD120" i="1"/>
  <c r="BA120" i="1"/>
  <c r="AK120" i="1"/>
  <c r="AC120" i="1"/>
  <c r="AZ120" i="1"/>
  <c r="AR120" i="1"/>
  <c r="AJ120" i="1"/>
  <c r="AB120" i="1"/>
  <c r="BF120" i="1"/>
  <c r="AX120" i="1"/>
  <c r="AP120" i="1"/>
  <c r="AH120" i="1"/>
  <c r="Z120" i="1"/>
  <c r="AM120" i="1"/>
  <c r="AI120" i="1"/>
  <c r="BG120" i="1"/>
  <c r="AE120" i="1"/>
  <c r="BC120" i="1"/>
  <c r="AA120" i="1"/>
  <c r="AY120" i="1"/>
  <c r="AQ120" i="1"/>
  <c r="BB64" i="1"/>
  <c r="AL64" i="1"/>
  <c r="AD64" i="1"/>
  <c r="BA64" i="1"/>
  <c r="AK64" i="1"/>
  <c r="AC64" i="1"/>
  <c r="AR64" i="1"/>
  <c r="AJ64" i="1"/>
  <c r="AB64" i="1"/>
  <c r="BG64" i="1"/>
  <c r="AQ64" i="1"/>
  <c r="AI64" i="1"/>
  <c r="AA64" i="1"/>
  <c r="BF64" i="1"/>
  <c r="AX64" i="1"/>
  <c r="AP64" i="1"/>
  <c r="AH64" i="1"/>
  <c r="Z64" i="1"/>
  <c r="BM64" i="1"/>
  <c r="BE64" i="1"/>
  <c r="AO64" i="1"/>
  <c r="AG64" i="1"/>
  <c r="Y64" i="1"/>
  <c r="BD64" i="1"/>
  <c r="AN64" i="1"/>
  <c r="AF64" i="1"/>
  <c r="AM64" i="1"/>
  <c r="AE64" i="1"/>
  <c r="BA218" i="1"/>
  <c r="AK218" i="1"/>
  <c r="AC218" i="1"/>
  <c r="AZ218" i="1"/>
  <c r="AR218" i="1"/>
  <c r="AJ218" i="1"/>
  <c r="AB218" i="1"/>
  <c r="AY218" i="1"/>
  <c r="AQ218" i="1"/>
  <c r="AI218" i="1"/>
  <c r="AA218" i="1"/>
  <c r="AX218" i="1"/>
  <c r="AP218" i="1"/>
  <c r="AH218" i="1"/>
  <c r="Z218" i="1"/>
  <c r="AW218" i="1"/>
  <c r="AO218" i="1"/>
  <c r="AG218" i="1"/>
  <c r="Y218" i="1"/>
  <c r="AN218" i="1"/>
  <c r="AF218" i="1"/>
  <c r="BC218" i="1"/>
  <c r="AM218" i="1"/>
  <c r="AE218" i="1"/>
  <c r="BB218" i="1"/>
  <c r="AL218" i="1"/>
  <c r="AD218"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5" i="1"/>
  <c r="BE105" i="1"/>
  <c r="AO105" i="1"/>
  <c r="AG105" i="1"/>
  <c r="Y105" i="1"/>
  <c r="BD105" i="1"/>
  <c r="AV105" i="1"/>
  <c r="AN105" i="1"/>
  <c r="AF105" i="1"/>
  <c r="BK105" i="1"/>
  <c r="BC105" i="1"/>
  <c r="AM105" i="1"/>
  <c r="AE105" i="1"/>
  <c r="BB105" i="1"/>
  <c r="AT105" i="1"/>
  <c r="AL105" i="1"/>
  <c r="AD105" i="1"/>
  <c r="BA105" i="1"/>
  <c r="AK105" i="1"/>
  <c r="AC105" i="1"/>
  <c r="BH105" i="1"/>
  <c r="AZ105" i="1"/>
  <c r="AR105" i="1"/>
  <c r="AJ105" i="1"/>
  <c r="AB105" i="1"/>
  <c r="BG105" i="1"/>
  <c r="AY105" i="1"/>
  <c r="AQ105" i="1"/>
  <c r="AI105" i="1"/>
  <c r="AA105" i="1"/>
  <c r="BF105" i="1"/>
  <c r="AP105" i="1"/>
  <c r="AH105" i="1"/>
  <c r="Z105" i="1"/>
  <c r="AY107" i="1"/>
  <c r="AQ107" i="1"/>
  <c r="AI107" i="1"/>
  <c r="AA107" i="1"/>
  <c r="BF107" i="1"/>
  <c r="AX107" i="1"/>
  <c r="AP107" i="1"/>
  <c r="AH107" i="1"/>
  <c r="Z107" i="1"/>
  <c r="BE107" i="1"/>
  <c r="AW107" i="1"/>
  <c r="AO107" i="1"/>
  <c r="AG107" i="1"/>
  <c r="Y107" i="1"/>
  <c r="AV107" i="1"/>
  <c r="AN107" i="1"/>
  <c r="AF107" i="1"/>
  <c r="BC107" i="1"/>
  <c r="AU107" i="1"/>
  <c r="AM107" i="1"/>
  <c r="AE107" i="1"/>
  <c r="BB107" i="1"/>
  <c r="AL107" i="1"/>
  <c r="AD107" i="1"/>
  <c r="BA107" i="1"/>
  <c r="AK107" i="1"/>
  <c r="AC107" i="1"/>
  <c r="AZ107" i="1"/>
  <c r="AR107" i="1"/>
  <c r="AJ107" i="1"/>
  <c r="AB107" i="1"/>
  <c r="AV192" i="1"/>
  <c r="AN192" i="1"/>
  <c r="AF192" i="1"/>
  <c r="AT192" i="1"/>
  <c r="AK192" i="1"/>
  <c r="AB192" i="1"/>
  <c r="BJ192" i="1"/>
  <c r="AJ192" i="1"/>
  <c r="AA192" i="1"/>
  <c r="AR192" i="1"/>
  <c r="AI192" i="1"/>
  <c r="Z192" i="1"/>
  <c r="BH192" i="1"/>
  <c r="AQ192" i="1"/>
  <c r="AH192" i="1"/>
  <c r="Y192" i="1"/>
  <c r="BG192" i="1"/>
  <c r="AY192" i="1"/>
  <c r="AP192" i="1"/>
  <c r="AG192" i="1"/>
  <c r="BF192" i="1"/>
  <c r="AO192" i="1"/>
  <c r="AE192" i="1"/>
  <c r="AM192" i="1"/>
  <c r="AD192" i="1"/>
  <c r="AU192" i="1"/>
  <c r="AL192" i="1"/>
  <c r="AC192" i="1"/>
  <c r="BB4" i="1"/>
  <c r="AL4" i="1"/>
  <c r="AD4" i="1"/>
  <c r="BI4" i="1"/>
  <c r="BA4" i="1"/>
  <c r="AK4" i="1"/>
  <c r="AC4" i="1"/>
  <c r="AZ4" i="1"/>
  <c r="AR4" i="1"/>
  <c r="AJ4" i="1"/>
  <c r="AB4" i="1"/>
  <c r="AQ4" i="1"/>
  <c r="AI4" i="1"/>
  <c r="AA4" i="1"/>
  <c r="AP4" i="1"/>
  <c r="AH4" i="1"/>
  <c r="Z4" i="1"/>
  <c r="AO4" i="1"/>
  <c r="AG4" i="1"/>
  <c r="Y4" i="1"/>
  <c r="AN4" i="1"/>
  <c r="AF4" i="1"/>
  <c r="AM4" i="1"/>
  <c r="AE4" i="1"/>
  <c r="BD166" i="1"/>
  <c r="AN166" i="1"/>
  <c r="AF166" i="1"/>
  <c r="BC166" i="1"/>
  <c r="AU166" i="1"/>
  <c r="AM166" i="1"/>
  <c r="AE166" i="1"/>
  <c r="BB166" i="1"/>
  <c r="AL166" i="1"/>
  <c r="AD166" i="1"/>
  <c r="BA166" i="1"/>
  <c r="AK166" i="1"/>
  <c r="AC166" i="1"/>
  <c r="AZ166" i="1"/>
  <c r="AR166" i="1"/>
  <c r="AJ166" i="1"/>
  <c r="AB166" i="1"/>
  <c r="AY166" i="1"/>
  <c r="AQ166" i="1"/>
  <c r="AI166" i="1"/>
  <c r="AA166" i="1"/>
  <c r="BF166" i="1"/>
  <c r="AX166" i="1"/>
  <c r="AP166" i="1"/>
  <c r="AH166" i="1"/>
  <c r="Z166" i="1"/>
  <c r="AO166" i="1"/>
  <c r="AG166" i="1"/>
  <c r="Y166" i="1"/>
  <c r="BE166" i="1"/>
  <c r="BM166" i="1"/>
  <c r="AW166" i="1"/>
  <c r="BB48" i="1"/>
  <c r="AL48" i="1"/>
  <c r="AD48" i="1"/>
  <c r="BA48" i="1"/>
  <c r="AK48" i="1"/>
  <c r="AC48" i="1"/>
  <c r="AZ48" i="1"/>
  <c r="AR48" i="1"/>
  <c r="AJ48" i="1"/>
  <c r="AB48" i="1"/>
  <c r="AY48" i="1"/>
  <c r="AQ48" i="1"/>
  <c r="AI48" i="1"/>
  <c r="AA48" i="1"/>
  <c r="AP48" i="1"/>
  <c r="AH48" i="1"/>
  <c r="Z48" i="1"/>
  <c r="AO48" i="1"/>
  <c r="AG48" i="1"/>
  <c r="Y48" i="1"/>
  <c r="AV48" i="1"/>
  <c r="AN48" i="1"/>
  <c r="AF48" i="1"/>
  <c r="AU48" i="1"/>
  <c r="AM48" i="1"/>
  <c r="AE48" i="1"/>
  <c r="BB113" i="1"/>
  <c r="AT113" i="1"/>
  <c r="AL113" i="1"/>
  <c r="AD113" i="1"/>
  <c r="BA113" i="1"/>
  <c r="AK113" i="1"/>
  <c r="AC113" i="1"/>
  <c r="BF113" i="1"/>
  <c r="AP113" i="1"/>
  <c r="AH113" i="1"/>
  <c r="Z113" i="1"/>
  <c r="BK113" i="1"/>
  <c r="AU113" i="1"/>
  <c r="AM113" i="1"/>
  <c r="AE113" i="1"/>
  <c r="AQ113" i="1"/>
  <c r="AA113" i="1"/>
  <c r="BM113" i="1"/>
  <c r="AO113" i="1"/>
  <c r="Y113" i="1"/>
  <c r="AN113" i="1"/>
  <c r="AJ113" i="1"/>
  <c r="AI113" i="1"/>
  <c r="AG113" i="1"/>
  <c r="BG113" i="1"/>
  <c r="AV113" i="1"/>
  <c r="AF113" i="1"/>
  <c r="BE113" i="1"/>
  <c r="AR113" i="1"/>
  <c r="AB113" i="1"/>
  <c r="AL344" i="1"/>
  <c r="AD344" i="1"/>
  <c r="AO344" i="1"/>
  <c r="AG344" i="1"/>
  <c r="Y344" i="1"/>
  <c r="AM344" i="1"/>
  <c r="AE344" i="1"/>
  <c r="AJ344" i="1"/>
  <c r="AI344" i="1"/>
  <c r="AH344" i="1"/>
  <c r="AR344" i="1"/>
  <c r="AF344" i="1"/>
  <c r="BG344" i="1"/>
  <c r="AQ344" i="1"/>
  <c r="AC344" i="1"/>
  <c r="BF344" i="1"/>
  <c r="AP344" i="1"/>
  <c r="AB344" i="1"/>
  <c r="AN344" i="1"/>
  <c r="AA344" i="1"/>
  <c r="AK344" i="1"/>
  <c r="Z344" i="1"/>
  <c r="AR286" i="1"/>
  <c r="AJ286" i="1"/>
  <c r="AB286" i="1"/>
  <c r="BG286" i="1"/>
  <c r="AQ286" i="1"/>
  <c r="AI286" i="1"/>
  <c r="AA286" i="1"/>
  <c r="BF286" i="1"/>
  <c r="AX286" i="1"/>
  <c r="AP286" i="1"/>
  <c r="AH286" i="1"/>
  <c r="Z286" i="1"/>
  <c r="BM286" i="1"/>
  <c r="BE286" i="1"/>
  <c r="AW286" i="1"/>
  <c r="AO286" i="1"/>
  <c r="AG286" i="1"/>
  <c r="Y286" i="1"/>
  <c r="BD286" i="1"/>
  <c r="AV286" i="1"/>
  <c r="AN286" i="1"/>
  <c r="AF286" i="1"/>
  <c r="AU286" i="1"/>
  <c r="AM286" i="1"/>
  <c r="AE286" i="1"/>
  <c r="BA286" i="1"/>
  <c r="AK286" i="1"/>
  <c r="AC286" i="1"/>
  <c r="BB286" i="1"/>
  <c r="AL286" i="1"/>
  <c r="AD286" i="1"/>
  <c r="AP78" i="1"/>
  <c r="AH78" i="1"/>
  <c r="Z78" i="1"/>
  <c r="AN78" i="1"/>
  <c r="AF78" i="1"/>
  <c r="AM78" i="1"/>
  <c r="AE78" i="1"/>
  <c r="AT78" i="1"/>
  <c r="AL78" i="1"/>
  <c r="AD78" i="1"/>
  <c r="AQ78" i="1"/>
  <c r="AI78" i="1"/>
  <c r="AA78" i="1"/>
  <c r="AR78" i="1"/>
  <c r="AO78" i="1"/>
  <c r="AK78" i="1"/>
  <c r="AJ78" i="1"/>
  <c r="AG78" i="1"/>
  <c r="AC78" i="1"/>
  <c r="AB78" i="1"/>
  <c r="Y78" i="1"/>
  <c r="AR319" i="1"/>
  <c r="AJ319" i="1"/>
  <c r="AB319" i="1"/>
  <c r="AQ319" i="1"/>
  <c r="AI319" i="1"/>
  <c r="AA319" i="1"/>
  <c r="AP319" i="1"/>
  <c r="AH319" i="1"/>
  <c r="Z319" i="1"/>
  <c r="AO319" i="1"/>
  <c r="AG319" i="1"/>
  <c r="Y319" i="1"/>
  <c r="AN319" i="1"/>
  <c r="AF319" i="1"/>
  <c r="AL319" i="1"/>
  <c r="AD319" i="1"/>
  <c r="BI319" i="1"/>
  <c r="AK319" i="1"/>
  <c r="AC319" i="1"/>
  <c r="AM319" i="1"/>
  <c r="AE319"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54" i="1"/>
  <c r="AF354" i="1"/>
  <c r="AM354" i="1"/>
  <c r="AE354" i="1"/>
  <c r="BB354" i="1"/>
  <c r="AL354" i="1"/>
  <c r="AD354" i="1"/>
  <c r="AK354" i="1"/>
  <c r="AC354" i="1"/>
  <c r="AR354" i="1"/>
  <c r="AJ354" i="1"/>
  <c r="AB354" i="1"/>
  <c r="AQ354" i="1"/>
  <c r="AI354" i="1"/>
  <c r="AA354" i="1"/>
  <c r="AP354" i="1"/>
  <c r="AH354" i="1"/>
  <c r="Z354" i="1"/>
  <c r="AO354" i="1"/>
  <c r="AG354" i="1"/>
  <c r="Y354" i="1"/>
  <c r="BM423" i="1"/>
  <c r="AW423" i="1"/>
  <c r="AO423" i="1"/>
  <c r="AG423" i="1"/>
  <c r="Y423" i="1"/>
  <c r="AN423" i="1"/>
  <c r="AF423" i="1"/>
  <c r="BC423" i="1"/>
  <c r="AM423" i="1"/>
  <c r="AE423" i="1"/>
  <c r="BB423" i="1"/>
  <c r="AL423" i="1"/>
  <c r="AD423" i="1"/>
  <c r="BA423" i="1"/>
  <c r="AK423" i="1"/>
  <c r="AC423" i="1"/>
  <c r="AZ423" i="1"/>
  <c r="AR423" i="1"/>
  <c r="AJ423" i="1"/>
  <c r="AB423" i="1"/>
  <c r="BG423" i="1"/>
  <c r="AY423" i="1"/>
  <c r="AQ423" i="1"/>
  <c r="AI423" i="1"/>
  <c r="AA423" i="1"/>
  <c r="AX423" i="1"/>
  <c r="AP423" i="1"/>
  <c r="AH423" i="1"/>
  <c r="Z423" i="1"/>
  <c r="AS333" i="1"/>
  <c r="AS63" i="1"/>
  <c r="AS74" i="1"/>
  <c r="AS432" i="1"/>
  <c r="AS151" i="1"/>
  <c r="AS98" i="1"/>
  <c r="AS101" i="1"/>
  <c r="AS214" i="1"/>
  <c r="AS219" i="1"/>
  <c r="AS330" i="1"/>
  <c r="AS288" i="1"/>
  <c r="AS131" i="1"/>
  <c r="AS65" i="1"/>
  <c r="AS416" i="1"/>
  <c r="AS17" i="1"/>
  <c r="AS140" i="1"/>
  <c r="G21" i="31"/>
  <c r="G151" i="31"/>
  <c r="F151" i="31" s="1"/>
  <c r="D2" i="55"/>
  <c r="B5" i="49"/>
  <c r="B2" i="2"/>
  <c r="F4" i="49"/>
  <c r="V2" i="38"/>
  <c r="L3" i="31"/>
  <c r="N4" i="31"/>
  <c r="G75" i="31" l="1"/>
  <c r="F75" i="31"/>
  <c r="G67" i="31"/>
  <c r="F67" i="31" s="1"/>
  <c r="G59" i="31"/>
  <c r="F59" i="31" s="1"/>
  <c r="G51" i="31"/>
  <c r="F51" i="31" s="1"/>
  <c r="G43" i="31"/>
  <c r="F43" i="31" s="1"/>
  <c r="G36" i="31"/>
  <c r="F36" i="31" s="1"/>
  <c r="G28" i="31"/>
  <c r="F28" i="31" s="1"/>
  <c r="G94" i="31"/>
  <c r="F94" i="31" s="1"/>
  <c r="G95" i="31"/>
  <c r="F95" i="31" s="1"/>
  <c r="G89" i="31"/>
  <c r="F89" i="31" s="1"/>
  <c r="G93" i="31"/>
  <c r="F93" i="31" s="1"/>
  <c r="G85" i="31"/>
  <c r="F85" i="31" s="1"/>
  <c r="G92" i="31"/>
  <c r="F92" i="31" s="1"/>
  <c r="G84" i="31"/>
  <c r="F84" i="31" s="1"/>
  <c r="G97" i="31"/>
  <c r="F97" i="31" s="1"/>
  <c r="G87" i="31"/>
  <c r="F87" i="31" s="1"/>
  <c r="AB20" i="2" a="1"/>
  <c r="AB20" i="2" s="1"/>
  <c r="G103" i="31"/>
  <c r="F103" i="31" s="1"/>
  <c r="G214" i="31"/>
  <c r="F214" i="31" s="1"/>
  <c r="G72" i="31"/>
  <c r="F72" i="31" s="1"/>
  <c r="G64" i="31"/>
  <c r="F64" i="31" s="1"/>
  <c r="G56" i="31"/>
  <c r="F56" i="31" s="1"/>
  <c r="G48" i="31"/>
  <c r="F48" i="31" s="1"/>
  <c r="G40" i="31"/>
  <c r="F40" i="31" s="1"/>
  <c r="G33" i="31"/>
  <c r="F33" i="31" s="1"/>
  <c r="G25" i="31"/>
  <c r="F25" i="31" s="1"/>
  <c r="G91" i="31"/>
  <c r="F91"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2" i="31"/>
  <c r="F82" i="31" s="1"/>
  <c r="G83" i="31"/>
  <c r="F83" i="31" s="1"/>
  <c r="AS270" i="1"/>
  <c r="AS50" i="1"/>
  <c r="AS313" i="1"/>
  <c r="AS278" i="1"/>
  <c r="AS23" i="1"/>
  <c r="AS155" i="1"/>
  <c r="AS92" i="1"/>
  <c r="AS66" i="1"/>
  <c r="AS159" i="1"/>
  <c r="AS339" i="1"/>
  <c r="AS342" i="1"/>
  <c r="AS352" i="1"/>
  <c r="AS36" i="1"/>
  <c r="AS48" i="1"/>
  <c r="AS4" i="1"/>
  <c r="AS192" i="1"/>
  <c r="AS393" i="1"/>
  <c r="AS351" i="1"/>
  <c r="AS281" i="1"/>
  <c r="AS95" i="1"/>
  <c r="AS242" i="1"/>
  <c r="AS355" i="1"/>
  <c r="AS303" i="1"/>
  <c r="AS322" i="1"/>
  <c r="AS108" i="1"/>
  <c r="AS444" i="1"/>
  <c r="AS225" i="1"/>
  <c r="AS75" i="1"/>
  <c r="AS420" i="1"/>
  <c r="AS295" i="1"/>
  <c r="AS445" i="1"/>
  <c r="AS83" i="1"/>
  <c r="AS47" i="1"/>
  <c r="AS347" i="1"/>
  <c r="AS284" i="1"/>
  <c r="AS240" i="1"/>
  <c r="AS262" i="1"/>
  <c r="AS268" i="1"/>
  <c r="AS369" i="1"/>
  <c r="AS107" i="1"/>
  <c r="AS13" i="1"/>
  <c r="AS370" i="1"/>
  <c r="AS318" i="1"/>
  <c r="AS141" i="1"/>
  <c r="AS181" i="1"/>
  <c r="AS272" i="1"/>
  <c r="AS258" i="1"/>
  <c r="AS3" i="1"/>
  <c r="AS84" i="1"/>
  <c r="AS228" i="1"/>
  <c r="AS375" i="1"/>
  <c r="AS220" i="1"/>
  <c r="AS213" i="1"/>
  <c r="AS254" i="1"/>
  <c r="AS302" i="1"/>
  <c r="AS39" i="1"/>
  <c r="AS78" i="1"/>
  <c r="AS218" i="1"/>
  <c r="AS64" i="1"/>
  <c r="AS158" i="1"/>
  <c r="AS109" i="1"/>
  <c r="AS222" i="1"/>
  <c r="AS191" i="1"/>
  <c r="AS29" i="1"/>
  <c r="AS185" i="1"/>
  <c r="AS68" i="1"/>
  <c r="AS293" i="1"/>
  <c r="AS15" i="1"/>
  <c r="AS395" i="1"/>
  <c r="AS324" i="1"/>
  <c r="AS45" i="1"/>
  <c r="AS244" i="1"/>
  <c r="AS269" i="1"/>
  <c r="AS82" i="1"/>
  <c r="AS72" i="1"/>
  <c r="AS365" i="1"/>
  <c r="AS32" i="1"/>
  <c r="AS110" i="1"/>
  <c r="AS198" i="1"/>
  <c r="AS354" i="1"/>
  <c r="AS237" i="1"/>
  <c r="AS128" i="1"/>
  <c r="AS46" i="1"/>
  <c r="AS10" i="1"/>
  <c r="AS226" i="1"/>
  <c r="AS280" i="1"/>
  <c r="AS35" i="1"/>
  <c r="AS44" i="1"/>
  <c r="AS190" i="1"/>
  <c r="AS137" i="1"/>
  <c r="AS6" i="1"/>
  <c r="AS299" i="1"/>
  <c r="AS374" i="1"/>
  <c r="AS200" i="1"/>
  <c r="AS103" i="1"/>
  <c r="AS90" i="1"/>
  <c r="AS424" i="1"/>
  <c r="AS259" i="1"/>
  <c r="AS7" i="1"/>
  <c r="AS176" i="1"/>
  <c r="AS186" i="1"/>
  <c r="AS197" i="1"/>
  <c r="AS41" i="1"/>
  <c r="AS286" i="1"/>
  <c r="AS105" i="1"/>
  <c r="AS120" i="1"/>
  <c r="AS396" i="1"/>
  <c r="AS265" i="1"/>
  <c r="AS150" i="1"/>
  <c r="AS227" i="1"/>
  <c r="AS221" i="1"/>
  <c r="AS142" i="1"/>
  <c r="AS217" i="1"/>
  <c r="AS104" i="1"/>
  <c r="AS175" i="1"/>
  <c r="AS388" i="1"/>
  <c r="AS312" i="1"/>
  <c r="AS94" i="1"/>
  <c r="AS22" i="1"/>
  <c r="AS160" i="1"/>
  <c r="AS173" i="1"/>
  <c r="AS440" i="1"/>
  <c r="AS69" i="1"/>
  <c r="AS412" i="1"/>
  <c r="AS296" i="1"/>
  <c r="AS38" i="1"/>
  <c r="AS346" i="1"/>
  <c r="AS249" i="1"/>
  <c r="AS34" i="1"/>
  <c r="AS174" i="1"/>
  <c r="AS338" i="1"/>
  <c r="AS211" i="1"/>
  <c r="AS162" i="1"/>
  <c r="AS96" i="1"/>
  <c r="AS358" i="1"/>
  <c r="AS111" i="1"/>
  <c r="AS5" i="1"/>
  <c r="AS421" i="1"/>
  <c r="AS248" i="1"/>
  <c r="AS442" i="1"/>
  <c r="AS419" i="1"/>
  <c r="AS177" i="1"/>
  <c r="AS252" i="1"/>
  <c r="AS425" i="1"/>
  <c r="AS391" i="1"/>
  <c r="AS285" i="1"/>
  <c r="AS427" i="1"/>
  <c r="AS134" i="1"/>
  <c r="AS423" i="1"/>
  <c r="AS319" i="1"/>
  <c r="AS113" i="1"/>
  <c r="AS62" i="1"/>
  <c r="AS152" i="1"/>
  <c r="AS321" i="1"/>
  <c r="AS367" i="1"/>
  <c r="AS178" i="1"/>
  <c r="AS215" i="1"/>
  <c r="AS99" i="1"/>
  <c r="AS89" i="1"/>
  <c r="AS389" i="1"/>
  <c r="AS266" i="1"/>
  <c r="AS201" i="1"/>
  <c r="AS317" i="1"/>
  <c r="AS87" i="1"/>
  <c r="AS384" i="1"/>
  <c r="AS436" i="1"/>
  <c r="AS205" i="1"/>
  <c r="AS8" i="1"/>
  <c r="AS184" i="1"/>
  <c r="AS314" i="1"/>
  <c r="AS430" i="1"/>
  <c r="AS43" i="1"/>
  <c r="AS267" i="1"/>
  <c r="AS428" i="1"/>
  <c r="AS157" i="1"/>
  <c r="AS344" i="1"/>
  <c r="AS166" i="1"/>
  <c r="AS340" i="1"/>
  <c r="AS31" i="1"/>
  <c r="AS135" i="1"/>
  <c r="AS247" i="1"/>
  <c r="AS273" i="1"/>
  <c r="AS372" i="1"/>
  <c r="AS439" i="1"/>
  <c r="AS368" i="1"/>
  <c r="AS279" i="1"/>
  <c r="AS73" i="1"/>
  <c r="AS51" i="1"/>
  <c r="AS422" i="1"/>
  <c r="AS245" i="1"/>
  <c r="AS86" i="1"/>
  <c r="AS58" i="1"/>
  <c r="AS276" i="1"/>
  <c r="AS429" i="1"/>
  <c r="AS30" i="1"/>
  <c r="AS408" i="1"/>
  <c r="AS28" i="1"/>
  <c r="AS80" i="1"/>
  <c r="AS153" i="1"/>
  <c r="AS16" i="1"/>
  <c r="AS154" i="1"/>
  <c r="AS161" i="1"/>
  <c r="AS341" i="1"/>
  <c r="AS394" i="1"/>
  <c r="AS257" i="1"/>
  <c r="AS381" i="1"/>
  <c r="AS246" i="1"/>
  <c r="G215" i="31"/>
  <c r="F215" i="31" s="1"/>
  <c r="G20" i="31"/>
  <c r="F20" i="31" s="1"/>
  <c r="G19" i="31"/>
  <c r="F19" i="31" s="1"/>
  <c r="G18" i="31"/>
  <c r="F18" i="31" s="1"/>
  <c r="G150" i="31"/>
  <c r="F150" i="31" s="1"/>
  <c r="G196" i="31"/>
  <c r="F196" i="31" s="1"/>
  <c r="G183" i="31"/>
  <c r="F183" i="31" s="1"/>
  <c r="G137" i="31"/>
  <c r="F137" i="31" s="1"/>
  <c r="G74" i="31"/>
  <c r="F74" i="31" s="1"/>
  <c r="G66" i="31"/>
  <c r="F66" i="31" s="1"/>
  <c r="G58" i="31"/>
  <c r="F58" i="31" s="1"/>
  <c r="G50" i="31"/>
  <c r="F50" i="31" s="1"/>
  <c r="G42" i="31"/>
  <c r="F42" i="31" s="1"/>
  <c r="G35" i="31"/>
  <c r="F35" i="31" s="1"/>
  <c r="G27" i="31"/>
  <c r="F27" i="31" s="1"/>
  <c r="G99" i="31"/>
  <c r="F99" i="31" s="1"/>
  <c r="G106" i="31"/>
  <c r="F106" i="31" s="1"/>
  <c r="G210" i="31"/>
  <c r="F210" i="31" s="1"/>
  <c r="G164" i="31"/>
  <c r="F164" i="31" s="1"/>
  <c r="G168" i="31"/>
  <c r="F168" i="31" s="1"/>
  <c r="G122" i="31"/>
  <c r="F122" i="31" s="1"/>
  <c r="G128" i="31"/>
  <c r="F128" i="31" s="1"/>
  <c r="G174" i="31"/>
  <c r="F174" i="31" s="1"/>
  <c r="F12" i="31"/>
  <c r="G88" i="31"/>
  <c r="F88" i="31" s="1"/>
  <c r="G86" i="31"/>
  <c r="F86" i="31" s="1"/>
  <c r="G173" i="31"/>
  <c r="F173" i="31" s="1"/>
  <c r="G126" i="31"/>
  <c r="F126" i="31" s="1"/>
  <c r="G226" i="31"/>
  <c r="F226" i="31" s="1"/>
  <c r="G216" i="31"/>
  <c r="F216" i="31" s="1"/>
  <c r="G182" i="31"/>
  <c r="F182" i="31" s="1"/>
  <c r="G136" i="31"/>
  <c r="F136" i="31" s="1"/>
  <c r="G167" i="31"/>
  <c r="F167" i="31" s="1"/>
  <c r="G213" i="31"/>
  <c r="F213" i="31" s="1"/>
  <c r="G153" i="31"/>
  <c r="F153" i="31" s="1"/>
  <c r="G109" i="31"/>
  <c r="F109" i="31" s="1"/>
  <c r="F21" i="31"/>
  <c r="G140" i="31"/>
  <c r="F140" i="31" s="1"/>
  <c r="G186" i="31"/>
  <c r="F186" i="31" s="1"/>
  <c r="G187" i="31"/>
  <c r="F187" i="31" s="1"/>
  <c r="G141" i="31"/>
  <c r="F141"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90" i="31"/>
  <c r="F90" i="31" s="1"/>
  <c r="G166" i="31"/>
  <c r="F166" i="31" s="1"/>
  <c r="G212" i="31"/>
  <c r="F212" i="31" s="1"/>
  <c r="G143" i="31"/>
  <c r="F143" i="31" s="1"/>
  <c r="G189" i="31"/>
  <c r="F189"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19" i="31"/>
  <c r="F219"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32" i="31"/>
  <c r="F132" i="31" s="1"/>
  <c r="G160" i="31"/>
  <c r="F160" i="31" s="1"/>
  <c r="G49" i="31"/>
  <c r="F49" i="31" s="1"/>
  <c r="G46" i="31"/>
  <c r="F46" i="31" s="1"/>
  <c r="G105" i="31"/>
  <c r="F105" i="31" s="1"/>
  <c r="G223" i="31"/>
  <c r="F223" i="31" s="1"/>
  <c r="G195" i="31"/>
  <c r="F195" i="31" s="1"/>
  <c r="G114" i="31"/>
  <c r="F114" i="31" s="1"/>
  <c r="G147" i="31"/>
  <c r="F147" i="31" s="1"/>
  <c r="G158" i="31"/>
  <c r="F158" i="31" s="1"/>
  <c r="G78" i="31"/>
  <c r="F78" i="31" s="1"/>
  <c r="G113" i="31"/>
  <c r="F113" i="31" s="1"/>
  <c r="G155" i="31"/>
  <c r="F155" i="31" s="1"/>
  <c r="G180" i="31"/>
  <c r="F180" i="31" s="1"/>
  <c r="G54" i="31"/>
  <c r="F54" i="31" s="1"/>
  <c r="G39" i="31"/>
  <c r="F39" i="31" s="1"/>
  <c r="G107" i="31"/>
  <c r="G31" i="31"/>
  <c r="F31" i="31" s="1"/>
  <c r="G209" i="31"/>
  <c r="F209" i="31" s="1"/>
  <c r="G44" i="31"/>
  <c r="F44" i="31" s="1"/>
  <c r="G176" i="31"/>
  <c r="F176" i="31" s="1"/>
  <c r="G127" i="31"/>
  <c r="F127" i="31" s="1"/>
  <c r="G52" i="31"/>
  <c r="F52" i="31" s="1"/>
  <c r="G198" i="31"/>
  <c r="F198" i="31" s="1"/>
  <c r="G205" i="31"/>
  <c r="F205" i="31" s="1"/>
  <c r="G206" i="31"/>
  <c r="F206" i="31" s="1"/>
  <c r="G181" i="31"/>
  <c r="F181" i="31" s="1"/>
  <c r="G220" i="31"/>
  <c r="F220" i="31" s="1"/>
  <c r="G100" i="31"/>
  <c r="F100" i="31" s="1"/>
  <c r="G134" i="31"/>
  <c r="F134" i="31" s="1"/>
  <c r="G169" i="31"/>
  <c r="F169" i="31" s="1"/>
  <c r="G170" i="31"/>
  <c r="F170" i="31" s="1"/>
  <c r="G61" i="31"/>
  <c r="F61" i="31" s="1"/>
  <c r="G175" i="31"/>
  <c r="F175" i="31" s="1"/>
  <c r="G208" i="31"/>
  <c r="F208" i="31" s="1"/>
  <c r="G80" i="31"/>
  <c r="F80" i="31" s="1"/>
  <c r="G165" i="31"/>
  <c r="F165" i="31" s="1"/>
  <c r="G157" i="31"/>
  <c r="F157" i="31" s="1"/>
  <c r="G45" i="31"/>
  <c r="F45" i="31" s="1"/>
  <c r="G60" i="31"/>
  <c r="G222" i="31"/>
  <c r="F222" i="31" s="1"/>
  <c r="G34" i="31"/>
  <c r="F34" i="31" s="1"/>
  <c r="G70" i="31"/>
  <c r="F70" i="31" s="1"/>
  <c r="G193" i="31"/>
  <c r="F193" i="31" s="1"/>
  <c r="G118" i="31"/>
  <c r="F118" i="31" s="1"/>
  <c r="G32" i="31"/>
  <c r="F32" i="31" s="1"/>
  <c r="G111" i="31"/>
  <c r="F111" i="31" s="1"/>
  <c r="G120" i="31"/>
  <c r="F120" i="31" s="1"/>
  <c r="G131" i="31"/>
  <c r="F131" i="31" s="1"/>
  <c r="G139" i="31"/>
  <c r="F139" i="31" s="1"/>
  <c r="G200" i="31"/>
  <c r="F200" i="31" s="1"/>
  <c r="G29" i="31"/>
  <c r="F29" i="31" s="1"/>
  <c r="G47" i="31"/>
  <c r="F47" i="31" s="1"/>
  <c r="G65" i="31"/>
  <c r="F65" i="31" s="1"/>
  <c r="G55" i="31"/>
  <c r="F55" i="31" s="1"/>
  <c r="G117" i="31"/>
  <c r="F117" i="31" s="1"/>
  <c r="G185" i="31"/>
  <c r="F185" i="31" s="1"/>
  <c r="G112" i="31"/>
  <c r="F112" i="31" s="1"/>
  <c r="G162" i="31"/>
  <c r="F162" i="31" s="1"/>
  <c r="G201" i="31"/>
  <c r="F201" i="31" s="1"/>
  <c r="G204" i="31"/>
  <c r="F204" i="31" s="1"/>
  <c r="G159" i="31"/>
  <c r="F159" i="31" s="1"/>
  <c r="G211" i="31"/>
  <c r="F211" i="31" s="1"/>
  <c r="G110" i="31"/>
  <c r="F110" i="31" s="1"/>
  <c r="G138" i="31"/>
  <c r="F138" i="31" s="1"/>
  <c r="G30" i="31"/>
  <c r="F30" i="31" s="1"/>
  <c r="G101" i="31"/>
  <c r="F101" i="31" s="1"/>
  <c r="G217" i="31"/>
  <c r="F217" i="31" s="1"/>
  <c r="G224" i="31"/>
  <c r="F224" i="31" s="1"/>
  <c r="G188" i="31"/>
  <c r="F188" i="31" s="1"/>
  <c r="G156" i="31"/>
  <c r="F156" i="31" s="1"/>
  <c r="G149" i="31"/>
  <c r="F149" i="31" s="1"/>
  <c r="G63" i="31"/>
  <c r="F63" i="31" s="1"/>
  <c r="G225" i="31"/>
  <c r="F225" i="31" s="1"/>
  <c r="G41" i="31"/>
  <c r="F41" i="31" s="1"/>
  <c r="G130" i="31"/>
  <c r="F130" i="31" s="1"/>
  <c r="G38" i="31"/>
  <c r="F38" i="31" s="1"/>
  <c r="G57" i="31"/>
  <c r="F57" i="31" s="1"/>
  <c r="G152" i="31"/>
  <c r="F152" i="31" s="1"/>
  <c r="G124" i="31"/>
  <c r="F124" i="31" s="1"/>
  <c r="G68" i="31"/>
  <c r="F68" i="31" s="1"/>
  <c r="G53" i="31"/>
  <c r="F53" i="31" s="1"/>
  <c r="G26" i="31"/>
  <c r="F26" i="31" s="1"/>
  <c r="G71" i="31"/>
  <c r="F71" i="31" s="1"/>
  <c r="G24" i="31"/>
  <c r="F24" i="31" s="1"/>
  <c r="G184" i="31"/>
  <c r="F184" i="31" s="1"/>
  <c r="G73" i="31"/>
  <c r="F73" i="31" s="1"/>
  <c r="G125" i="31"/>
  <c r="F125" i="31" s="1"/>
  <c r="G172" i="31"/>
  <c r="F172" i="31" s="1"/>
  <c r="G123" i="31"/>
  <c r="F123" i="31" s="1"/>
  <c r="G194" i="31"/>
  <c r="F194" i="31" s="1"/>
  <c r="G102" i="31"/>
  <c r="F102" i="31" s="1"/>
  <c r="G133" i="31"/>
  <c r="F133" i="31" s="1"/>
  <c r="G104" i="31"/>
  <c r="F104" i="31" s="1"/>
  <c r="G146" i="31"/>
  <c r="F146" i="31" s="1"/>
  <c r="G218" i="31"/>
  <c r="G192" i="31"/>
  <c r="F192" i="31" s="1"/>
  <c r="G129" i="31"/>
  <c r="F129" i="31" s="1"/>
  <c r="G77" i="31"/>
  <c r="F77" i="31" s="1"/>
  <c r="G119" i="31"/>
  <c r="F119" i="31" s="1"/>
  <c r="G116" i="31"/>
  <c r="F116" i="31" s="1"/>
  <c r="G69" i="31"/>
  <c r="F69" i="31" s="1"/>
  <c r="G62" i="31"/>
  <c r="F62" i="31" s="1"/>
  <c r="G135" i="31"/>
  <c r="F135" i="31" s="1"/>
  <c r="G108" i="31"/>
  <c r="F108" i="31" s="1"/>
  <c r="G79" i="31"/>
  <c r="G202" i="31"/>
  <c r="F202" i="31" s="1"/>
  <c r="G115" i="31"/>
  <c r="F115" i="31" s="1"/>
  <c r="G154" i="31"/>
  <c r="F154" i="31" s="1"/>
  <c r="G221" i="31"/>
  <c r="F221" i="31" s="1"/>
  <c r="G81" i="31"/>
  <c r="F81" i="31" s="1"/>
  <c r="G96" i="31"/>
  <c r="F96" i="31" s="1"/>
  <c r="G171" i="31"/>
  <c r="F171" i="31" s="1"/>
  <c r="G98" i="31"/>
  <c r="F98" i="31" s="1"/>
  <c r="G163" i="31"/>
  <c r="F163" i="31" s="1"/>
  <c r="G179" i="31"/>
  <c r="F179" i="31" s="1"/>
  <c r="G191" i="31"/>
  <c r="F191" i="31" s="1"/>
  <c r="G190" i="31"/>
  <c r="F190" i="31" s="1"/>
  <c r="G148" i="31"/>
  <c r="F148" i="31" s="1"/>
  <c r="G37" i="31"/>
  <c r="F37" i="31" s="1"/>
  <c r="Y22" i="2"/>
  <c r="G142" i="31"/>
  <c r="F142" i="31" s="1"/>
  <c r="G76" i="31"/>
  <c r="G121" i="31"/>
  <c r="F121" i="31" s="1"/>
  <c r="G178" i="31"/>
  <c r="F178" i="31" s="1"/>
  <c r="G2" i="31"/>
  <c r="F2" i="31" s="1"/>
  <c r="G144" i="31"/>
  <c r="F144" i="31" s="1"/>
  <c r="G177" i="31"/>
  <c r="F177" i="31" s="1"/>
  <c r="G203" i="31"/>
  <c r="F203" i="31" s="1"/>
  <c r="G145" i="31"/>
  <c r="F145" i="31" s="1"/>
  <c r="G23" i="31"/>
  <c r="F23" i="31" s="1"/>
  <c r="AB78" i="2" l="1"/>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18" i="31"/>
  <c r="L4" i="31"/>
  <c r="L5" i="31" s="1"/>
  <c r="F79" i="31"/>
  <c r="F60" i="31"/>
  <c r="F107" i="31"/>
  <c r="F76"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59" i="2" l="1"/>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74" i="55" l="1"/>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<sst xmlns="http://schemas.openxmlformats.org/spreadsheetml/2006/main" count="4917" uniqueCount="946">
  <si>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</si>
  <si>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</si>
  <si>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</si>
  <si>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</si>
  <si>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</si>
  <si>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</si>
  <si>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</si>
  <si>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</si>
  <si>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</si>
  <si>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</si>
  <si>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</si>
  <si>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</si>
  <si>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</si>
  <si>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</si>
  <si>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</si>
  <si>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</si>
  <si>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</si>
  <si>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</si>
  <si>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</si>
  <si>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</si>
  <si>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</si>
  <si>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</si>
  <si>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</si>
  <si>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</si>
  <si>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</si>
  <si>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</si>
  <si>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</si>
  <si>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</si>
  <si>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</si>
  <si>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</si>
  <si>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</si>
  <si>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</si>
  <si>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</si>
  <si>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</si>
  <si>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</si>
  <si>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</si>
  <si>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</si>
  <si>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</si>
  <si>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</si>
  <si>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</si>
  <si>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</si>
  <si>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</si>
  <si>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</si>
  <si>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</si>
  <si>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</si>
  <si>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</si>
  <si>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</si>
  <si>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</si>
  <si>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</si>
  <si>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</si>
  <si>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</si>
  <si>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</si>
  <si>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</si>
  <si>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</si>
  <si>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</si>
  <si>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</si>
  <si>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</si>
  <si>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</si>
  <si>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</si>
  <si>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</si>
  <si>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</si>
  <si>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</si>
  <si>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</si>
  <si>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</si>
  <si>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</si>
  <si>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</si>
  <si>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</si>
  <si>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</si>
  <si>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</si>
  <si>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</si>
  <si>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</si>
  <si>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</si>
  <si>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</si>
  <si>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</si>
  <si>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</si>
  <si>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</si>
  <si>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</si>
  <si>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</si>
  <si>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</si>
  <si>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</si>
  <si>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</si>
  <si>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</si>
  <si>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</si>
  <si>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</si>
  <si>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</si>
  <si>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</si>
  <si>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</si>
  <si>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</si>
  <si>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</si>
  <si>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</si>
  <si>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</si>
  <si>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</si>
  <si>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</si>
  <si>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</si>
  <si>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</si>
  <si>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</si>
  <si>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</si>
  <si>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</si>
  <si>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</si>
  <si>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</si>
  <si>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</si>
  <si>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</si>
  <si>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</si>
  <si>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</si>
  <si>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</si>
  <si>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</si>
  <si>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</si>
  <si>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</si>
  <si>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</si>
  <si>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</si>
  <si>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</si>
  <si>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</si>
  <si>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</si>
  <si>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</si>
  <si>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</si>
  <si>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</si>
  <si>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</si>
  <si>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</si>
  <si>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</si>
  <si>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</si>
  <si>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</si>
  <si>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</si>
  <si>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</si>
  <si>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</si>
  <si>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</si>
  <si>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</si>
  <si>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</si>
  <si>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</si>
  <si>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</si>
  <si>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</si>
  <si>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</si>
  <si>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</si>
  <si>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</si>
  <si>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</si>
  <si>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</si>
  <si>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</si>
  <si>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</si>
  <si>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</si>
  <si>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</si>
  <si>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</si>
  <si>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</si>
  <si>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</si>
  <si>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</si>
  <si>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</si>
  <si>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</si>
  <si>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</si>
  <si>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</si>
  <si>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</si>
  <si>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</si>
  <si>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</si>
  <si>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</si>
  <si>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</si>
  <si>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</si>
  <si>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</si>
  <si>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</si>
  <si>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</si>
  <si>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</si>
  <si>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</si>
  <si>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</si>
  <si>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</si>
  <si>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</si>
  <si>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</si>
  <si>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</si>
  <si>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</si>
  <si>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</si>
  <si>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</si>
  <si>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</si>
  <si>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</si>
  <si>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</si>
  <si>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</si>
  <si>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</si>
  <si>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</si>
  <si>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</si>
  <si>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</si>
  <si>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</si>
  <si>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</si>
  <si>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</si>
  <si>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</si>
  <si>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</si>
  <si>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</si>
  <si>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</si>
  <si>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</si>
  <si>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</si>
  <si>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</si>
  <si>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</si>
  <si>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</si>
  <si>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</si>
  <si>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</si>
  <si>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</si>
  <si>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</si>
  <si>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</si>
  <si>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</si>
  <si>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</si>
  <si>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</si>
  <si>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</si>
  <si>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</si>
  <si>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</si>
  <si>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</si>
  <si>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</si>
  <si>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</si>
  <si>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</si>
  <si>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</si>
  <si>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</si>
  <si>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</si>
  <si>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</si>
  <si>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</si>
  <si>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</si>
  <si>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</si>
  <si>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</si>
  <si>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</si>
  <si>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</si>
  <si>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</si>
  <si>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</si>
  <si>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</si>
  <si>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</si>
  <si>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</si>
  <si>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</si>
  <si>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</si>
  <si>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</si>
  <si>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</si>
  <si>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</si>
  <si>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</si>
  <si>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</si>
  <si>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</si>
  <si>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</si>
  <si>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</si>
  <si>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</si>
  <si>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</si>
  <si>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</si>
  <si>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</si>
  <si>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</si>
  <si>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</si>
  <si>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</si>
  <si>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</si>
  <si>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</si>
  <si>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</si>
  <si>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</si>
  <si>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</si>
  <si>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</si>
  <si>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</si>
  <si>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</si>
  <si>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</si>
  <si>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</si>
  <si>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</si>
  <si>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</si>
  <si>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</si>
  <si>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</si>
  <si>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</si>
  <si>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</si>
  <si>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</si>
  <si>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</si>
  <si>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</si>
  <si>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</si>
  <si>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</si>
  <si>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</si>
  <si>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</si>
  <si>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</si>
  <si>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</si>
  <si>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</si>
  <si>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</si>
  <si>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</si>
  <si>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</si>
  <si>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</si>
  <si>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</si>
  <si>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</si>
  <si>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</si>
  <si>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</si>
  <si>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</si>
  <si>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</si>
  <si>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</si>
  <si>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</si>
  <si>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</si>
  <si>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</si>
  <si>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</si>
  <si>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</si>
  <si>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</si>
  <si>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</si>
  <si>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</si>
  <si>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</si>
  <si>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</si>
  <si>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</si>
  <si>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</si>
  <si>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</si>
  <si>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</si>
  <si>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</si>
  <si>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</si>
  <si>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</si>
  <si>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</si>
  <si>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</si>
  <si>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</si>
  <si>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</si>
  <si>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</si>
  <si>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</si>
  <si>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</si>
  <si>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</si>
  <si>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</si>
  <si>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</si>
  <si>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</si>
  <si>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</si>
  <si>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</si>
  <si>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</si>
  <si>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</si>
  <si>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</si>
  <si>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</si>
  <si>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</si>
  <si>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</si>
  <si>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</si>
  <si>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</si>
  <si>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</si>
  <si>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</si>
  <si>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</si>
  <si>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</si>
  <si>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</si>
  <si>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</si>
  <si>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</si>
  <si>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</si>
  <si>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</si>
  <si>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</si>
  <si>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</si>
  <si>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</si>
  <si>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</si>
  <si>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</si>
  <si>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</si>
  <si>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</si>
  <si>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</si>
  <si>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</si>
  <si>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</si>
  <si>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</si>
  <si>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</si>
  <si>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</si>
  <si>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</si>
  <si>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</si>
  <si>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</si>
  <si>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</si>
  <si>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</si>
  <si>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</si>
  <si>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</si>
  <si>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</si>
  <si>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</si>
  <si>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</si>
  <si>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</si>
  <si>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</si>
  <si>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</si>
  <si>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</si>
  <si>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</si>
  <si>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</si>
  <si>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</si>
  <si>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</si>
  <si>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</si>
  <si>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</si>
  <si>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</si>
  <si>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</si>
  <si>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</si>
  <si>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</si>
  <si>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</si>
  <si>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</si>
  <si>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</si>
  <si>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</si>
  <si>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</si>
  <si>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</si>
  <si>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</si>
  <si>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</si>
  <si>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</si>
  <si>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</si>
  <si>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</si>
  <si>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</si>
  <si>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</si>
  <si>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</si>
  <si>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</si>
  <si>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</si>
  <si>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</si>
  <si>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</si>
  <si>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</si>
  <si>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</si>
  <si>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</si>
  <si>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</si>
  <si>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</si>
  <si>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</si>
  <si>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</si>
  <si>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</si>
  <si>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</si>
  <si>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</si>
  <si>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</si>
  <si>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</si>
  <si>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</si>
  <si>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</si>
  <si>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</si>
  <si>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</si>
  <si>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</si>
  <si>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</si>
  <si>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</si>
  <si>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</si>
  <si>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</si>
  <si>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</si>
  <si>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</si>
  <si>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</si>
  <si>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</si>
  <si>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</si>
  <si>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</si>
  <si>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</si>
  <si>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</si>
  <si>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</si>
  <si>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</si>
  <si>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</si>
  <si>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</si>
  <si>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</si>
  <si>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</si>
  <si>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</si>
  <si>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</si>
  <si>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</si>
  <si>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</si>
  <si>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</si>
  <si>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</si>
  <si>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</si>
  <si>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</si>
  <si>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</si>
  <si>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</si>
  <si>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</si>
  <si>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</si>
  <si>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</si>
  <si>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</si>
  <si>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</si>
  <si>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</si>
  <si>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</si>
  <si>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</si>
  <si>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</si>
  <si>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</si>
  <si>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</si>
  <si>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</si>
  <si>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</si>
  <si>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</si>
  <si>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</si>
  <si>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</si>
  <si>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</si>
  <si>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</si>
  <si>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</si>
  <si>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</si>
  <si>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</si>
  <si>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</si>
  <si>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</si>
  <si>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</si>
  <si>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</si>
  <si>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</si>
  <si>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</si>
  <si>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</si>
  <si>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</si>
  <si>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</si>
  <si>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</si>
  <si>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</si>
  <si>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</si>
  <si>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</si>
  <si>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</si>
  <si>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</si>
  <si>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</si>
  <si>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</si>
  <si>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</si>
  <si>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</si>
  <si>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</si>
  <si>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</si>
  <si>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</si>
  <si>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</si>
  <si>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</si>
  <si>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</si>
  <si>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</si>
  <si>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</si>
  <si>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</si>
  <si>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</si>
  <si>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</si>
  <si>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</si>
  <si>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</si>
  <si>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</si>
  <si>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</si>
  <si>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</si>
  <si>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</si>
  <si>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</si>
  <si>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</si>
  <si>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</si>
  <si>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</si>
  <si>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</si>
  <si>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</si>
  <si>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</si>
  <si>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</si>
  <si>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</si>
  <si>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</si>
  <si>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</si>
  <si>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</si>
  <si>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</si>
  <si>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</si>
  <si>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</si>
  <si>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</si>
  <si>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</si>
  <si>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</si>
  <si>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</si>
  <si>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</si>
  <si>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</si>
  <si>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</si>
  <si>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</si>
  <si>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</si>
  <si>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</si>
  <si>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</si>
  <si>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</si>
  <si>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</si>
  <si>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</si>
  <si>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</si>
  <si>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</si>
  <si>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</si>
  <si>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</si>
  <si>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</si>
  <si>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</si>
  <si>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</si>
  <si>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</si>
  <si>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</si>
  <si>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</si>
  <si>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</si>
  <si>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</si>
  <si>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</si>
  <si>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</si>
  <si>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</si>
  <si>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</si>
  <si>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</si>
  <si>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</si>
  <si>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</si>
  <si>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</si>
  <si>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</si>
  <si>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</si>
  <si>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</si>
  <si>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</si>
  <si>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</si>
  <si>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</si>
  <si>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</si>
  <si>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</si>
  <si>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</si>
  <si>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</si>
  <si>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</si>
  <si>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</si>
  <si>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</si>
  <si>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</si>
  <si>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</si>
  <si>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</si>
  <si>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</si>
  <si>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</si>
  <si>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</si>
  <si>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</si>
  <si>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</si>
  <si>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</si>
  <si>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</si>
  <si>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</si>
  <si>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</si>
  <si>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</si>
  <si>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</si>
  <si>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</si>
  <si>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</si>
  <si>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</si>
  <si>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</si>
  <si>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</si>
  <si>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</si>
  <si>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</si>
  <si>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</si>
  <si>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</si>
  <si>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</si>
  <si>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</si>
  <si>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</si>
  <si>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</si>
  <si>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</si>
  <si>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</si>
  <si>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</si>
  <si>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</si>
  <si>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</si>
  <si>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</si>
  <si>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</si>
  <si>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</si>
  <si>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</si>
  <si>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</si>
  <si>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</si>
  <si>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</si>
  <si>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</si>
  <si>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</si>
  <si>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</si>
  <si>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</si>
  <si>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</si>
  <si>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</si>
  <si>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</si>
  <si>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</si>
  <si>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</si>
  <si>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</si>
  <si>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</si>
  <si>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</si>
  <si>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</si>
  <si>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</si>
  <si>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</si>
  <si>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</si>
  <si>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</si>
  <si>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</si>
  <si>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</si>
  <si>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</si>
  <si>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</si>
  <si>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</si>
  <si>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</si>
  <si>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</si>
  <si>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</si>
  <si>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</si>
  <si>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</si>
  <si>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</si>
  <si>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</si>
  <si>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</si>
  <si>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</si>
  <si>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</si>
  <si>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</si>
  <si>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</si>
  <si>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</si>
  <si>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</si>
  <si>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</si>
  <si>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</si>
  <si>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</si>
  <si>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</si>
  <si>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</si>
  <si>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</si>
  <si>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</si>
  <si>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</si>
  <si>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</si>
  <si>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</si>
  <si>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</si>
  <si>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</si>
  <si>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</si>
  <si>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</si>
  <si>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</si>
  <si>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</si>
  <si>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</si>
  <si>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</si>
  <si>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</si>
  <si>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</si>
  <si>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</si>
  <si>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</si>
  <si>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</si>
  <si>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</si>
  <si>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</si>
  <si>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</si>
  <si>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</si>
  <si>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</si>
  <si>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</si>
  <si>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</si>
  <si>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</si>
  <si>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</si>
  <si>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</si>
  <si>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</si>
  <si>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</si>
  <si>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</si>
  <si>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</si>
  <si>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</si>
  <si>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</si>
  <si>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</si>
  <si>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</si>
  <si>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</si>
  <si>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</si>
  <si>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</si>
  <si>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</si>
  <si>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</si>
  <si>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</si>
  <si>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</si>
  <si>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</si>
  <si>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</si>
  <si>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</si>
  <si>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</si>
  <si>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</si>
  <si>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</si>
  <si>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</si>
  <si>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</si>
  <si>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</si>
  <si>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</si>
  <si>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</si>
  <si>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</si>
  <si>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</si>
  <si>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</si>
  <si>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</si>
  <si>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</si>
  <si>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</si>
  <si>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</si>
  <si>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</si>
  <si>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</si>
  <si>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</si>
  <si>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</si>
  <si>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</si>
  <si>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</si>
  <si>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</si>
  <si>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</si>
  <si>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</si>
  <si>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</si>
  <si>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</si>
  <si>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</si>
  <si>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</si>
  <si>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</si>
  <si>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</si>
  <si>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</si>
  <si>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</si>
  <si>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</si>
  <si>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</si>
  <si>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</si>
  <si>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</si>
  <si>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</si>
  <si>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</si>
  <si>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</si>
  <si>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</si>
  <si>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</si>
  <si>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</si>
  <si>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</si>
  <si>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</si>
  <si>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</si>
  <si>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</si>
  <si>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</si>
  <si>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</si>
  <si>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</si>
  <si>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</si>
  <si>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</si>
  <si>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</si>
  <si>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</si>
  <si>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</si>
  <si>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</si>
  <si>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</si>
  <si>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</si>
  <si>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</si>
  <si>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</si>
  <si>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</si>
  <si>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</si>
  <si>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</si>
  <si>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</si>
  <si>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</si>
  <si>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</si>
  <si>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</si>
  <si>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</si>
  <si>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</si>
  <si>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</si>
  <si>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</si>
  <si>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</si>
  <si>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</si>
  <si>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</si>
  <si>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</si>
  <si>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</si>
  <si>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</si>
  <si>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</si>
  <si>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</si>
  <si>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</si>
  <si>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</si>
  <si>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</si>
  <si>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</si>
  <si>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</si>
  <si>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</si>
  <si>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</si>
  <si>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</si>
  <si>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</si>
  <si>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</si>
  <si>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</si>
  <si>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</si>
  <si>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EPIX Hits</t>
  </si>
  <si>
    <t>SHOWTIME</t>
  </si>
  <si>
    <t>Hi-Yah!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</si>
  <si>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</si>
  <si>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</si>
  <si>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</si>
  <si>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</si>
  <si>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</si>
  <si>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</si>
  <si>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</si>
  <si>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</si>
  <si>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</si>
  <si>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</si>
  <si>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</si>
  <si>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</si>
  <si>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</si>
  <si>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</si>
  <si>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</si>
  <si>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</si>
  <si>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</si>
  <si>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</si>
  <si>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</si>
  <si>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</si>
  <si>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</si>
  <si>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</si>
  <si>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</si>
  <si>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</si>
  <si>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</si>
  <si>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</si>
  <si>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</si>
  <si>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</si>
  <si>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</si>
  <si>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</si>
  <si>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</si>
  <si>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StartTV</t>
  </si>
  <si>
    <t>Urban Movie Channel</t>
  </si>
  <si>
    <t>UMC</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</si>
  <si>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</si>
  <si>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</si>
  <si>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</si>
  <si>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</si>
  <si>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</si>
  <si>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</si>
  <si>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</si>
  <si>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</si>
  <si>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</si>
  <si>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</si>
  <si>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</si>
  <si>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</si>
  <si>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</si>
  <si>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</si>
  <si>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</si>
  <si>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</si>
  <si>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</si>
  <si>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</si>
  <si>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</si>
  <si>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</si>
  <si>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</si>
  <si>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</si>
  <si>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</si>
  <si>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</si>
  <si>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</si>
  <si>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</si>
  <si>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</si>
  <si>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</si>
  <si>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</si>
  <si>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</si>
  <si>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</si>
  <si>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</si>
  <si>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</si>
  <si>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</si>
  <si>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</si>
  <si>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</si>
  <si>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</si>
  <si>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</si>
  <si>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</si>
  <si>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</si>
  <si>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</si>
  <si>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</si>
  <si>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</si>
  <si>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</si>
  <si>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</si>
  <si>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</si>
  <si>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</si>
  <si>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</si>
  <si>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</si>
  <si>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</si>
  <si>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</si>
  <si>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</si>
  <si>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</si>
  <si>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</si>
  <si>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</si>
  <si>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</si>
  <si>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</si>
  <si>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</si>
  <si>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</si>
  <si>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</si>
  <si>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</si>
  <si>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</si>
  <si>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</si>
  <si>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</si>
  <si>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</si>
  <si>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</si>
  <si>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</si>
  <si>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</si>
  <si>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</si>
  <si>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</si>
  <si>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</si>
  <si>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</si>
  <si>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</si>
  <si>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</si>
  <si>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</si>
  <si>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</si>
  <si>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</si>
  <si>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</si>
  <si>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</si>
  <si>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</si>
  <si>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</si>
  <si>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</si>
  <si>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</si>
  <si>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</si>
  <si>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</si>
  <si>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</si>
  <si>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</si>
  <si>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</si>
  <si>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</si>
  <si>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</si>
  <si>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</si>
  <si>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</si>
  <si>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</si>
  <si>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</si>
  <si>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</si>
  <si>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</si>
  <si>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</si>
  <si>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</si>
  <si>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</si>
  <si>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</si>
  <si>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</si>
  <si>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</si>
  <si>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</si>
  <si>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</si>
  <si>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Screens=3, DVR=unlimited/9mos</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</si>
  <si>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</si>
  <si>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</si>
  <si>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Exclude</t>
  </si>
  <si>
    <r>
      <t xml:space="preserve">Screens=5, DVR=unlimited </t>
    </r>
    <r>
      <rPr>
        <b/>
        <sz val="10"/>
        <color rgb="FFFF0000"/>
        <rFont val="Calibri"/>
        <family val="2"/>
        <scheme val="minor"/>
      </rPr>
      <t>(Sony shutting down Jan 1, 2020)</t>
    </r>
  </si>
  <si>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</si>
  <si>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</si>
  <si>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</si>
  <si>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</si>
  <si>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</si>
  <si>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</si>
  <si>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</si>
  <si>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</si>
  <si>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</si>
  <si>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</si>
  <si>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</si>
  <si>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</si>
  <si>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</si>
  <si>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</si>
  <si>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</si>
  <si>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</si>
  <si>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</si>
  <si>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</si>
  <si>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Screens=3 (Orange+Blue Screens=4), Cloud DVR=50hrs for $5 (10 hrs free)</t>
  </si>
  <si>
    <t>Sling: Cloud DVR</t>
  </si>
  <si>
    <t>Hulu with Live TV: No Ads</t>
  </si>
  <si>
    <t>No Ads</t>
  </si>
  <si>
    <t>Nick Music</t>
  </si>
  <si>
    <t xml:space="preserve">Screens=?, Cloud DVR is future. Must be spectrum internet customer. </t>
  </si>
  <si>
    <t>Jan 2020 Edition - Cord Cutting Wizard by Bill Hladik</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</si>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</sst>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01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10</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10</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846.39663761574" missingItemsLimit="0" createdVersion="6" refreshedVersion="6" minRefreshableVersion="3" recordCount="449" xr:uid="{BC500BA4-8601-4A2B-A0A3-992A9D9863AE}">
  <cacheSource type="worksheet">
    <worksheetSource name="mydata"/>
  </cacheSource>
  <cacheFields count="91">
    <cacheField name="Network" numFmtId="0">
      <sharedItems count="449">
        <s v="[DVR]"/>
        <s v="¡Hola! TV"/>
        <s v="A Wealth of Entertainment"/>
        <s v="A&amp;E"/>
        <s v="ABC"/>
        <s v="ABC News Live"/>
        <s v="ACC Network"/>
        <s v="ACC Network Extra"/>
        <s v="AccuWeather"/>
        <s v="Acorn"/>
        <s v="Altres Series"/>
        <s v="AMC"/>
        <s v="AMC Premiere"/>
        <s v="American Heroes"/>
        <s v="Animal Planet"/>
        <s v="Antena 3"/>
        <s v="Aspire"/>
        <s v="AT&amp;T TV: Movies Extra Pack"/>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usion"/>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No Ads"/>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rlando City"/>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station Emerging Filmmakers Program"/>
        <s v="POP"/>
        <s v="PPV Channel"/>
        <s v="PS Vue Spotlight"/>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Brand"/>
        <s v="Showtime Exetreme"/>
        <s v="Showtime Family"/>
        <s v="Showtime Next"/>
        <s v="Showtime Showcase"/>
        <s v="Showtime West"/>
        <s v="Showtime Women"/>
        <s v="Shudder"/>
        <s v="Sling: 4 for $10 Deal"/>
        <s v="Sling: Cloud DVR"/>
        <s v="Sling: Total TV Deal"/>
        <s v="Smithsonian"/>
        <s v="SNY"/>
        <s v="Sony Movie Channel"/>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2"/>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
  <r>
    <x v="0"/>
    <m/>
    <s v="Addon"/>
    <n v="1"/>
    <x v="0"/>
    <s v="Yes"/>
    <s v="Yes"/>
    <s v="Yes"/>
    <s v="Yes"/>
    <s v="Yes"/>
    <s v="Yes"/>
    <s v="Yes"/>
    <s v="Yes"/>
    <s v="Yes"/>
    <x v="0"/>
    <s v="Yes"/>
    <s v="Yes"/>
    <s v="Yes"/>
    <m/>
    <m/>
    <s v="Classic"/>
    <m/>
    <m/>
    <s v="cDVR"/>
    <n v="1"/>
    <s v=""/>
    <s v=""/>
    <s v=""/>
    <s v=""/>
    <s v=""/>
    <s v=""/>
    <s v=""/>
    <s v=""/>
    <s v=""/>
    <n v="1"/>
    <s v=""/>
    <s v=""/>
    <s v=""/>
    <s v=""/>
    <s v=""/>
    <s v=""/>
    <s v=""/>
    <s v=""/>
    <s v=""/>
    <n v="1"/>
    <n v="1"/>
    <n v="1"/>
    <n v="1"/>
    <n v="1"/>
    <n v="1"/>
    <n v="1"/>
    <n v="1"/>
    <n v="1"/>
    <n v="1"/>
    <n v="1"/>
    <n v="1"/>
    <n v="1"/>
    <s v=""/>
    <n v="1"/>
    <s v=""/>
    <s v=""/>
    <n v="2"/>
    <s v=""/>
    <s v=""/>
    <n v="2"/>
    <n v="0"/>
    <n v="0"/>
    <n v="0"/>
    <n v="0"/>
    <n v="1"/>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s v="Yes"/>
    <m/>
    <m/>
    <s v=""/>
    <s v=""/>
    <s v=""/>
    <s v=""/>
    <s v=""/>
    <s v=""/>
    <s v=""/>
    <s v=""/>
    <s v=""/>
    <s v=""/>
    <n v="1"/>
    <s v=""/>
    <s v=""/>
    <s v=""/>
    <s v=""/>
    <s v=""/>
    <s v=""/>
    <s v=""/>
    <s v=""/>
    <s v=""/>
    <n v="1"/>
    <s v=""/>
    <s v=""/>
    <s v=""/>
    <n v="1"/>
    <n v="1"/>
    <n v="1"/>
    <n v="1"/>
    <n v="1"/>
    <n v="1"/>
    <n v="1"/>
    <n v="1"/>
    <n v="1"/>
    <s v=""/>
    <s v=""/>
    <s v=""/>
    <s v=""/>
    <s v=""/>
    <n v="1"/>
    <s v=""/>
    <s v=""/>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m/>
    <m/>
    <m/>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Aspire 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Movies Extra Pack"/>
    <s v="Movies Extra Pack"/>
    <s v="Movies Extra Pack"/>
    <s v="Movies Extra Pack"/>
    <s v="Movies Extra Pack"/>
    <s v="Movies Extra Pack"/>
    <s v="Movies Extra Pack"/>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BabyFirst TV"/>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BabyTV Español"/>
    <s v="Kids and family"/>
    <s v=""/>
    <x v="1"/>
    <s v="Best of Spanish"/>
    <s v="Best of Spanish"/>
    <s v="Espanol"/>
    <s v="Espanol"/>
    <s v="Espanol"/>
    <s v="Espanol"/>
    <s v="Espanol"/>
    <s v="Espanol"/>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m/>
    <s v="International"/>
    <s v=""/>
    <x v="1"/>
    <m/>
    <m/>
    <m/>
    <m/>
    <m/>
    <m/>
    <m/>
    <m/>
    <m/>
    <x v="1"/>
    <m/>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Entertainment"/>
    <s v=""/>
    <x v="0"/>
    <m/>
    <m/>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TN, Big Ten"/>
    <s v="Regional sports networks"/>
    <s v=""/>
    <x v="1"/>
    <m/>
    <m/>
    <m/>
    <s v="Yes"/>
    <m/>
    <s v="Yes"/>
    <s v="Yes"/>
    <s v="Yes"/>
    <m/>
    <x v="0"/>
    <s v="Yes"/>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Bloomberg, Bloomberg Television"/>
    <s v="News"/>
    <s v=""/>
    <x v="1"/>
    <s v="Yes"/>
    <s v="Yes"/>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s v="CN, Adult Swim"/>
    <s v="Kids and family"/>
    <n v="1"/>
    <x v="1"/>
    <s v="Yes"/>
    <s v="Yes"/>
    <s v="Yes"/>
    <s v="Yes"/>
    <s v="Yes"/>
    <s v="Yes"/>
    <s v="Yes"/>
    <s v="Yes"/>
    <m/>
    <x v="0"/>
    <s v="Yes"/>
    <s v="Yes"/>
    <s v="Yes"/>
    <s v="Yes"/>
    <m/>
    <m/>
    <m/>
    <m/>
    <m/>
    <s v=""/>
    <s v=""/>
    <s v=""/>
    <s v=""/>
    <s v=""/>
    <s v=""/>
    <s v=""/>
    <s v=""/>
    <s v=""/>
    <s v=""/>
    <n v="1"/>
    <s v=""/>
    <s v=""/>
    <s v=""/>
    <s v=""/>
    <s v=""/>
    <s v=""/>
    <s v=""/>
    <s v=""/>
    <s v=""/>
    <n v="1"/>
    <s v=""/>
    <n v="1"/>
    <n v="1"/>
    <n v="1"/>
    <n v="1"/>
    <n v="1"/>
    <n v="1"/>
    <n v="1"/>
    <n v="1"/>
    <s v=""/>
    <n v="1"/>
    <n v="1"/>
    <s v=""/>
    <n v="1"/>
    <n v="1"/>
    <s v=""/>
    <s v=""/>
    <s v=""/>
    <s v=""/>
    <s v=""/>
    <n v="0"/>
    <n v="0"/>
    <n v="0"/>
    <n v="0"/>
    <n v="3"/>
    <s v=""/>
    <s v=""/>
    <s v=""/>
    <s v=""/>
    <s v=""/>
    <s v=""/>
    <s v=""/>
    <s v=""/>
    <s v=""/>
    <s v=""/>
    <s v=""/>
    <s v=""/>
    <s v=""/>
    <s v=""/>
    <s v=""/>
    <s v=""/>
    <s v=""/>
    <s v=""/>
    <s v=""/>
    <s v=""/>
    <s v=""/>
  </r>
  <r>
    <x v="57"/>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s v=""/>
    <s v="Broadcast networks"/>
    <n v="1"/>
    <x v="1"/>
    <m/>
    <m/>
    <s v="Yes"/>
    <s v="Yes"/>
    <s v="Yes"/>
    <s v="Yes"/>
    <s v="Yes"/>
    <s v="Yes"/>
    <s v="Yes"/>
    <x v="0"/>
    <s v="Yes"/>
    <s v="Yes"/>
    <s v="Yes"/>
    <m/>
    <m/>
    <m/>
    <m/>
    <m/>
    <m/>
    <s v=""/>
    <s v=""/>
    <s v=""/>
    <s v=""/>
    <s v=""/>
    <s v=""/>
    <s v=""/>
    <s v=""/>
    <s v=""/>
    <s v=""/>
    <n v="1"/>
    <s v=""/>
    <s v=""/>
    <s v=""/>
    <s v=""/>
    <s v=""/>
    <s v=""/>
    <s v=""/>
    <s v=""/>
    <s v=""/>
    <n v="1"/>
    <s v=""/>
    <s v=""/>
    <s v=""/>
    <n v="1"/>
    <n v="1"/>
    <n v="1"/>
    <n v="1"/>
    <n v="1"/>
    <n v="1"/>
    <n v="1"/>
    <n v="1"/>
    <n v="1"/>
    <s v=""/>
    <n v="1"/>
    <s v=""/>
    <s v=""/>
    <s v=""/>
    <s v=""/>
    <s v=""/>
    <s v=""/>
    <n v="0"/>
    <n v="0"/>
    <n v="0"/>
    <n v="0"/>
    <n v="1"/>
    <s v=""/>
    <s v=""/>
    <s v=""/>
    <s v=""/>
    <s v=""/>
    <s v=""/>
    <s v=""/>
    <s v=""/>
    <s v=""/>
    <s v=""/>
    <s v=""/>
    <s v=""/>
    <s v=""/>
    <s v=""/>
    <s v=""/>
    <s v=""/>
    <s v=""/>
    <s v=""/>
    <s v=""/>
    <s v=""/>
    <s v=""/>
  </r>
  <r>
    <x v="61"/>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CBSsn, CBS Sports, CBS Sn"/>
    <s v="Sports"/>
    <s v=""/>
    <x v="1"/>
    <m/>
    <m/>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Business, Cheddar Business News"/>
    <s v="News"/>
    <s v=""/>
    <x v="0"/>
    <s v="Yes"/>
    <s v="Yes"/>
    <s v="Yes"/>
    <s v="Yes"/>
    <m/>
    <s v="Yes"/>
    <s v="Yes"/>
    <s v="Yes"/>
    <m/>
    <x v="0"/>
    <s v="Yes"/>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s v="Best of Spanish"/>
    <s v="Best of Spanish"/>
    <s v="Espanol"/>
    <s v="Espanol"/>
    <s v="Espanol"/>
    <s v="Espanol"/>
    <s v="Espanol"/>
    <s v="Espanol"/>
    <s v="Yes"/>
    <x v="1"/>
    <m/>
    <s v="Espanol Pack"/>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Premium movies"/>
    <s v=""/>
    <x v="1"/>
    <m/>
    <m/>
    <s v="Cinemax"/>
    <s v="Yes"/>
    <s v="Cinemax"/>
    <s v="Cinemax"/>
    <s v="Cinemax"/>
    <s v="Cinemax"/>
    <s v="Cinemax"/>
    <x v="1"/>
    <s v="Cinemax"/>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Entertainment"/>
    <s v=""/>
    <x v="0"/>
    <m/>
    <m/>
    <m/>
    <m/>
    <m/>
    <m/>
    <m/>
    <m/>
    <m/>
    <x v="1"/>
    <m/>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Music channels"/>
    <s v=""/>
    <x v="1"/>
    <m/>
    <m/>
    <m/>
    <m/>
    <m/>
    <m/>
    <m/>
    <m/>
    <m/>
    <x v="1"/>
    <m/>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s v="News Extra"/>
    <s v="News Extra"/>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CNN En Espanol, CNN Espanol"/>
    <s v="Spanish"/>
    <s v=""/>
    <x v="1"/>
    <m/>
    <m/>
    <s v="Espanol"/>
    <s v="Espanol"/>
    <s v="Espanol"/>
    <s v="Espanol"/>
    <s v="Espanol"/>
    <s v="Espanol"/>
    <s v="Yes"/>
    <x v="1"/>
    <s v="Espanol"/>
    <s v="Espanol Pack"/>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s v=""/>
    <s v="Lifestyle"/>
    <n v="1"/>
    <x v="0"/>
    <s v="Lifestyle Extra"/>
    <s v="Lifestyle Extra"/>
    <m/>
    <m/>
    <m/>
    <s v="Yes"/>
    <s v="Yes"/>
    <s v="Yes"/>
    <m/>
    <x v="1"/>
    <s v="Entertainment"/>
    <s v="Core"/>
    <s v="Fubo Extra"/>
    <m/>
    <m/>
    <m/>
    <s v="Plus"/>
    <m/>
    <s v="Yes"/>
    <n v="1"/>
    <s v=""/>
    <s v=""/>
    <s v=""/>
    <s v=""/>
    <s v=""/>
    <s v=""/>
    <s v=""/>
    <s v=""/>
    <s v=""/>
    <s v=""/>
    <s v=""/>
    <s v=""/>
    <s v=""/>
    <s v=""/>
    <s v=""/>
    <s v=""/>
    <s v=""/>
    <s v=""/>
    <s v=""/>
    <n v="1"/>
    <n v="1"/>
    <n v="2"/>
    <n v="2"/>
    <s v=""/>
    <s v=""/>
    <s v=""/>
    <n v="1"/>
    <n v="1"/>
    <n v="1"/>
    <s v=""/>
    <s v=""/>
    <n v="2"/>
    <s v=""/>
    <n v="2"/>
    <s v=""/>
    <s v=""/>
    <s v=""/>
    <n v="2"/>
    <s v=""/>
    <n v="1"/>
    <n v="0"/>
    <n v="0"/>
    <n v="0"/>
    <n v="0"/>
    <n v="3"/>
    <s v=""/>
    <s v=""/>
    <s v=""/>
    <s v=""/>
    <s v=""/>
    <s v=""/>
    <s v=""/>
    <s v=""/>
    <s v=""/>
    <s v=""/>
    <s v=""/>
    <s v=""/>
    <s v=""/>
    <s v=""/>
    <s v=""/>
    <s v=""/>
    <s v=""/>
    <s v=""/>
    <s v=""/>
    <s v=""/>
    <s v=""/>
  </r>
  <r>
    <x v="91"/>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Lifestyle"/>
    <s v=""/>
    <x v="0"/>
    <s v="Heartland Extra"/>
    <s v="Heartland Extra"/>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En Español, Discovery En Espanol Hd, Discovery Espanol"/>
    <s v="Spanish"/>
    <s v=""/>
    <x v="1"/>
    <s v="Best of Spanish"/>
    <s v="Best of Spanish"/>
    <s v="Espanol"/>
    <s v="Espanol"/>
    <s v="Espanol"/>
    <s v="Espanol"/>
    <s v="Espanol"/>
    <s v="Espanol"/>
    <s v="Yes"/>
    <x v="1"/>
    <s v="Espanol"/>
    <s v="Espanol Pack"/>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Familia Hd"/>
    <s v="Spanish"/>
    <s v=""/>
    <x v="1"/>
    <s v="Best of Spanish"/>
    <s v="Best of Spanish"/>
    <s v="Espanol"/>
    <s v="Espanol"/>
    <s v="Espanol"/>
    <s v="Espanol"/>
    <s v="Espanol"/>
    <s v="Espanol"/>
    <s v="Yes"/>
    <x v="1"/>
    <s v="Espanol"/>
    <s v="Espanol Pack"/>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Family Channel"/>
    <s v="Kids and family"/>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Life Channel"/>
    <s v="Lifestyle"/>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ney Jr, DISNEY-JR"/>
    <s v="Kids and family"/>
    <s v=""/>
    <x v="1"/>
    <s v="Kids Extra"/>
    <s v="Kids Extra"/>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NEY-XD"/>
    <s v="Kids and family"/>
    <s v=""/>
    <x v="1"/>
    <s v="Kids Extra"/>
    <s v="Kids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E! Now, E! Network"/>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Ecuavisa"/>
    <s v="Spanish"/>
    <s v=""/>
    <x v="1"/>
    <s v="Sudamérica Extra"/>
    <s v="Sudamérica Extra"/>
    <s v="Espanol"/>
    <s v="Espanol"/>
    <s v="Espanol"/>
    <s v="Espanol"/>
    <s v="Espanol"/>
    <s v="Espanol"/>
    <s v="Yes"/>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Lifestyle"/>
    <s v=""/>
    <x v="1"/>
    <m/>
    <m/>
    <m/>
    <m/>
    <m/>
    <m/>
    <m/>
    <m/>
    <m/>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Eleven Sports Network"/>
    <s v="Regional sports networks"/>
    <s v=""/>
    <x v="1"/>
    <m/>
    <m/>
    <m/>
    <m/>
    <m/>
    <m/>
    <m/>
    <m/>
    <m/>
    <x v="1"/>
    <m/>
    <s v="Sports Pack"/>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Premium movies"/>
    <s v=""/>
    <x v="1"/>
    <s v="Epix"/>
    <s v="Epix"/>
    <s v="Epix"/>
    <s v="Epix"/>
    <s v="Epix"/>
    <s v="Epix"/>
    <s v="Epix"/>
    <s v="Epix"/>
    <s v="Epix"/>
    <x v="5"/>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2"/>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anish"/>
    <s v=""/>
    <x v="1"/>
    <m/>
    <m/>
    <s v="Desportes"/>
    <s v="Desportes"/>
    <s v="Desportes"/>
    <s v="Desportes"/>
    <s v="Desportes"/>
    <s v="Desportes"/>
    <s v="Yes"/>
    <x v="1"/>
    <s v="Espanol"/>
    <s v="Elite"/>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s v="Sports Extra"/>
    <s v="Sports Extra"/>
    <m/>
    <m/>
    <m/>
    <m/>
    <m/>
    <m/>
    <m/>
    <x v="1"/>
    <s v="Yes"/>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News"/>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U"/>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Food"/>
    <s v="Lifestyle"/>
    <s v=""/>
    <x v="0"/>
    <s v="Yes"/>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anish"/>
    <s v=""/>
    <x v="1"/>
    <m/>
    <m/>
    <s v="Espanol"/>
    <s v="Espanol"/>
    <s v="Espanol"/>
    <s v="Espanol"/>
    <s v="Espanol"/>
    <s v="Espanol"/>
    <s v="Yes"/>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Broadcast networks"/>
    <n v="1"/>
    <x v="1"/>
    <m/>
    <s v="Yes"/>
    <s v="Yes"/>
    <s v="Yes"/>
    <s v="Yes"/>
    <s v="Yes"/>
    <s v="Yes"/>
    <s v="Yes"/>
    <s v="Yes"/>
    <x v="0"/>
    <s v="Yes"/>
    <s v="Yes"/>
    <s v="Yes"/>
    <m/>
    <m/>
    <m/>
    <s v="Yes"/>
    <m/>
    <m/>
    <s v=""/>
    <s v=""/>
    <s v=""/>
    <s v=""/>
    <s v=""/>
    <s v=""/>
    <s v=""/>
    <s v=""/>
    <s v=""/>
    <s v=""/>
    <n v="1"/>
    <s v=""/>
    <s v=""/>
    <s v=""/>
    <s v=""/>
    <s v=""/>
    <s v=""/>
    <s v=""/>
    <s v=""/>
    <s v=""/>
    <n v="1"/>
    <s v=""/>
    <s v=""/>
    <n v="1"/>
    <n v="1"/>
    <n v="1"/>
    <n v="1"/>
    <n v="1"/>
    <n v="1"/>
    <n v="1"/>
    <n v="1"/>
    <n v="1"/>
    <n v="1"/>
    <s v=""/>
    <n v="1"/>
    <s v=""/>
    <s v=""/>
    <s v=""/>
    <n v="1"/>
    <s v=""/>
    <s v=""/>
    <n v="0"/>
    <n v="0"/>
    <n v="0"/>
    <n v="0"/>
    <n v="1"/>
    <s v=""/>
    <s v=""/>
    <s v=""/>
    <s v=""/>
    <s v=""/>
    <s v=""/>
    <s v=""/>
    <s v=""/>
    <s v=""/>
    <s v=""/>
    <s v=""/>
    <s v=""/>
    <s v=""/>
    <s v=""/>
    <s v=""/>
    <s v=""/>
    <s v=""/>
    <s v=""/>
    <s v=""/>
    <s v=""/>
    <s v=""/>
  </r>
  <r>
    <x v="153"/>
    <s v="Fox Business Network"/>
    <s v="News"/>
    <s v=""/>
    <x v="1"/>
    <s v="News Extra"/>
    <s v="News Extra"/>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anish"/>
    <s v=""/>
    <x v="1"/>
    <m/>
    <m/>
    <s v="Desportes"/>
    <s v="Desportes"/>
    <s v="Desportes"/>
    <s v="Desportes"/>
    <s v="Desportes"/>
    <s v="Desportes"/>
    <s v="Yes"/>
    <x v="1"/>
    <m/>
    <s v="Elite"/>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NC, Fox News Channel"/>
    <s v="News"/>
    <s v=""/>
    <x v="1"/>
    <m/>
    <s v="Yes"/>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
    <s v="Sports"/>
    <s v=""/>
    <x v="1"/>
    <m/>
    <m/>
    <m/>
    <m/>
    <m/>
    <m/>
    <m/>
    <m/>
    <m/>
    <x v="6"/>
    <m/>
    <s v="FOX Soccer Plus"/>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1, FS 1"/>
    <s v="Sports"/>
    <s v=""/>
    <x v="1"/>
    <m/>
    <s v="Yes"/>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2, FS 2,"/>
    <s v="Sports"/>
    <s v=""/>
    <x v="1"/>
    <s v="Sports Extra"/>
    <s v="Sports Extra"/>
    <m/>
    <s v="Yes"/>
    <m/>
    <m/>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ox RSNs, Fox Sports"/>
    <s v="Regional sports networks"/>
    <n v="1"/>
    <x v="1"/>
    <m/>
    <m/>
    <s v="Yes"/>
    <s v="Yes"/>
    <s v="Yes"/>
    <s v="Yes"/>
    <s v="Yes"/>
    <s v="Yes"/>
    <s v="Yes"/>
    <x v="0"/>
    <m/>
    <s v="Core"/>
    <m/>
    <m/>
    <m/>
    <m/>
    <m/>
    <m/>
    <m/>
    <s v=""/>
    <s v=""/>
    <s v=""/>
    <s v=""/>
    <s v=""/>
    <s v=""/>
    <s v=""/>
    <s v=""/>
    <s v=""/>
    <s v=""/>
    <n v="1"/>
    <s v=""/>
    <s v=""/>
    <s v=""/>
    <s v=""/>
    <s v=""/>
    <s v=""/>
    <s v=""/>
    <s v=""/>
    <s v=""/>
    <n v="1"/>
    <s v=""/>
    <s v=""/>
    <s v=""/>
    <n v="1"/>
    <n v="1"/>
    <n v="1"/>
    <n v="1"/>
    <n v="1"/>
    <n v="1"/>
    <n v="1"/>
    <n v="1"/>
    <s v=""/>
    <s v=""/>
    <s v=""/>
    <s v=""/>
    <s v=""/>
    <s v=""/>
    <s v=""/>
    <s v=""/>
    <s v=""/>
    <n v="0"/>
    <n v="0"/>
    <n v="0"/>
    <n v="0"/>
    <n v="2"/>
    <s v=""/>
    <s v=""/>
    <s v=""/>
    <s v=""/>
    <s v=""/>
    <s v=""/>
    <s v=""/>
    <s v=""/>
    <s v=""/>
    <s v=""/>
    <s v=""/>
    <s v=""/>
    <s v=""/>
    <s v=""/>
    <s v=""/>
    <s v=""/>
    <s v=""/>
    <s v=""/>
    <s v=""/>
    <s v=""/>
    <s v=""/>
  </r>
  <r>
    <x v="161"/>
    <s v="Fox Life"/>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ree Form"/>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x v="1"/>
    <m/>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Music channels"/>
    <s v=""/>
    <x v="1"/>
    <s v="Yes"/>
    <s v="Yes"/>
    <m/>
    <m/>
    <m/>
    <s v="Yes"/>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News"/>
    <s v=""/>
    <x v="1"/>
    <m/>
    <m/>
    <m/>
    <m/>
    <m/>
    <m/>
    <m/>
    <m/>
    <m/>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Yes"/>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XM, FX Movies"/>
    <s v="Movies"/>
    <s v=""/>
    <x v="1"/>
    <s v="Hollywood Extra"/>
    <s v="Hollywood Extra"/>
    <s v="Yes"/>
    <s v="Yes"/>
    <m/>
    <m/>
    <s v="Yes"/>
    <s v="Yes"/>
    <m/>
    <x v="0"/>
    <s v="Yes"/>
    <s v="Elit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
    <s v="Entertainment"/>
    <s v=""/>
    <x v="1"/>
    <s v="Hollywood Extra"/>
    <s v="Hollywood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ame+"/>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m/>
    <s v="Entertainment"/>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olf, Golf Network, The Golf Channel, NBC Golf"/>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olTV English"/>
    <s v="Sports"/>
    <s v=""/>
    <x v="1"/>
    <m/>
    <m/>
    <s v="Desportes"/>
    <s v="Desportes"/>
    <s v="Desportes"/>
    <s v="Desportes"/>
    <s v="Desportes"/>
    <s v="Desportes"/>
    <s v="Yes"/>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GAC"/>
    <s v="Entertainment"/>
    <s v=""/>
    <x v="0"/>
    <s v="Heartland Extra"/>
    <s v="Heartland Extra"/>
    <m/>
    <m/>
    <m/>
    <m/>
    <s v="Yes"/>
    <s v="Yes"/>
    <s v="Yes"/>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
    <s v="Kids and family"/>
    <s v=""/>
    <x v="0"/>
    <s v="Lifestyle Extra"/>
    <s v="Lifestyle Extra"/>
    <m/>
    <m/>
    <m/>
    <m/>
    <m/>
    <m/>
    <m/>
    <x v="1"/>
    <m/>
    <s v="Elite"/>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allmark Movies"/>
    <s v="Kids and family"/>
    <s v=""/>
    <x v="0"/>
    <s v="Lifestyle Extra"/>
    <s v="Lifestyle Extra"/>
    <m/>
    <m/>
    <s v="Yes"/>
    <m/>
    <m/>
    <m/>
    <m/>
    <x v="1"/>
    <m/>
    <s v="Elit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Home Box Office"/>
    <s v="Premium movies"/>
    <s v=""/>
    <x v="1"/>
    <m/>
    <m/>
    <s v="Yes"/>
    <s v="Yes"/>
    <m/>
    <m/>
    <m/>
    <m/>
    <m/>
    <x v="1"/>
    <s v="HBO"/>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Movies"/>
    <s v=""/>
    <x v="1"/>
    <s v="Hollywood Extra"/>
    <s v="Hollywood Extra"/>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s v=""/>
    <s v="News"/>
    <s v=""/>
    <x v="1"/>
    <s v="News Extra"/>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Addon"/>
    <m/>
    <x v="1"/>
    <m/>
    <m/>
    <m/>
    <m/>
    <m/>
    <m/>
    <m/>
    <m/>
    <m/>
    <x v="1"/>
    <s v="No Ad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ID, ID (East &amp; West)"/>
    <s v="Entertainment"/>
    <s v=""/>
    <x v="0"/>
    <s v="Yes"/>
    <s v="Yes"/>
    <m/>
    <m/>
    <s v="Yes"/>
    <s v="Yes"/>
    <s v="Yes"/>
    <s v="Yes"/>
    <m/>
    <x v="0"/>
    <s v="Yes"/>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Law &amp; Crime, Law&amp;Crime"/>
    <s v="News"/>
    <s v=""/>
    <x v="0"/>
    <s v="News Extra"/>
    <s v="News Extra"/>
    <m/>
    <m/>
    <m/>
    <m/>
    <m/>
    <m/>
    <m/>
    <x v="1"/>
    <m/>
    <s v="Core"/>
    <m/>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Lmn, Lifetime Movies"/>
    <s v="Movies"/>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
    <s v="Regional sports networks"/>
    <s v=""/>
    <x v="1"/>
    <s v="Sports Extra"/>
    <s v="Sports Extra"/>
    <m/>
    <s v="Yes"/>
    <m/>
    <m/>
    <m/>
    <m/>
    <m/>
    <x v="1"/>
    <m/>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International"/>
    <s v=""/>
    <x v="1"/>
    <m/>
    <m/>
    <m/>
    <m/>
    <m/>
    <m/>
    <m/>
    <m/>
    <m/>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s v="MAVTV"/>
    <s v="Sports"/>
    <s v=""/>
    <x v="1"/>
    <m/>
    <m/>
    <m/>
    <m/>
    <m/>
    <m/>
    <m/>
    <m/>
    <m/>
    <x v="1"/>
    <m/>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New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Music channels"/>
    <s v=""/>
    <x v="0"/>
    <m/>
    <m/>
    <m/>
    <m/>
    <m/>
    <m/>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
    <s v="Music channels"/>
    <s v=""/>
    <x v="0"/>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TV 2"/>
    <s v="Entertainment"/>
    <s v=""/>
    <x v="0"/>
    <s v="Comedy Extra"/>
    <s v="Comedy Extra"/>
    <m/>
    <m/>
    <s v="Yes"/>
    <s v="Yes"/>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TV U"/>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GW, Natgeo Wild"/>
    <s v="Lifestyle"/>
    <s v=""/>
    <x v="1"/>
    <s v="Heartland Extra"/>
    <s v="Heartland Extra"/>
    <s v="Yes"/>
    <s v="Yes"/>
    <m/>
    <m/>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NGC, National Geographic Channel, Natgeo, NAT GEO"/>
    <s v="Entertainment"/>
    <s v=""/>
    <x v="1"/>
    <m/>
    <s v="Yes"/>
    <s v="Yes"/>
    <s v="Yes"/>
    <s v="Yes"/>
    <s v="Yes"/>
    <s v="Yes"/>
    <s v="Yes"/>
    <s v="Yes"/>
    <x v="0"/>
    <m/>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m/>
    <m/>
    <s v="NBA League Pass"/>
    <s v="NBA League Pass"/>
    <s v="NBA League Pass"/>
    <s v="NBA League Pass"/>
    <s v="NBA League Pass"/>
    <s v="NBA League Pass"/>
    <s v="NBA League Pass"/>
    <x v="7"/>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Broadcast networks"/>
    <n v="1"/>
    <x v="1"/>
    <m/>
    <s v="Yes"/>
    <s v="Yes"/>
    <s v="Yes"/>
    <s v="Yes"/>
    <s v="Yes"/>
    <s v="Yes"/>
    <s v="Yes"/>
    <s v="Yes"/>
    <x v="0"/>
    <s v="Yes"/>
    <s v="Yes"/>
    <s v="Yes"/>
    <m/>
    <m/>
    <m/>
    <m/>
    <m/>
    <m/>
    <s v=""/>
    <s v=""/>
    <s v=""/>
    <s v=""/>
    <s v=""/>
    <s v=""/>
    <s v=""/>
    <s v=""/>
    <s v=""/>
    <s v=""/>
    <n v="1"/>
    <s v=""/>
    <s v=""/>
    <s v=""/>
    <s v=""/>
    <s v=""/>
    <s v=""/>
    <s v=""/>
    <s v=""/>
    <s v=""/>
    <n v="1"/>
    <s v=""/>
    <s v=""/>
    <n v="1"/>
    <n v="1"/>
    <n v="1"/>
    <n v="1"/>
    <n v="1"/>
    <n v="1"/>
    <n v="1"/>
    <n v="1"/>
    <n v="1"/>
    <n v="1"/>
    <s v=""/>
    <n v="1"/>
    <s v=""/>
    <s v=""/>
    <s v=""/>
    <s v=""/>
    <s v=""/>
    <s v=""/>
    <n v="0"/>
    <n v="0"/>
    <n v="0"/>
    <n v="0"/>
    <n v="1"/>
    <s v=""/>
    <s v=""/>
    <s v=""/>
    <s v=""/>
    <s v=""/>
    <s v=""/>
    <s v=""/>
    <s v=""/>
    <s v=""/>
    <s v=""/>
    <s v=""/>
    <s v=""/>
    <s v=""/>
    <s v=""/>
    <s v=""/>
    <s v=""/>
    <s v=""/>
    <s v=""/>
    <s v=""/>
    <s v=""/>
    <s v=""/>
  </r>
  <r>
    <x v="257"/>
    <s v="NBCSN, NBC Sports"/>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maxTV"/>
    <s v="News"/>
    <s v=""/>
    <x v="1"/>
    <s v="News Extra"/>
    <s v="News Extra"/>
    <m/>
    <m/>
    <m/>
    <m/>
    <m/>
    <m/>
    <m/>
    <x v="1"/>
    <m/>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News"/>
    <s v=""/>
    <x v="1"/>
    <s v="Yes"/>
    <s v="Yes"/>
    <m/>
    <m/>
    <m/>
    <m/>
    <m/>
    <m/>
    <m/>
    <x v="0"/>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m/>
    <s v="Yes"/>
    <m/>
    <m/>
    <m/>
    <m/>
    <m/>
    <m/>
    <m/>
    <x v="1"/>
    <m/>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FL Redzone"/>
    <s v="Sports"/>
    <s v=""/>
    <x v="1"/>
    <s v="Sports Extra"/>
    <s v="Sports Extra"/>
    <m/>
    <m/>
    <m/>
    <m/>
    <m/>
    <m/>
    <m/>
    <x v="1"/>
    <m/>
    <s v="Sports Pack"/>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Jr, Nick Jur, NickJr"/>
    <s v="Kids and family"/>
    <s v=""/>
    <x v="0"/>
    <s v="Kids Extra"/>
    <s v="Yes"/>
    <s v="Yes"/>
    <s v="Yes"/>
    <m/>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ick Toons"/>
    <s v="Kids and family"/>
    <s v=""/>
    <x v="0"/>
    <s v="Kids Extra"/>
    <s v="Kids Extra"/>
    <m/>
    <m/>
    <m/>
    <s v="Yes"/>
    <s v="Yes"/>
    <s v="Yes"/>
    <m/>
    <x v="1"/>
    <m/>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NTN 24"/>
    <s v="Spanish"/>
    <s v=""/>
    <x v="1"/>
    <s v="Best of Spanish"/>
    <s v="Best of Spanish"/>
    <s v="Espanol"/>
    <s v="Espanol"/>
    <s v="Espanol"/>
    <s v="Espanol"/>
    <s v="Espanol"/>
    <s v="Espanol"/>
    <s v="Yes"/>
    <x v="1"/>
    <m/>
    <m/>
    <s v="Entretenimient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Spanish"/>
    <s v=""/>
    <x v="1"/>
    <s v="Sudamérica Extra"/>
    <s v="Sudamérica Extra"/>
    <s v="Espanol"/>
    <s v="Espanol"/>
    <s v="Espanol"/>
    <s v="Espanol"/>
    <s v="Espanol"/>
    <s v="Espanol"/>
    <s v="Yes"/>
    <x v="1"/>
    <m/>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Outdoor"/>
    <s v="Lifestyle"/>
    <s v=""/>
    <x v="1"/>
    <s v="Heartland Extra"/>
    <s v="Heartland Extra"/>
    <m/>
    <m/>
    <m/>
    <m/>
    <m/>
    <m/>
    <m/>
    <x v="1"/>
    <m/>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utside Television"/>
    <s v="Sports"/>
    <s v=""/>
    <x v="1"/>
    <s v="Sports Extra"/>
    <s v="Sports Extra"/>
    <m/>
    <m/>
    <m/>
    <m/>
    <m/>
    <m/>
    <m/>
    <x v="1"/>
    <m/>
    <s v="Sports Pack"/>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m/>
    <s v="Sports"/>
    <s v=""/>
    <x v="1"/>
    <s v="Outside TV Features"/>
    <s v="Outside TV Featu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Oprah Winfrey Network"/>
    <s v="Lifestyle"/>
    <s v=""/>
    <x v="0"/>
    <m/>
    <m/>
    <m/>
    <m/>
    <m/>
    <s v="Yes"/>
    <s v="Yes"/>
    <s v="Yes"/>
    <m/>
    <x v="0"/>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Oxygen Network"/>
    <s v="Lifestyle"/>
    <s v=""/>
    <x v="1"/>
    <s v="Lifestyle Extra"/>
    <s v="Lifestyle Extra"/>
    <s v="Yes"/>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
    <s v="Sports"/>
    <s v=""/>
    <x v="1"/>
    <m/>
    <m/>
    <m/>
    <m/>
    <m/>
    <m/>
    <m/>
    <m/>
    <m/>
    <x v="1"/>
    <m/>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Pac12 National Feed, Pac-12, Pac 12 Networks"/>
    <s v="Regional sports networks"/>
    <s v=""/>
    <x v="1"/>
    <s v="Sports Extra"/>
    <s v="Sports Extra"/>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Broadcast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Kids and family"/>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Pop TV"/>
    <s v="Lifestyle"/>
    <s v=""/>
    <x v="1"/>
    <m/>
    <m/>
    <m/>
    <m/>
    <m/>
    <s v="Yes"/>
    <s v="Yes"/>
    <s v="Yes"/>
    <m/>
    <x v="0"/>
    <s v="Yes"/>
    <s v="Core"/>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Pursuit"/>
    <s v="Lifestyle"/>
    <s v=""/>
    <x v="1"/>
    <s v="Heartland Extra"/>
    <s v="Heartland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QVC Live"/>
    <s v="Lifestyle"/>
    <s v=""/>
    <x v="1"/>
    <m/>
    <m/>
    <s v="Yes"/>
    <s v="Yes"/>
    <s v="Yes"/>
    <s v="Yes"/>
    <s v="Yes"/>
    <s v="Yes"/>
    <s v="Yes"/>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QVC2, QVC Plus"/>
    <s v="Lifestyle"/>
    <s v=""/>
    <x v="1"/>
    <m/>
    <m/>
    <s v="Yes"/>
    <s v="Yes"/>
    <s v="Yes"/>
    <s v="Yes"/>
    <s v="Yes"/>
    <s v="Yes"/>
    <s v="Yes"/>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m/>
    <s v="International"/>
    <s v=""/>
    <x v="1"/>
    <m/>
    <m/>
    <m/>
    <m/>
    <m/>
    <m/>
    <m/>
    <m/>
    <m/>
    <x v="1"/>
    <m/>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
    <s v="Entertainment"/>
    <s v=""/>
    <x v="1"/>
    <s v="Hollywood Extra"/>
    <s v="Hollywoo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RTPI"/>
    <s v="International"/>
    <s v=""/>
    <x v="1"/>
    <m/>
    <m/>
    <m/>
    <m/>
    <m/>
    <m/>
    <m/>
    <m/>
    <m/>
    <x v="1"/>
    <m/>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EC, SEC ESPN Network"/>
    <s v="Regional sports network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s v="Showtime"/>
    <s v="Showtime"/>
    <s v="Showtime"/>
    <s v="Showtime"/>
    <s v="Showtime"/>
    <s v="Showtime"/>
    <x v="8"/>
    <s v="Showtime"/>
    <s v="Showtime"/>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m/>
    <s v="Addon"/>
    <m/>
    <x v="1"/>
    <s v="Cloud DVR"/>
    <s v="Cloud DV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Smithsonian Channel"/>
    <s v="Lifestyle"/>
    <s v=""/>
    <x v="1"/>
    <m/>
    <m/>
    <m/>
    <m/>
    <m/>
    <m/>
    <m/>
    <m/>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s v="Heartland Extra"/>
    <s v="Heartland Extra"/>
    <m/>
    <m/>
    <m/>
    <m/>
    <s v="Yes"/>
    <s v="Yes"/>
    <m/>
    <x v="1"/>
    <m/>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s v="Starz"/>
    <s v="Starz"/>
    <s v="Starz"/>
    <s v="Starz"/>
    <s v="Starz"/>
    <s v="Starz"/>
    <s v="Starz"/>
    <x v="10"/>
    <s v="Starz"/>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Sundance, SundanceTV"/>
    <s v="Entertainment"/>
    <s v=""/>
    <x v="0"/>
    <s v="Hollywood Extra"/>
    <s v="Hollywood Extra"/>
    <m/>
    <m/>
    <m/>
    <s v="Yes"/>
    <s v="Yes"/>
    <s v="Yes"/>
    <m/>
    <x v="0"/>
    <m/>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Entertainment"/>
    <s v=""/>
    <x v="1"/>
    <m/>
    <s v="Yes"/>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Teennick"/>
    <s v="Kids and family"/>
    <s v=""/>
    <x v="0"/>
    <s v="Kids Extra"/>
    <s v="Kids Extra"/>
    <m/>
    <m/>
    <s v="Yes"/>
    <s v="Yes"/>
    <s v="Yes"/>
    <s v="Yes"/>
    <m/>
    <x v="1"/>
    <m/>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Telefe Internacional"/>
    <s v="Spanish"/>
    <s v=""/>
    <x v="1"/>
    <s v="Sudamérica Extra"/>
    <s v="Sudamérica Extra"/>
    <s v="Espanol"/>
    <s v="Espanol"/>
    <s v="Espanol"/>
    <s v="Espanol"/>
    <s v="Espanol"/>
    <s v="Espanol"/>
    <s v="Yes"/>
    <x v="1"/>
    <m/>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RITMOSON"/>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
    <s v="Spanish"/>
    <s v=""/>
    <x v="1"/>
    <m/>
    <m/>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Tennis"/>
    <s v="Sports"/>
    <s v=""/>
    <x v="1"/>
    <s v="Sports Extra"/>
    <s v="Sports Extra"/>
    <m/>
    <s v="Yes"/>
    <m/>
    <s v="Yes"/>
    <s v="Yes"/>
    <s v="Yes"/>
    <m/>
    <x v="0"/>
    <m/>
    <s v="Cor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heBlaze, Blaze TV"/>
    <s v="New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m/>
    <s v="Spanish"/>
    <s v=""/>
    <x v="1"/>
    <m/>
    <m/>
    <m/>
    <m/>
    <m/>
    <m/>
    <m/>
    <m/>
    <m/>
    <x v="1"/>
    <m/>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
    <s v="Spanish"/>
    <s v=""/>
    <x v="1"/>
    <m/>
    <m/>
    <s v="Espanol"/>
    <s v="Espanol"/>
    <s v="Espanol"/>
    <s v="Espanol"/>
    <s v="Espanol"/>
    <s v="Espanol"/>
    <s v="Yes"/>
    <x v="1"/>
    <m/>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ru TV"/>
    <s v="Entertainment"/>
    <s v=""/>
    <x v="1"/>
    <s v="Comedy Extra"/>
    <s v="Yes"/>
    <s v="Yes"/>
    <s v="Yes"/>
    <s v="Yes"/>
    <s v="Yes"/>
    <s v="Yes"/>
    <s v="Yes"/>
    <m/>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Univision Deportes, Univision Deportes Network"/>
    <s v="Spanish"/>
    <s v=""/>
    <x v="1"/>
    <m/>
    <m/>
    <s v="Desportes"/>
    <s v="Desportes"/>
    <s v="Desportes"/>
    <s v="Desportes"/>
    <s v="Desport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TCM"/>
    <s v="Movies"/>
    <s v=""/>
    <x v="1"/>
    <s v="Hollywood Extra"/>
    <s v="Hollywood Extra"/>
    <s v="Yes"/>
    <s v="Yes"/>
    <s v="Yes"/>
    <s v="Yes"/>
    <s v="Yes"/>
    <s v="Yes"/>
    <m/>
    <x v="0"/>
    <s v="Yes"/>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m/>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Tyc Sports"/>
    <s v="Sports"/>
    <s v=""/>
    <x v="1"/>
    <s v="Sudamérica Extra"/>
    <s v="Sudamérica Extra"/>
    <s v="Desportes"/>
    <s v="Desportes"/>
    <s v="Desportes"/>
    <s v="Desportes"/>
    <s v="Desportes"/>
    <s v="Desportes"/>
    <s v="Yes"/>
    <x v="1"/>
    <m/>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
    <s v="Kids and family"/>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NBC Universo"/>
    <s v="Spanish"/>
    <s v=""/>
    <x v="1"/>
    <s v="Best of Spanish"/>
    <s v="Best of Spanish"/>
    <s v="Espanol"/>
    <s v="Espanol"/>
    <s v="Espanol"/>
    <s v="Espanol"/>
    <s v="Yes"/>
    <s v="Yes"/>
    <s v="Yes"/>
    <x v="0"/>
    <s v="Espanol"/>
    <s v="Espanol Pack"/>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UpTV, Up Faith &amp; Family, Up Faith and Family"/>
    <s v="Kids and family"/>
    <s v=""/>
    <x v="0"/>
    <s v="UP Faith &amp; Family"/>
    <s v="UP Faith &amp; Family"/>
    <m/>
    <m/>
    <m/>
    <s v="Yes"/>
    <s v="Yes"/>
    <s v="Yes"/>
    <s v="Yes"/>
    <x v="1"/>
    <m/>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USA"/>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Vice"/>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orts"/>
    <s v=""/>
    <x v="1"/>
    <s v="VSIN"/>
    <s v="VSIN"/>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Wapa América"/>
    <s v="International"/>
    <s v=""/>
    <x v="1"/>
    <m/>
    <m/>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WFN"/>
    <s v="Sports"/>
    <s v=""/>
    <x v="1"/>
    <s v="Heartland Extra"/>
    <s v="Heartland Extra"/>
    <m/>
    <m/>
    <m/>
    <m/>
    <m/>
    <m/>
    <m/>
    <x v="1"/>
    <m/>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1"/>
    </i>
    <i>
      <x v="41"/>
    </i>
    <i>
      <x v="42"/>
    </i>
    <i>
      <x v="76"/>
    </i>
    <i>
      <x v="78"/>
    </i>
    <i>
      <x v="85"/>
    </i>
    <i>
      <x v="90"/>
    </i>
    <i>
      <x v="102"/>
    </i>
    <i>
      <x v="106"/>
    </i>
    <i>
      <x v="107"/>
    </i>
    <i>
      <x v="111"/>
    </i>
    <i>
      <x v="176"/>
    </i>
    <i>
      <x v="179"/>
    </i>
    <i>
      <x v="186"/>
    </i>
    <i>
      <x v="188"/>
    </i>
    <i>
      <x v="189"/>
    </i>
    <i>
      <x v="190"/>
    </i>
    <i>
      <x v="199"/>
    </i>
    <i>
      <x v="218"/>
    </i>
    <i>
      <x v="219"/>
    </i>
    <i>
      <x v="220"/>
    </i>
    <i>
      <x v="224"/>
    </i>
    <i>
      <x v="242"/>
    </i>
    <i>
      <x v="243"/>
    </i>
    <i>
      <x v="244"/>
    </i>
    <i>
      <x v="245"/>
    </i>
    <i>
      <x v="268"/>
    </i>
    <i>
      <x v="270"/>
    </i>
    <i>
      <x v="271"/>
    </i>
    <i>
      <x v="293"/>
    </i>
    <i>
      <x v="297"/>
    </i>
    <i>
      <x v="311"/>
    </i>
    <i>
      <x v="319"/>
    </i>
    <i>
      <x v="370"/>
    </i>
    <i>
      <x v="410"/>
    </i>
    <i>
      <x v="423"/>
    </i>
    <i>
      <x v="427"/>
    </i>
    <i>
      <x v="428"/>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4" firstHeaderRow="2" firstDataRow="2" firstDataCol="1" rowPageCount="1"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9">
    <i>
      <x/>
    </i>
    <i>
      <x v="4"/>
    </i>
    <i>
      <x v="6"/>
    </i>
    <i>
      <x v="11"/>
    </i>
    <i>
      <x v="14"/>
    </i>
    <i>
      <x v="29"/>
    </i>
    <i>
      <x v="30"/>
    </i>
    <i>
      <x v="45"/>
    </i>
    <i>
      <x v="49"/>
    </i>
    <i>
      <x v="56"/>
    </i>
    <i>
      <x v="60"/>
    </i>
    <i>
      <x v="62"/>
    </i>
    <i>
      <x v="66"/>
    </i>
    <i>
      <x v="67"/>
    </i>
    <i>
      <x v="80"/>
    </i>
    <i>
      <x v="81"/>
    </i>
    <i>
      <x v="82"/>
    </i>
    <i>
      <x v="88"/>
    </i>
    <i>
      <x v="92"/>
    </i>
    <i>
      <x v="97"/>
    </i>
    <i>
      <x v="103"/>
    </i>
    <i>
      <x v="108"/>
    </i>
    <i>
      <x v="109"/>
    </i>
    <i>
      <x v="110"/>
    </i>
    <i>
      <x v="118"/>
    </i>
    <i>
      <x v="132"/>
    </i>
    <i>
      <x v="133"/>
    </i>
    <i>
      <x v="140"/>
    </i>
    <i>
      <x v="141"/>
    </i>
    <i>
      <x v="150"/>
    </i>
    <i>
      <x v="152"/>
    </i>
    <i>
      <x v="153"/>
    </i>
    <i>
      <x v="156"/>
    </i>
    <i>
      <x v="158"/>
    </i>
    <i>
      <x v="159"/>
    </i>
    <i>
      <x v="160"/>
    </i>
    <i>
      <x v="164"/>
    </i>
    <i>
      <x v="173"/>
    </i>
    <i>
      <x v="174"/>
    </i>
    <i>
      <x v="175"/>
    </i>
    <i>
      <x v="183"/>
    </i>
    <i>
      <x v="198"/>
    </i>
    <i>
      <x v="203"/>
    </i>
    <i>
      <x v="209"/>
    </i>
    <i>
      <x v="215"/>
    </i>
    <i>
      <x v="223"/>
    </i>
    <i>
      <x v="226"/>
    </i>
    <i>
      <x v="234"/>
    </i>
    <i>
      <x v="235"/>
    </i>
    <i>
      <x v="238"/>
    </i>
    <i>
      <x v="241"/>
    </i>
    <i>
      <x v="248"/>
    </i>
    <i>
      <x v="251"/>
    </i>
    <i>
      <x v="252"/>
    </i>
    <i>
      <x v="255"/>
    </i>
    <i>
      <x v="256"/>
    </i>
    <i>
      <x v="257"/>
    </i>
    <i>
      <x v="260"/>
    </i>
    <i>
      <x v="261"/>
    </i>
    <i>
      <x v="264"/>
    </i>
    <i>
      <x v="276"/>
    </i>
    <i>
      <x v="278"/>
    </i>
    <i>
      <x v="283"/>
    </i>
    <i>
      <x v="284"/>
    </i>
    <i>
      <x v="295"/>
    </i>
    <i>
      <x v="296"/>
    </i>
    <i>
      <x v="301"/>
    </i>
    <i>
      <x v="320"/>
    </i>
    <i>
      <x v="336"/>
    </i>
    <i>
      <x v="337"/>
    </i>
    <i>
      <x v="344"/>
    </i>
    <i>
      <x v="363"/>
    </i>
    <i>
      <x v="366"/>
    </i>
    <i>
      <x v="367"/>
    </i>
    <i>
      <x v="368"/>
    </i>
    <i>
      <x v="379"/>
    </i>
    <i>
      <x v="382"/>
    </i>
    <i>
      <x v="386"/>
    </i>
    <i>
      <x v="387"/>
    </i>
    <i>
      <x v="389"/>
    </i>
    <i>
      <x v="392"/>
    </i>
    <i>
      <x v="393"/>
    </i>
    <i>
      <x v="406"/>
    </i>
    <i>
      <x v="419"/>
    </i>
    <i>
      <x v="420"/>
    </i>
    <i>
      <x v="425"/>
    </i>
    <i>
      <x v="437"/>
    </i>
    <i>
      <x v="442"/>
    </i>
    <i>
      <x v="443"/>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922</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432</v>
      </c>
    </row>
    <row r="5" spans="2:2" x14ac:dyDescent="0.35">
      <c r="B5" s="26" t="s">
        <v>657</v>
      </c>
    </row>
    <row r="6" spans="2:2" x14ac:dyDescent="0.35">
      <c r="B6" s="26" t="s">
        <v>433</v>
      </c>
    </row>
    <row r="8" spans="2:2" x14ac:dyDescent="0.35">
      <c r="B8" s="143" t="s">
        <v>611</v>
      </c>
    </row>
    <row r="9" spans="2:2" x14ac:dyDescent="0.35">
      <c r="B9" s="26" t="s">
        <v>612</v>
      </c>
    </row>
    <row r="10" spans="2:2" x14ac:dyDescent="0.35">
      <c r="B10" s="26" t="s">
        <v>613</v>
      </c>
    </row>
    <row r="11" spans="2:2" x14ac:dyDescent="0.35">
      <c r="B11" s="39" t="s">
        <v>659</v>
      </c>
    </row>
    <row r="12" spans="2:2" x14ac:dyDescent="0.35">
      <c r="B12" s="39" t="s">
        <v>660</v>
      </c>
    </row>
    <row r="13" spans="2:2" x14ac:dyDescent="0.35">
      <c r="B13" s="26" t="s">
        <v>702</v>
      </c>
    </row>
    <row r="14" spans="2:2" x14ac:dyDescent="0.35">
      <c r="B14" s="26" t="s">
        <v>700</v>
      </c>
    </row>
    <row r="15" spans="2:2" x14ac:dyDescent="0.35">
      <c r="B15" s="39" t="s">
        <v>661</v>
      </c>
    </row>
    <row r="16" spans="2:2" x14ac:dyDescent="0.35">
      <c r="B16" s="39" t="s">
        <v>662</v>
      </c>
    </row>
    <row r="17" spans="2:2" x14ac:dyDescent="0.35">
      <c r="B17" s="39" t="s">
        <v>663</v>
      </c>
    </row>
    <row r="18" spans="2:2" x14ac:dyDescent="0.35">
      <c r="B18" s="26" t="s">
        <v>701</v>
      </c>
    </row>
    <row r="19" spans="2:2" x14ac:dyDescent="0.35">
      <c r="B19" s="26" t="s">
        <v>703</v>
      </c>
    </row>
    <row r="20" spans="2:2" x14ac:dyDescent="0.35">
      <c r="B20" s="26" t="s">
        <v>614</v>
      </c>
    </row>
    <row r="22" spans="2:2" x14ac:dyDescent="0.35">
      <c r="B22" s="143" t="s">
        <v>417</v>
      </c>
    </row>
    <row r="23" spans="2:2" x14ac:dyDescent="0.35">
      <c r="B23" s="26" t="s">
        <v>615</v>
      </c>
    </row>
    <row r="24" spans="2:2" x14ac:dyDescent="0.35">
      <c r="B24" s="26" t="s">
        <v>616</v>
      </c>
    </row>
    <row r="25" spans="2:2" x14ac:dyDescent="0.35">
      <c r="B25" s="26" t="s">
        <v>704</v>
      </c>
    </row>
    <row r="26" spans="2:2" x14ac:dyDescent="0.35">
      <c r="B26" s="26" t="s">
        <v>664</v>
      </c>
    </row>
    <row r="27" spans="2:2" x14ac:dyDescent="0.35">
      <c r="B27" s="26" t="s">
        <v>617</v>
      </c>
    </row>
    <row r="28" spans="2:2" x14ac:dyDescent="0.35">
      <c r="B28" s="26" t="s">
        <v>658</v>
      </c>
    </row>
    <row r="29" spans="2:2" x14ac:dyDescent="0.35">
      <c r="B29" s="26" t="s">
        <v>618</v>
      </c>
    </row>
    <row r="30" spans="2:2" x14ac:dyDescent="0.35">
      <c r="B30" s="26" t="s">
        <v>591</v>
      </c>
    </row>
    <row r="31" spans="2:2" x14ac:dyDescent="0.35">
      <c r="B31" s="26" t="s">
        <v>665</v>
      </c>
    </row>
    <row r="32" spans="2:2" x14ac:dyDescent="0.35">
      <c r="B32" s="26" t="s">
        <v>312</v>
      </c>
    </row>
    <row r="33" spans="1:2" x14ac:dyDescent="0.35">
      <c r="B33" s="26" t="s">
        <v>666</v>
      </c>
    </row>
    <row r="34" spans="1:2" x14ac:dyDescent="0.35">
      <c r="B34" s="26" t="s">
        <v>667</v>
      </c>
    </row>
    <row r="36" spans="1:2" x14ac:dyDescent="0.35">
      <c r="B36" s="26" t="s">
        <v>668</v>
      </c>
    </row>
    <row r="37" spans="1:2" x14ac:dyDescent="0.35">
      <c r="B37" s="26" t="s">
        <v>434</v>
      </c>
    </row>
    <row r="38" spans="1:2" x14ac:dyDescent="0.35">
      <c r="B38" s="26" t="s">
        <v>741</v>
      </c>
    </row>
    <row r="39" spans="1:2" x14ac:dyDescent="0.35">
      <c r="B39" s="39" t="s">
        <v>435</v>
      </c>
    </row>
    <row r="40" spans="1:2" x14ac:dyDescent="0.35">
      <c r="B40" s="39"/>
    </row>
    <row r="41" spans="1:2" x14ac:dyDescent="0.35">
      <c r="B41" s="143" t="s">
        <v>608</v>
      </c>
    </row>
    <row r="42" spans="1:2" x14ac:dyDescent="0.35">
      <c r="A42" s="146"/>
      <c r="B42" s="26" t="s">
        <v>619</v>
      </c>
    </row>
    <row r="43" spans="1:2" x14ac:dyDescent="0.35">
      <c r="A43" s="147"/>
      <c r="B43" s="26" t="s">
        <v>620</v>
      </c>
    </row>
    <row r="44" spans="1:2" x14ac:dyDescent="0.35">
      <c r="A44" s="148" t="s">
        <v>609</v>
      </c>
      <c r="B44" s="144" t="s">
        <v>628</v>
      </c>
    </row>
    <row r="45" spans="1:2" x14ac:dyDescent="0.35">
      <c r="A45" s="149">
        <v>1</v>
      </c>
      <c r="B45" s="26" t="s">
        <v>621</v>
      </c>
    </row>
    <row r="46" spans="1:2" x14ac:dyDescent="0.35">
      <c r="A46" s="150">
        <v>2</v>
      </c>
      <c r="B46" s="26" t="s">
        <v>622</v>
      </c>
    </row>
    <row r="47" spans="1:2" ht="13.3" thickBot="1" x14ac:dyDescent="0.4">
      <c r="A47" s="151">
        <v>3</v>
      </c>
      <c r="B47" s="26" t="s">
        <v>623</v>
      </c>
    </row>
    <row r="48" spans="1:2" ht="13.3" thickBot="1" x14ac:dyDescent="0.4">
      <c r="A48" s="152"/>
      <c r="B48" s="144" t="s">
        <v>624</v>
      </c>
    </row>
    <row r="49" spans="1:2" x14ac:dyDescent="0.35">
      <c r="A49" s="153"/>
      <c r="B49" s="144" t="s">
        <v>625</v>
      </c>
    </row>
    <row r="50" spans="1:2" x14ac:dyDescent="0.35">
      <c r="A50" s="154"/>
      <c r="B50" s="144" t="s">
        <v>626</v>
      </c>
    </row>
    <row r="51" spans="1:2" x14ac:dyDescent="0.35">
      <c r="A51" s="155"/>
      <c r="B51" s="144" t="s">
        <v>627</v>
      </c>
    </row>
    <row r="52" spans="1:2" x14ac:dyDescent="0.35">
      <c r="A52" s="156" t="s">
        <v>609</v>
      </c>
      <c r="B52" s="144" t="s">
        <v>629</v>
      </c>
    </row>
    <row r="54" spans="1:2" x14ac:dyDescent="0.35">
      <c r="B54" s="143" t="s">
        <v>537</v>
      </c>
    </row>
    <row r="55" spans="1:2" x14ac:dyDescent="0.35">
      <c r="B55" s="26" t="s">
        <v>538</v>
      </c>
    </row>
    <row r="56" spans="1:2" x14ac:dyDescent="0.35">
      <c r="B56" s="26" t="s">
        <v>436</v>
      </c>
    </row>
    <row r="57" spans="1:2" x14ac:dyDescent="0.35">
      <c r="B57" s="26" t="s">
        <v>416</v>
      </c>
    </row>
    <row r="58" spans="1:2" x14ac:dyDescent="0.35">
      <c r="B58" s="39" t="s">
        <v>427</v>
      </c>
    </row>
    <row r="60" spans="1:2" x14ac:dyDescent="0.35">
      <c r="B60" s="143" t="s">
        <v>421</v>
      </c>
    </row>
    <row r="61" spans="1:2" x14ac:dyDescent="0.35">
      <c r="B61" s="26" t="s">
        <v>437</v>
      </c>
    </row>
    <row r="62" spans="1:2" x14ac:dyDescent="0.35">
      <c r="B62" s="26" t="s">
        <v>422</v>
      </c>
    </row>
    <row r="63" spans="1:2" x14ac:dyDescent="0.35">
      <c r="B63" s="26" t="s">
        <v>438</v>
      </c>
    </row>
    <row r="64" spans="1:2" x14ac:dyDescent="0.35">
      <c r="B64" s="26" t="s">
        <v>423</v>
      </c>
    </row>
    <row r="65" spans="2:2" x14ac:dyDescent="0.35">
      <c r="B65" s="26" t="s">
        <v>439</v>
      </c>
    </row>
    <row r="66" spans="2:2" x14ac:dyDescent="0.35">
      <c r="B66" s="26" t="s">
        <v>899</v>
      </c>
    </row>
    <row r="67" spans="2:2" x14ac:dyDescent="0.35">
      <c r="B67" s="26" t="s">
        <v>900</v>
      </c>
    </row>
    <row r="68" spans="2:2" x14ac:dyDescent="0.35">
      <c r="B68" s="26" t="s">
        <v>440</v>
      </c>
    </row>
    <row r="70" spans="2:2" x14ac:dyDescent="0.35">
      <c r="B70" s="143" t="s">
        <v>420</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901</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425</v>
      </c>
    </row>
    <row r="77" spans="2:2" x14ac:dyDescent="0.35">
      <c r="B77" s="26" t="s">
        <v>424</v>
      </c>
    </row>
    <row r="78" spans="2:2" x14ac:dyDescent="0.35">
      <c r="B78" s="26" t="s">
        <v>428</v>
      </c>
    </row>
    <row r="79" spans="2:2" x14ac:dyDescent="0.35">
      <c r="B79" s="26" t="s">
        <v>894</v>
      </c>
    </row>
    <row r="80" spans="2:2" x14ac:dyDescent="0.35">
      <c r="B80" s="26" t="s">
        <v>895</v>
      </c>
    </row>
    <row r="81" spans="2:2" x14ac:dyDescent="0.35">
      <c r="B81" s="26" t="s">
        <v>902</v>
      </c>
    </row>
    <row r="83" spans="2:2" x14ac:dyDescent="0.35">
      <c r="B83" s="143" t="s">
        <v>429</v>
      </c>
    </row>
    <row r="84" spans="2:2" x14ac:dyDescent="0.35">
      <c r="B84" s="26" t="s">
        <v>669</v>
      </c>
    </row>
    <row r="85" spans="2:2" x14ac:dyDescent="0.35">
      <c r="B85" s="26" t="s">
        <v>903</v>
      </c>
    </row>
    <row r="86" spans="2:2" x14ac:dyDescent="0.35">
      <c r="B86" s="26" t="s">
        <v>476</v>
      </c>
    </row>
    <row r="87" spans="2:2" x14ac:dyDescent="0.35">
      <c r="B87" s="26" t="s">
        <v>426</v>
      </c>
    </row>
    <row r="88" spans="2:2" x14ac:dyDescent="0.35">
      <c r="B88" s="26" t="s">
        <v>441</v>
      </c>
    </row>
    <row r="89" spans="2:2" x14ac:dyDescent="0.35">
      <c r="B89" s="26" t="s">
        <v>430</v>
      </c>
    </row>
    <row r="90" spans="2:2" x14ac:dyDescent="0.35">
      <c r="B90" s="26" t="s">
        <v>630</v>
      </c>
    </row>
    <row r="91" spans="2:2" x14ac:dyDescent="0.35">
      <c r="B91" s="26" t="s">
        <v>477</v>
      </c>
    </row>
    <row r="92" spans="2:2" x14ac:dyDescent="0.35">
      <c r="B92" s="26" t="s">
        <v>904</v>
      </c>
    </row>
    <row r="115" spans="2:2" x14ac:dyDescent="0.35">
      <c r="B115" s="145" t="s">
        <v>592</v>
      </c>
    </row>
    <row r="151" spans="2:2" x14ac:dyDescent="0.35">
      <c r="B151" s="145" t="s">
        <v>493</v>
      </c>
    </row>
    <row r="192" spans="2:2" x14ac:dyDescent="0.35">
      <c r="B192" s="145" t="s">
        <v>705</v>
      </c>
    </row>
    <row r="235" spans="2:2" x14ac:dyDescent="0.35">
      <c r="B235" s="145" t="s">
        <v>715</v>
      </c>
    </row>
    <row r="276" spans="2:2" x14ac:dyDescent="0.35">
      <c r="B276" s="145" t="s">
        <v>670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554</v>
      </c>
      <c r="B1" s="130" t="s">
        <v>571</v>
      </c>
      <c r="C1" s="25" t="s">
        <v>184</v>
      </c>
      <c r="D1" s="25" t="s">
        <v>565</v>
      </c>
      <c r="E1" s="25" t="s">
        <v>560</v>
      </c>
      <c r="F1" s="25" t="s">
        <v>561</v>
      </c>
      <c r="G1" s="25" t="s">
        <v>562</v>
      </c>
      <c r="H1" s="25" t="s">
        <v>563</v>
      </c>
      <c r="I1" s="25" t="s">
        <v>564</v>
      </c>
      <c r="J1" s="25" t="s">
        <v>566</v>
      </c>
      <c r="K1" s="25" t="s">
        <v>567</v>
      </c>
      <c r="L1" s="25" t="s">
        <v>568</v>
      </c>
      <c r="M1" s="25" t="s">
        <v>569</v>
      </c>
      <c r="N1" s="179" t="s">
        <v>606</v>
      </c>
      <c r="O1" s="25" t="s">
        <v>555</v>
      </c>
      <c r="R1" s="131" t="str">
        <f t="array" ref="R1:AK1">TRANSPOSE(A2:A21)</f>
        <v>Philo</v>
      </c>
      <c r="S1" s="131" t="str">
        <v>Sling Orange</v>
      </c>
      <c r="T1" s="131" t="str">
        <v>Sling Blue</v>
      </c>
      <c r="U1" s="131" t="str">
        <v>AT&amp;T TV Now Plus</v>
      </c>
      <c r="V1" s="131" t="str">
        <v>AT&amp;T TV Now Max</v>
      </c>
      <c r="W1" s="131" t="str">
        <v>AT&amp;T TV Now Entertainment</v>
      </c>
      <c r="X1" s="131" t="str">
        <v>AT&amp;T TV Now Choice</v>
      </c>
      <c r="Y1" s="131" t="str">
        <v>AT&amp;T TV Now Xtra</v>
      </c>
      <c r="Z1" s="131" t="str">
        <v>AT&amp;T TV Now Ultimate</v>
      </c>
      <c r="AA1" s="131" t="str">
        <v>AT&amp;T TV Now Optimo Mas</v>
      </c>
      <c r="AB1" s="131" t="str">
        <v>YouTube TV</v>
      </c>
      <c r="AC1" s="131" t="str">
        <v>Hulu with Live TV</v>
      </c>
      <c r="AD1" s="131" t="str">
        <v>PS Vue</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185</v>
      </c>
      <c r="B2" s="132" t="s">
        <v>570</v>
      </c>
      <c r="C2" s="133">
        <v>20</v>
      </c>
      <c r="D2" s="28" t="s">
        <v>1</v>
      </c>
      <c r="E2" s="28" t="s">
        <v>1</v>
      </c>
      <c r="F2" s="28" t="s">
        <v>1</v>
      </c>
      <c r="G2" s="28" t="s">
        <v>1</v>
      </c>
      <c r="H2" s="28" t="s">
        <v>1</v>
      </c>
      <c r="I2" s="28" t="s">
        <v>1</v>
      </c>
      <c r="J2" s="28"/>
      <c r="K2" s="28"/>
      <c r="L2" s="28"/>
      <c r="M2" s="28"/>
      <c r="N2" s="180" t="s">
        <v>942</v>
      </c>
      <c r="O2" s="134" t="s">
        <v>84</v>
      </c>
    </row>
    <row r="3" spans="1:37" ht="13.3" thickBot="1" x14ac:dyDescent="0.4">
      <c r="A3" s="71" t="s">
        <v>186</v>
      </c>
      <c r="B3" s="132" t="s">
        <v>570</v>
      </c>
      <c r="C3" s="107">
        <v>30</v>
      </c>
      <c r="D3" s="28" t="s">
        <v>850</v>
      </c>
      <c r="E3" s="28" t="s">
        <v>1</v>
      </c>
      <c r="F3" s="28" t="s">
        <v>1</v>
      </c>
      <c r="G3" s="28" t="s">
        <v>1</v>
      </c>
      <c r="H3" s="28" t="s">
        <v>1</v>
      </c>
      <c r="I3" s="28" t="s">
        <v>1</v>
      </c>
      <c r="J3" s="28" t="s">
        <v>1</v>
      </c>
      <c r="K3" s="28" t="s">
        <v>1</v>
      </c>
      <c r="L3" s="28" t="s">
        <v>1</v>
      </c>
      <c r="M3" s="28"/>
      <c r="N3" s="180" t="s">
        <v>915</v>
      </c>
      <c r="O3" s="134" t="s">
        <v>517</v>
      </c>
    </row>
    <row r="4" spans="1:37" ht="13.3" thickBot="1" x14ac:dyDescent="0.4">
      <c r="A4" s="71" t="s">
        <v>187</v>
      </c>
      <c r="B4" s="132" t="s">
        <v>570</v>
      </c>
      <c r="C4" s="107">
        <v>30</v>
      </c>
      <c r="D4" s="28" t="s">
        <v>850</v>
      </c>
      <c r="E4" s="28" t="s">
        <v>1</v>
      </c>
      <c r="F4" s="28" t="s">
        <v>1</v>
      </c>
      <c r="G4" s="28" t="s">
        <v>1</v>
      </c>
      <c r="H4" s="28" t="s">
        <v>1</v>
      </c>
      <c r="I4" s="28" t="s">
        <v>1</v>
      </c>
      <c r="J4" s="28" t="s">
        <v>1</v>
      </c>
      <c r="K4" s="28" t="s">
        <v>1</v>
      </c>
      <c r="L4" s="28" t="s">
        <v>1</v>
      </c>
      <c r="M4" s="28"/>
      <c r="N4" s="180" t="s">
        <v>916</v>
      </c>
      <c r="O4" s="134" t="s">
        <v>517</v>
      </c>
    </row>
    <row r="5" spans="1:37" ht="13.3" thickBot="1" x14ac:dyDescent="0.4">
      <c r="A5" s="71" t="s">
        <v>742</v>
      </c>
      <c r="B5" s="132" t="s">
        <v>570</v>
      </c>
      <c r="C5" s="107">
        <v>65</v>
      </c>
      <c r="D5" s="28" t="s">
        <v>851</v>
      </c>
      <c r="E5" s="28" t="s">
        <v>1</v>
      </c>
      <c r="F5" s="28" t="s">
        <v>1</v>
      </c>
      <c r="G5" s="28" t="s">
        <v>1</v>
      </c>
      <c r="H5" s="28" t="s">
        <v>1</v>
      </c>
      <c r="I5" s="28" t="s">
        <v>1</v>
      </c>
      <c r="J5" s="28" t="s">
        <v>1</v>
      </c>
      <c r="K5" s="28"/>
      <c r="L5" s="28" t="s">
        <v>1</v>
      </c>
      <c r="M5" s="28"/>
      <c r="N5" s="180" t="s">
        <v>941</v>
      </c>
      <c r="O5" s="134" t="s">
        <v>556</v>
      </c>
    </row>
    <row r="6" spans="1:37" ht="13.3" thickBot="1" x14ac:dyDescent="0.4">
      <c r="A6" s="71" t="s">
        <v>743</v>
      </c>
      <c r="B6" s="132" t="s">
        <v>570</v>
      </c>
      <c r="C6" s="107">
        <v>80</v>
      </c>
      <c r="D6" s="28" t="s">
        <v>851</v>
      </c>
      <c r="E6" s="28" t="s">
        <v>1</v>
      </c>
      <c r="F6" s="28" t="s">
        <v>1</v>
      </c>
      <c r="G6" s="28" t="s">
        <v>1</v>
      </c>
      <c r="H6" s="28" t="s">
        <v>1</v>
      </c>
      <c r="I6" s="28" t="s">
        <v>1</v>
      </c>
      <c r="J6" s="28" t="s">
        <v>1</v>
      </c>
      <c r="K6" s="28"/>
      <c r="L6" s="28" t="s">
        <v>1</v>
      </c>
      <c r="M6" s="28"/>
      <c r="N6" s="180" t="s">
        <v>941</v>
      </c>
      <c r="O6" s="134" t="s">
        <v>556</v>
      </c>
    </row>
    <row r="7" spans="1:37" ht="13.3" thickBot="1" x14ac:dyDescent="0.4">
      <c r="A7" s="71" t="s">
        <v>744</v>
      </c>
      <c r="B7" s="132" t="s">
        <v>570</v>
      </c>
      <c r="C7" s="107">
        <v>93</v>
      </c>
      <c r="D7" s="28" t="s">
        <v>851</v>
      </c>
      <c r="E7" s="28" t="s">
        <v>1</v>
      </c>
      <c r="F7" s="28" t="s">
        <v>1</v>
      </c>
      <c r="G7" s="28" t="s">
        <v>1</v>
      </c>
      <c r="H7" s="28" t="s">
        <v>1</v>
      </c>
      <c r="I7" s="28" t="s">
        <v>1</v>
      </c>
      <c r="J7" s="28" t="s">
        <v>1</v>
      </c>
      <c r="K7" s="28"/>
      <c r="L7" s="28" t="s">
        <v>1</v>
      </c>
      <c r="M7" s="28"/>
      <c r="N7" s="180" t="s">
        <v>941</v>
      </c>
      <c r="O7" s="134" t="s">
        <v>556</v>
      </c>
    </row>
    <row r="8" spans="1:37" ht="13.3" thickBot="1" x14ac:dyDescent="0.4">
      <c r="A8" s="71" t="s">
        <v>745</v>
      </c>
      <c r="B8" s="132" t="s">
        <v>570</v>
      </c>
      <c r="C8" s="107">
        <v>110</v>
      </c>
      <c r="D8" s="28" t="s">
        <v>851</v>
      </c>
      <c r="E8" s="28" t="s">
        <v>1</v>
      </c>
      <c r="F8" s="28" t="s">
        <v>1</v>
      </c>
      <c r="G8" s="28" t="s">
        <v>1</v>
      </c>
      <c r="H8" s="28" t="s">
        <v>1</v>
      </c>
      <c r="I8" s="28" t="s">
        <v>1</v>
      </c>
      <c r="J8" s="28" t="s">
        <v>1</v>
      </c>
      <c r="K8" s="28"/>
      <c r="L8" s="28" t="s">
        <v>1</v>
      </c>
      <c r="M8" s="28"/>
      <c r="N8" s="180" t="s">
        <v>941</v>
      </c>
      <c r="O8" s="134" t="s">
        <v>556</v>
      </c>
    </row>
    <row r="9" spans="1:37" ht="13.3" thickBot="1" x14ac:dyDescent="0.4">
      <c r="A9" s="71" t="s">
        <v>746</v>
      </c>
      <c r="B9" s="132" t="s">
        <v>570</v>
      </c>
      <c r="C9" s="107">
        <v>124</v>
      </c>
      <c r="D9" s="28" t="s">
        <v>851</v>
      </c>
      <c r="E9" s="28" t="s">
        <v>1</v>
      </c>
      <c r="F9" s="28" t="s">
        <v>1</v>
      </c>
      <c r="G9" s="28" t="s">
        <v>1</v>
      </c>
      <c r="H9" s="28" t="s">
        <v>1</v>
      </c>
      <c r="I9" s="28" t="s">
        <v>1</v>
      </c>
      <c r="J9" s="28" t="s">
        <v>1</v>
      </c>
      <c r="K9" s="28"/>
      <c r="L9" s="28" t="s">
        <v>1</v>
      </c>
      <c r="M9" s="28"/>
      <c r="N9" s="180" t="s">
        <v>941</v>
      </c>
      <c r="O9" s="134" t="s">
        <v>556</v>
      </c>
    </row>
    <row r="10" spans="1:37" ht="13.3" thickBot="1" x14ac:dyDescent="0.4">
      <c r="A10" s="71" t="s">
        <v>747</v>
      </c>
      <c r="B10" s="132" t="s">
        <v>570</v>
      </c>
      <c r="C10" s="107">
        <v>135</v>
      </c>
      <c r="D10" s="28" t="s">
        <v>851</v>
      </c>
      <c r="E10" s="28" t="s">
        <v>1</v>
      </c>
      <c r="F10" s="28" t="s">
        <v>1</v>
      </c>
      <c r="G10" s="28" t="s">
        <v>1</v>
      </c>
      <c r="H10" s="28" t="s">
        <v>1</v>
      </c>
      <c r="I10" s="28" t="s">
        <v>1</v>
      </c>
      <c r="J10" s="28" t="s">
        <v>1</v>
      </c>
      <c r="K10" s="28"/>
      <c r="L10" s="28" t="s">
        <v>1</v>
      </c>
      <c r="M10" s="28"/>
      <c r="N10" s="180" t="s">
        <v>941</v>
      </c>
      <c r="O10" s="134" t="s">
        <v>556</v>
      </c>
    </row>
    <row r="11" spans="1:37" ht="13.3" thickBot="1" x14ac:dyDescent="0.4">
      <c r="A11" s="71" t="s">
        <v>748</v>
      </c>
      <c r="B11" s="132" t="s">
        <v>570</v>
      </c>
      <c r="C11" s="107">
        <v>86</v>
      </c>
      <c r="D11" s="28" t="s">
        <v>851</v>
      </c>
      <c r="E11" s="28" t="s">
        <v>1</v>
      </c>
      <c r="F11" s="28" t="s">
        <v>1</v>
      </c>
      <c r="G11" s="28" t="s">
        <v>1</v>
      </c>
      <c r="H11" s="28" t="s">
        <v>1</v>
      </c>
      <c r="I11" s="28" t="s">
        <v>1</v>
      </c>
      <c r="J11" s="28" t="s">
        <v>1</v>
      </c>
      <c r="K11" s="28"/>
      <c r="L11" s="28" t="s">
        <v>1</v>
      </c>
      <c r="M11" s="28"/>
      <c r="N11" s="180" t="s">
        <v>941</v>
      </c>
      <c r="O11" s="134" t="s">
        <v>556</v>
      </c>
    </row>
    <row r="12" spans="1:37" ht="13.3" thickBot="1" x14ac:dyDescent="0.4">
      <c r="A12" s="71" t="s">
        <v>171</v>
      </c>
      <c r="B12" s="132" t="s">
        <v>570</v>
      </c>
      <c r="C12" s="107">
        <v>50</v>
      </c>
      <c r="D12" s="28" t="s">
        <v>1</v>
      </c>
      <c r="E12" s="28" t="s">
        <v>1</v>
      </c>
      <c r="F12" s="28" t="s">
        <v>1</v>
      </c>
      <c r="G12" s="28" t="s">
        <v>1</v>
      </c>
      <c r="H12" s="28" t="s">
        <v>1</v>
      </c>
      <c r="I12" s="28" t="s">
        <v>1</v>
      </c>
      <c r="J12" s="28" t="s">
        <v>1</v>
      </c>
      <c r="K12" s="28" t="s">
        <v>1</v>
      </c>
      <c r="L12" s="28" t="s">
        <v>1</v>
      </c>
      <c r="M12" s="28"/>
      <c r="N12" s="180" t="s">
        <v>893</v>
      </c>
      <c r="O12" s="134" t="s">
        <v>557</v>
      </c>
    </row>
    <row r="13" spans="1:37" ht="13.3" thickBot="1" x14ac:dyDescent="0.4">
      <c r="A13" s="71" t="s">
        <v>170</v>
      </c>
      <c r="B13" s="132" t="s">
        <v>570</v>
      </c>
      <c r="C13" s="107">
        <v>55</v>
      </c>
      <c r="D13" s="28" t="s">
        <v>1</v>
      </c>
      <c r="E13" s="28" t="s">
        <v>1</v>
      </c>
      <c r="F13" s="28" t="s">
        <v>1</v>
      </c>
      <c r="G13" s="28" t="s">
        <v>1</v>
      </c>
      <c r="H13" s="28" t="s">
        <v>1</v>
      </c>
      <c r="I13" s="28" t="s">
        <v>1</v>
      </c>
      <c r="J13" s="28" t="s">
        <v>1</v>
      </c>
      <c r="K13" s="28" t="s">
        <v>1</v>
      </c>
      <c r="L13" s="28" t="s">
        <v>1</v>
      </c>
      <c r="M13" s="28"/>
      <c r="N13" s="180" t="s">
        <v>945</v>
      </c>
      <c r="O13" s="134" t="s">
        <v>85</v>
      </c>
    </row>
    <row r="14" spans="1:37" ht="13.3" thickBot="1" x14ac:dyDescent="0.4">
      <c r="A14" s="71" t="s">
        <v>188</v>
      </c>
      <c r="B14" s="132" t="s">
        <v>896</v>
      </c>
      <c r="C14" s="107">
        <v>50</v>
      </c>
      <c r="D14" s="28" t="s">
        <v>1</v>
      </c>
      <c r="E14" s="28" t="s">
        <v>1</v>
      </c>
      <c r="F14" s="28" t="s">
        <v>1</v>
      </c>
      <c r="G14" s="28" t="s">
        <v>1</v>
      </c>
      <c r="H14" s="28" t="s">
        <v>1</v>
      </c>
      <c r="I14" s="28" t="s">
        <v>1</v>
      </c>
      <c r="J14" s="28" t="s">
        <v>1</v>
      </c>
      <c r="K14" s="28"/>
      <c r="L14" s="28" t="s">
        <v>1</v>
      </c>
      <c r="M14" s="28" t="s">
        <v>1</v>
      </c>
      <c r="N14" s="180" t="s">
        <v>897</v>
      </c>
      <c r="O14" s="134" t="s">
        <v>558</v>
      </c>
    </row>
    <row r="15" spans="1:37" ht="13.3" thickBot="1" x14ac:dyDescent="0.4">
      <c r="A15" s="71" t="s">
        <v>189</v>
      </c>
      <c r="B15" s="132" t="s">
        <v>570</v>
      </c>
      <c r="C15" s="107">
        <v>55</v>
      </c>
      <c r="D15" s="28" t="s">
        <v>1</v>
      </c>
      <c r="E15" s="28" t="s">
        <v>1</v>
      </c>
      <c r="F15" s="28" t="s">
        <v>1</v>
      </c>
      <c r="G15" s="28" t="s">
        <v>1</v>
      </c>
      <c r="H15" s="28" t="s">
        <v>1</v>
      </c>
      <c r="I15" s="28" t="s">
        <v>1</v>
      </c>
      <c r="J15" s="28" t="s">
        <v>1</v>
      </c>
      <c r="K15" s="28"/>
      <c r="L15" s="28"/>
      <c r="M15" s="28"/>
      <c r="N15" s="180" t="s">
        <v>852</v>
      </c>
      <c r="O15" s="134" t="s">
        <v>559</v>
      </c>
    </row>
    <row r="16" spans="1:37" ht="13.3" thickBot="1" x14ac:dyDescent="0.4">
      <c r="A16" s="71" t="s">
        <v>233</v>
      </c>
      <c r="B16" s="132" t="s">
        <v>570</v>
      </c>
      <c r="C16" s="107">
        <v>15</v>
      </c>
      <c r="D16" s="28"/>
      <c r="E16" s="28" t="s">
        <v>1</v>
      </c>
      <c r="F16" s="28" t="s">
        <v>1</v>
      </c>
      <c r="G16" s="28" t="s">
        <v>1</v>
      </c>
      <c r="H16" s="28" t="s">
        <v>1</v>
      </c>
      <c r="I16" s="28"/>
      <c r="J16" s="28"/>
      <c r="K16" s="28"/>
      <c r="L16" s="28"/>
      <c r="M16" s="28"/>
      <c r="N16" s="180" t="s">
        <v>853</v>
      </c>
      <c r="O16" s="135" t="s">
        <v>183</v>
      </c>
    </row>
    <row r="17" spans="1:15" ht="13.3" thickBot="1" x14ac:dyDescent="0.4">
      <c r="A17" s="71" t="s">
        <v>632</v>
      </c>
      <c r="B17" s="132" t="s">
        <v>570</v>
      </c>
      <c r="C17" s="107">
        <v>5</v>
      </c>
      <c r="D17" s="28"/>
      <c r="E17" s="28" t="s">
        <v>1</v>
      </c>
      <c r="F17" s="28" t="s">
        <v>1</v>
      </c>
      <c r="G17" s="28" t="s">
        <v>1</v>
      </c>
      <c r="H17" s="28" t="s">
        <v>1</v>
      </c>
      <c r="I17" s="28" t="s">
        <v>1</v>
      </c>
      <c r="J17" s="28" t="s">
        <v>1</v>
      </c>
      <c r="K17" s="28"/>
      <c r="L17" s="28" t="s">
        <v>1</v>
      </c>
      <c r="M17" s="28"/>
      <c r="N17" s="180" t="s">
        <v>853</v>
      </c>
      <c r="O17" s="134" t="s">
        <v>644</v>
      </c>
    </row>
    <row r="18" spans="1:15" ht="13.3" thickBot="1" x14ac:dyDescent="0.4">
      <c r="A18" s="71" t="s">
        <v>863</v>
      </c>
      <c r="B18" s="132" t="s">
        <v>570</v>
      </c>
      <c r="C18" s="107">
        <v>6</v>
      </c>
      <c r="D18" s="28" t="s">
        <v>850</v>
      </c>
      <c r="E18" s="28" t="s">
        <v>1</v>
      </c>
      <c r="F18" s="28" t="s">
        <v>1</v>
      </c>
      <c r="G18" s="28" t="s">
        <v>1</v>
      </c>
      <c r="H18" s="28" t="s">
        <v>1</v>
      </c>
      <c r="I18" s="28" t="s">
        <v>1</v>
      </c>
      <c r="J18" s="28" t="s">
        <v>1</v>
      </c>
      <c r="K18" s="28"/>
      <c r="L18" s="28"/>
      <c r="M18" s="28"/>
      <c r="N18" s="180" t="s">
        <v>865</v>
      </c>
      <c r="O18" s="134" t="s">
        <v>866</v>
      </c>
    </row>
    <row r="19" spans="1:15" ht="13.3" thickBot="1" x14ac:dyDescent="0.4">
      <c r="A19" s="71" t="s">
        <v>864</v>
      </c>
      <c r="B19" s="132" t="s">
        <v>570</v>
      </c>
      <c r="C19" s="107">
        <v>40</v>
      </c>
      <c r="D19" s="28" t="s">
        <v>607</v>
      </c>
      <c r="E19" s="28" t="s">
        <v>1</v>
      </c>
      <c r="F19" s="28" t="s">
        <v>1</v>
      </c>
      <c r="G19" s="28"/>
      <c r="H19" s="28" t="s">
        <v>1</v>
      </c>
      <c r="I19" s="28" t="s">
        <v>1</v>
      </c>
      <c r="J19" s="28"/>
      <c r="K19" s="28" t="s">
        <v>1</v>
      </c>
      <c r="L19" s="28"/>
      <c r="M19" s="28"/>
      <c r="N19" s="180" t="s">
        <v>884</v>
      </c>
      <c r="O19" s="134" t="s">
        <v>868</v>
      </c>
    </row>
    <row r="20" spans="1:15" ht="13.3" thickBot="1" x14ac:dyDescent="0.4">
      <c r="A20" s="71" t="s">
        <v>883</v>
      </c>
      <c r="B20" s="132" t="s">
        <v>570</v>
      </c>
      <c r="C20" s="107">
        <v>15</v>
      </c>
      <c r="D20" s="28" t="s">
        <v>607</v>
      </c>
      <c r="E20" s="28" t="s">
        <v>1</v>
      </c>
      <c r="F20" s="28" t="s">
        <v>1</v>
      </c>
      <c r="G20" s="28"/>
      <c r="H20" s="28" t="s">
        <v>1</v>
      </c>
      <c r="I20" s="28" t="s">
        <v>1</v>
      </c>
      <c r="J20" s="28"/>
      <c r="K20" s="28" t="s">
        <v>1</v>
      </c>
      <c r="L20" s="28"/>
      <c r="M20" s="28"/>
      <c r="N20" s="180" t="s">
        <v>884</v>
      </c>
      <c r="O20" s="134" t="s">
        <v>868</v>
      </c>
    </row>
    <row r="21" spans="1:15" ht="13.3" thickBot="1" x14ac:dyDescent="0.4">
      <c r="A21" s="71" t="s">
        <v>190</v>
      </c>
      <c r="B21" s="132" t="s">
        <v>570</v>
      </c>
      <c r="C21" s="107">
        <v>15</v>
      </c>
      <c r="D21" s="28" t="s">
        <v>607</v>
      </c>
      <c r="E21" s="28" t="s">
        <v>1</v>
      </c>
      <c r="F21" s="28" t="s">
        <v>1</v>
      </c>
      <c r="G21" s="28" t="s">
        <v>1</v>
      </c>
      <c r="H21" s="28" t="s">
        <v>1</v>
      </c>
      <c r="I21" s="28" t="s">
        <v>1</v>
      </c>
      <c r="J21" s="28"/>
      <c r="K21" s="28" t="s">
        <v>1</v>
      </c>
      <c r="L21" s="28" t="s">
        <v>1</v>
      </c>
      <c r="M21" s="28"/>
      <c r="N21" s="183" t="s">
        <v>921</v>
      </c>
      <c r="O21" s="134" t="s">
        <v>730</v>
      </c>
    </row>
  </sheetData>
  <conditionalFormatting sqref="B2:B17 B21:B22">
    <cfRule type="expression" dxfId="1016" priority="14">
      <formula>B2="Exclude"</formula>
    </cfRule>
  </conditionalFormatting>
  <conditionalFormatting sqref="A21 A2:A16">
    <cfRule type="expression" dxfId="1015" priority="12">
      <formula>B2="Exclude"</formula>
    </cfRule>
  </conditionalFormatting>
  <conditionalFormatting sqref="A17">
    <cfRule type="expression" dxfId="1014" priority="9">
      <formula>B17="Exclude"</formula>
    </cfRule>
  </conditionalFormatting>
  <conditionalFormatting sqref="B6:B11">
    <cfRule type="expression" dxfId="1013" priority="8">
      <formula>B6="Exclude"</formula>
    </cfRule>
  </conditionalFormatting>
  <conditionalFormatting sqref="B19">
    <cfRule type="expression" dxfId="1012" priority="6">
      <formula>B19="Exclude"</formula>
    </cfRule>
  </conditionalFormatting>
  <conditionalFormatting sqref="A19">
    <cfRule type="expression" dxfId="1011" priority="5">
      <formula>B19="Exclude"</formula>
    </cfRule>
  </conditionalFormatting>
  <conditionalFormatting sqref="B18">
    <cfRule type="expression" dxfId="1010" priority="4">
      <formula>B18="Exclude"</formula>
    </cfRule>
  </conditionalFormatting>
  <conditionalFormatting sqref="A18">
    <cfRule type="expression" dxfId="1009" priority="3">
      <formula>B18="Exclude"</formula>
    </cfRule>
  </conditionalFormatting>
  <conditionalFormatting sqref="B20">
    <cfRule type="expression" dxfId="1008" priority="2">
      <formula>B20="Exclude"</formula>
    </cfRule>
  </conditionalFormatting>
  <conditionalFormatting sqref="A20">
    <cfRule type="expression" dxfId="1007"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455</v>
      </c>
      <c r="D1" s="102" t="s">
        <v>488</v>
      </c>
      <c r="F1" s="101" t="s">
        <v>456</v>
      </c>
      <c r="H1" s="47" t="s">
        <v>465</v>
      </c>
      <c r="I1" s="55"/>
      <c r="J1" s="55"/>
      <c r="K1" s="55"/>
      <c r="L1" s="55"/>
      <c r="M1" s="55"/>
      <c r="N1" s="56"/>
      <c r="O1" s="65"/>
      <c r="P1" s="65"/>
      <c r="R1" s="120" t="s">
        <v>552</v>
      </c>
      <c r="S1" s="112"/>
      <c r="T1" s="139" t="str">
        <f>IF(profile="","No profile loaded",profile)</f>
        <v>No profile loaded</v>
      </c>
      <c r="U1" s="139"/>
      <c r="V1" s="140" t="str">
        <f ca="1">Profiles!D4</f>
        <v/>
      </c>
      <c r="BA1" s="74" t="s">
        <v>466</v>
      </c>
      <c r="BB1" s="42" t="s">
        <v>466</v>
      </c>
    </row>
    <row r="2" spans="1:54" s="78" customFormat="1" ht="12.45" thickBot="1" x14ac:dyDescent="0.4">
      <c r="A2" s="76">
        <v>1</v>
      </c>
      <c r="B2" s="77" t="str">
        <f ca="1">"Required ("&amp;COUNTIF(Data!$BR:$BR,1)&amp;")"</f>
        <v>Required (6)</v>
      </c>
      <c r="D2" s="79"/>
      <c r="F2" s="79" t="s">
        <v>466</v>
      </c>
      <c r="H2" s="90" t="str">
        <f ca="1">Analysis!C18</f>
        <v>(#1) Philo with (+0 Add-Ons) / YouTube TV (+0 Add-Ons)  [%100 of marked] for $70</v>
      </c>
      <c r="I2" s="91"/>
      <c r="J2" s="91"/>
      <c r="K2" s="91"/>
      <c r="L2" s="91"/>
      <c r="M2" s="91"/>
      <c r="N2" s="91"/>
      <c r="O2" s="91"/>
      <c r="P2" s="92"/>
      <c r="R2" s="120" t="s">
        <v>553</v>
      </c>
      <c r="S2" s="136"/>
      <c r="T2" s="137" t="str">
        <f>marker_pick</f>
        <v>3 - Mild Interest</v>
      </c>
      <c r="U2" s="137"/>
      <c r="V2" s="138" t="str">
        <f ca="1">COUNTIFS(Data!D:D,1)&amp;" marked"</f>
        <v>10 marked</v>
      </c>
      <c r="BA2" s="75" t="s">
        <v>467</v>
      </c>
      <c r="BB2" s="78" t="s">
        <v>843</v>
      </c>
    </row>
    <row r="3" spans="1:54" s="78" customFormat="1" x14ac:dyDescent="0.35">
      <c r="A3" s="76">
        <v>2</v>
      </c>
      <c r="B3" s="94" t="str">
        <f ca="1">"High Interest ("&amp;COUNTIF(Data!$BR:$BR,2)&amp;")"</f>
        <v>High Interest (2)</v>
      </c>
      <c r="D3" s="48"/>
      <c r="F3" s="95" t="s">
        <v>457</v>
      </c>
      <c r="H3" s="52" t="str">
        <f ca="1">Analysis!D18</f>
        <v>(#2) AT&amp;T TV Now Plus with (+0 Add-Ons) / Philo (+0 Add-Ons)  [%100 of marked] for $85</v>
      </c>
      <c r="P3" s="80"/>
      <c r="R3" s="120" t="s">
        <v>474</v>
      </c>
      <c r="S3" s="109"/>
      <c r="T3" s="122" t="str">
        <f>IF(price_limit&gt;0,price_limit,"No Limit")</f>
        <v>No Limit</v>
      </c>
      <c r="U3" s="110"/>
      <c r="V3" s="111" t="str">
        <f>IF(ISNUMBER(price_limit),COUNTIF(WhatIf!G:G,"&gt;"&amp;price_limit)&amp;" exclusions","")</f>
        <v/>
      </c>
      <c r="BA3" s="75" t="s">
        <v>468</v>
      </c>
      <c r="BB3" s="78" t="s">
        <v>444</v>
      </c>
    </row>
    <row r="4" spans="1:54" s="78" customFormat="1" x14ac:dyDescent="0.35">
      <c r="A4" s="76">
        <v>3</v>
      </c>
      <c r="B4" s="96" t="str">
        <f ca="1">"Mild Interest ("&amp;COUNTIF(Data!$BR:$BR,3)&amp;")"</f>
        <v>Mild Interest (2)</v>
      </c>
      <c r="D4" s="104" t="s">
        <v>489</v>
      </c>
      <c r="F4" s="98" t="s">
        <v>458</v>
      </c>
      <c r="H4" s="53" t="str">
        <f ca="1">Analysis!E18</f>
        <v>(#3) AT&amp;T TV Now Max with (+0 Add-Ons) / Philo (+0 Add-Ons)  [%100 of marked] for $100</v>
      </c>
      <c r="I4" s="99"/>
      <c r="J4" s="99"/>
      <c r="K4" s="99"/>
      <c r="L4" s="99"/>
      <c r="M4" s="99"/>
      <c r="N4" s="99"/>
      <c r="O4" s="99"/>
      <c r="P4" s="100"/>
      <c r="R4" s="120" t="s">
        <v>593</v>
      </c>
      <c r="S4" s="109"/>
      <c r="T4" s="121" t="str">
        <f>IF(price_weight_used&lt;&gt;50,price_weight_used,"Price &amp; Networks - Equal Weighting")</f>
        <v>Price &amp; Networks - Equal Weighting</v>
      </c>
      <c r="U4" s="110"/>
      <c r="V4" s="111"/>
      <c r="BA4" s="75" t="s">
        <v>469</v>
      </c>
      <c r="BB4" s="78" t="s">
        <v>198</v>
      </c>
    </row>
    <row r="5" spans="1:54" x14ac:dyDescent="0.35">
      <c r="BA5" s="75" t="str">
        <f>Services!A2</f>
        <v>Philo</v>
      </c>
      <c r="BB5" s="42" t="s">
        <v>207</v>
      </c>
    </row>
    <row r="6" spans="1:54" s="88" customFormat="1" ht="24" x14ac:dyDescent="0.35">
      <c r="A6" s="85"/>
      <c r="B6" s="86" t="s">
        <v>444</v>
      </c>
      <c r="C6" s="87"/>
      <c r="D6" s="86" t="s">
        <v>198</v>
      </c>
      <c r="E6" s="87"/>
      <c r="F6" s="86" t="s">
        <v>207</v>
      </c>
      <c r="G6" s="87"/>
      <c r="H6" s="86" t="s">
        <v>452</v>
      </c>
      <c r="I6" s="87"/>
      <c r="J6" s="86" t="s">
        <v>280</v>
      </c>
      <c r="K6" s="87"/>
      <c r="L6" s="86" t="s">
        <v>445</v>
      </c>
      <c r="M6" s="87"/>
      <c r="N6" s="86" t="s">
        <v>453</v>
      </c>
      <c r="O6" s="87"/>
      <c r="P6" s="86" t="s">
        <v>454</v>
      </c>
      <c r="Q6" s="87"/>
      <c r="R6" s="86" t="s">
        <v>214</v>
      </c>
      <c r="S6" s="87"/>
      <c r="T6" s="86" t="s">
        <v>447</v>
      </c>
      <c r="U6" s="87"/>
      <c r="V6" s="86" t="s">
        <v>206</v>
      </c>
      <c r="W6" s="87"/>
      <c r="X6" s="86" t="s">
        <v>450</v>
      </c>
      <c r="Y6" s="87"/>
      <c r="Z6" s="86" t="s">
        <v>843</v>
      </c>
      <c r="BA6" s="75" t="str">
        <f>Services!A3</f>
        <v>Sling Orange</v>
      </c>
      <c r="BB6" s="88" t="s">
        <v>452</v>
      </c>
    </row>
    <row r="7" spans="1:54" ht="24" x14ac:dyDescent="0.35">
      <c r="A7" s="43">
        <v>1</v>
      </c>
      <c r="B7" s="43" t="str">
        <f>IFERROR(INDEX(Data!A$1:$A$1002,_xlfn.AGGREGATE(15,6,((Data!$C$1:$C$1002=B$6)/(Data!$C$1:$C$1002=B$6))*ROW(Data!$C$1:$C$1002),ROW(B7)-ROW(B$6)),1),"")</f>
        <v>ABC</v>
      </c>
      <c r="C7" s="43"/>
      <c r="D7" s="43" t="str">
        <f>IFERROR(INDEX(Data!$A$1:C$1002,_xlfn.AGGREGATE(15,6,((Data!$C$1:$C$1002=D$6)/(Data!$C$1:$C$1002=D$6))*ROW(Data!$C$1:$C$1002),ROW(D7)-ROW(D$6)),1),"")</f>
        <v>Animal Planet</v>
      </c>
      <c r="E7" s="43"/>
      <c r="F7" s="43" t="str">
        <f>IFERROR(INDEX(Data!$A$1:E$1002,_xlfn.AGGREGATE(15,6,((Data!$C$1:$C$1002=F$6)/(Data!$C$1:$C$1002=F$6))*ROW(Data!$C$1:$C$1002),ROW(F7)-ROW(F$6)),1),"")</f>
        <v>ACC Network</v>
      </c>
      <c r="G7" s="43"/>
      <c r="H7" s="43" t="str">
        <f>IFERROR(INDEX(Data!$A$1:G$1002,_xlfn.AGGREGATE(15,6,((Data!$C$1:$C$1002=H$6)/(Data!$C$1:$C$1002=H$6))*ROW(Data!$C$1:$C$1002),ROW(H7)-ROW(H$6)),1),"")</f>
        <v>Big Ten Network</v>
      </c>
      <c r="I7" s="43"/>
      <c r="J7" s="43" t="str">
        <f>IFERROR(INDEX(Data!$A$1:I$1002,_xlfn.AGGREGATE(15,6,((Data!$C$1:$C$1002=J$6)/(Data!$C$1:$C$1002=J$6))*ROW(Data!$C$1:$C$1002),ROW(J7)-ROW(J$6)),1),"")</f>
        <v>A Wealth of Entertainment</v>
      </c>
      <c r="K7" s="43"/>
      <c r="L7" s="43" t="str">
        <f>IFERROR(INDEX(Data!$A$1:K$1002,_xlfn.AGGREGATE(15,6,((Data!$C$1:$C$1002=L$6)/(Data!$C$1:$C$1002=L$6))*ROW(Data!$C$1:$C$1002),ROW(L7)-ROW(L$6)),1),"")</f>
        <v>CineFest</v>
      </c>
      <c r="M7" s="43"/>
      <c r="N7" s="43" t="str">
        <f>IFERROR(INDEX(Data!$A$1:M$1002,_xlfn.AGGREGATE(15,6,((Data!$C$1:$C$1002=N$6)/(Data!$C$1:$C$1002=N$6))*ROW(Data!$C$1:$C$1002),ROW(N7)-ROW(N$6)),1),"")</f>
        <v>AMC Premiere</v>
      </c>
      <c r="O7" s="43"/>
      <c r="P7" s="43" t="str">
        <f>IFERROR(INDEX(Data!$A$1:O$1002,_xlfn.AGGREGATE(15,6,((Data!$C$1:$C$1002=P$6)/(Data!$C$1:$C$1002=P$6))*ROW(Data!$C$1:$C$1002),ROW(P7)-ROW(P$6)),1),"")</f>
        <v>Baby First</v>
      </c>
      <c r="Q7" s="43"/>
      <c r="R7" s="43" t="str">
        <f>IFERROR(INDEX(Data!$A$1:Q$1002,_xlfn.AGGREGATE(15,6,((Data!$C$1:$C$1002=R$6)/(Data!$C$1:$C$1002=R$6))*ROW(Data!$C$1:$C$1002),ROW(R7)-ROW(R$6)),1),"")</f>
        <v>ABC News Live</v>
      </c>
      <c r="S7" s="43"/>
      <c r="T7" s="43" t="str">
        <f>IFERROR(INDEX(Data!$A$1:R$1002,_xlfn.AGGREGATE(15,6,((Data!$C$1:$C$1002=T$6)/(Data!$C$1:$C$1002=T$6))*ROW(Data!$C$1:$C$1002),ROW(T7)-ROW(T$6)),1),"")</f>
        <v>BET Jams</v>
      </c>
      <c r="U7" s="43"/>
      <c r="V7" s="43" t="str">
        <f>IFERROR(INDEX(Data!$A$1:X$1002,_xlfn.AGGREGATE(15,6,((Data!$C$1:$C$1002=V$6)/(Data!$C$1:$C$1002=V$6))*ROW(Data!$C$1:$C$1002),ROW(V7)-ROW(V$6)),1),"")</f>
        <v>¡Hola! TV</v>
      </c>
      <c r="W7" s="43"/>
      <c r="X7" s="43" t="str">
        <f>IFERROR(INDEX(Data!$A$1:Z$1002,_xlfn.AGGREGATE(15,6,((Data!$C$1:$C$1002=X$6)/(Data!$C$1:$C$1002=X$6))*ROW(Data!$C$1:$C$1002),ROW(X7)-ROW(X$6)),1),"")</f>
        <v>Benfica TV</v>
      </c>
      <c r="Y7" s="43">
        <v>1</v>
      </c>
      <c r="Z7" s="43" t="str">
        <f>IFERROR(INDEX(Data!$A$1:AB$1002,_xlfn.AGGREGATE(15,6,((Data!$C$1:$C$1002=Z$6)/(Data!$C$1:$C$1002=Z$6))*ROW(Data!$C$1:$C$1002),ROW(Z7)-ROW(Z$6)),1),"")</f>
        <v>[DVR]</v>
      </c>
      <c r="BA7" s="75" t="str">
        <f>Services!A4</f>
        <v>Sling Blue</v>
      </c>
      <c r="BB7" s="42" t="s">
        <v>280</v>
      </c>
    </row>
    <row r="8" spans="1:54" ht="24" x14ac:dyDescent="0.35">
      <c r="A8" s="43">
        <v>1</v>
      </c>
      <c r="B8" s="43" t="str">
        <f>IFERROR(INDEX(Data!A$1:$A$1002,_xlfn.AGGREGATE(15,6,((Data!$C$1:$C$1002=B$6)/(Data!$C$1:$C$1002=B$6))*ROW(Data!$C$1:$C$1002),ROW(B8)-ROW(B$6)),1),"")</f>
        <v>CBS</v>
      </c>
      <c r="C8" s="43">
        <v>2</v>
      </c>
      <c r="D8" s="43" t="str">
        <f>IFERROR(INDEX(Data!$A$1:C$1002,_xlfn.AGGREGATE(15,6,((Data!$C$1:$C$1002=D$6)/(Data!$C$1:$C$1002=D$6))*ROW(Data!$C$1:$C$1002),ROW(D8)-ROW(D$6)),1),"")</f>
        <v>Aspire</v>
      </c>
      <c r="E8" s="43"/>
      <c r="F8" s="43" t="str">
        <f>IFERROR(INDEX(Data!$A$1:E$1002,_xlfn.AGGREGATE(15,6,((Data!$C$1:$C$1002=F$6)/(Data!$C$1:$C$1002=F$6))*ROW(Data!$C$1:$C$1002),ROW(F8)-ROW(F$6)),1),"")</f>
        <v>ACC Network Extra</v>
      </c>
      <c r="G8" s="43"/>
      <c r="H8" s="43" t="str">
        <f>IFERROR(INDEX(Data!$A$1:G$1002,_xlfn.AGGREGATE(15,6,((Data!$C$1:$C$1002=H$6)/(Data!$C$1:$C$1002=H$6))*ROW(Data!$C$1:$C$1002),ROW(H8)-ROW(H$6)),1),"")</f>
        <v>Eleven Sports</v>
      </c>
      <c r="I8" s="43">
        <v>1</v>
      </c>
      <c r="J8" s="43" t="str">
        <f>IFERROR(INDEX(Data!$A$1:I$1002,_xlfn.AGGREGATE(15,6,((Data!$C$1:$C$1002=J$6)/(Data!$C$1:$C$1002=J$6))*ROW(Data!$C$1:$C$1002),ROW(J8)-ROW(J$6)),1),"")</f>
        <v>A&amp;E</v>
      </c>
      <c r="K8" s="43"/>
      <c r="L8" s="43" t="str">
        <f>IFERROR(INDEX(Data!$A$1:K$1002,_xlfn.AGGREGATE(15,6,((Data!$C$1:$C$1002=L$6)/(Data!$C$1:$C$1002=L$6))*ROW(Data!$C$1:$C$1002),ROW(L8)-ROW(L$6)),1),"")</f>
        <v>Cinemoi</v>
      </c>
      <c r="M8" s="43"/>
      <c r="N8" s="43" t="str">
        <f>IFERROR(INDEX(Data!$A$1:M$1002,_xlfn.AGGREGATE(15,6,((Data!$C$1:$C$1002=N$6)/(Data!$C$1:$C$1002=N$6))*ROW(Data!$C$1:$C$1002),ROW(N8)-ROW(N$6)),1),"")</f>
        <v>Cinemax</v>
      </c>
      <c r="O8" s="43"/>
      <c r="P8" s="43" t="str">
        <f>IFERROR(INDEX(Data!$A$1:O$1002,_xlfn.AGGREGATE(15,6,((Data!$C$1:$C$1002=P$6)/(Data!$C$1:$C$1002=P$6))*ROW(Data!$C$1:$C$1002),ROW(P8)-ROW(P$6)),1),"")</f>
        <v>BabyTV</v>
      </c>
      <c r="Q8" s="43"/>
      <c r="R8" s="43" t="str">
        <f>IFERROR(INDEX(Data!$A$1:Q$1002,_xlfn.AGGREGATE(15,6,((Data!$C$1:$C$1002=R$6)/(Data!$C$1:$C$1002=R$6))*ROW(Data!$C$1:$C$1002),ROW(R8)-ROW(R$6)),1),"")</f>
        <v>AccuWeather</v>
      </c>
      <c r="S8" s="43"/>
      <c r="T8" s="43" t="str">
        <f>IFERROR(INDEX(Data!$A$1:R$1002,_xlfn.AGGREGATE(15,6,((Data!$C$1:$C$1002=T$6)/(Data!$C$1:$C$1002=T$6))*ROW(Data!$C$1:$C$1002),ROW(T8)-ROW(T$6)),1),"")</f>
        <v>BET Soul</v>
      </c>
      <c r="U8" s="43"/>
      <c r="V8" s="43" t="str">
        <f>IFERROR(INDEX(Data!$A$1:X$1002,_xlfn.AGGREGATE(15,6,((Data!$C$1:$C$1002=V$6)/(Data!$C$1:$C$1002=V$6))*ROW(Data!$C$1:$C$1002),ROW(V8)-ROW(V$6)),1),"")</f>
        <v>Altres Series</v>
      </c>
      <c r="W8" s="43"/>
      <c r="X8" s="43" t="str">
        <f>IFERROR(INDEX(Data!$A$1:Z$1002,_xlfn.AGGREGATE(15,6,((Data!$C$1:$C$1002=X$6)/(Data!$C$1:$C$1002=X$6))*ROW(Data!$C$1:$C$1002),ROW(X8)-ROW(X$6)),1),"")</f>
        <v>CB24</v>
      </c>
      <c r="Y8" s="43"/>
      <c r="Z8" s="43" t="str">
        <f>IFERROR(INDEX(Data!$A$1:AB$1002,_xlfn.AGGREGATE(15,6,((Data!$C$1:$C$1002=Z$6)/(Data!$C$1:$C$1002=Z$6))*ROW(Data!$C$1:$C$1002),ROW(Z8)-ROW(Z$6)),1),"")</f>
        <v>AT&amp;T TV: Movies Extra Pack</v>
      </c>
      <c r="BA8" s="75" t="str">
        <f>Services!A5</f>
        <v>AT&amp;T TV Now Plus</v>
      </c>
      <c r="BB8" s="42" t="s">
        <v>445</v>
      </c>
    </row>
    <row r="9" spans="1:54" ht="24" x14ac:dyDescent="0.35">
      <c r="A9" s="43"/>
      <c r="B9" s="43" t="str">
        <f>IFERROR(INDEX(Data!A$1:$A$1002,_xlfn.AGGREGATE(15,6,((Data!$C$1:$C$1002=B$6)/(Data!$C$1:$C$1002=B$6))*ROW(Data!$C$1:$C$1002),ROW(B9)-ROW(B$6)),1),"")</f>
        <v>CW</v>
      </c>
      <c r="C9" s="43"/>
      <c r="D9" s="43" t="str">
        <f>IFERROR(INDEX(Data!$A$1:C$1002,_xlfn.AGGREGATE(15,6,((Data!$C$1:$C$1002=D$6)/(Data!$C$1:$C$1002=D$6))*ROW(Data!$C$1:$C$1002),ROW(D9)-ROW(D$6)),1),"")</f>
        <v>Bravo</v>
      </c>
      <c r="E9" s="43"/>
      <c r="F9" s="43" t="str">
        <f>IFERROR(INDEX(Data!$A$1:E$1002,_xlfn.AGGREGATE(15,6,((Data!$C$1:$C$1002=F$6)/(Data!$C$1:$C$1002=F$6))*ROW(Data!$C$1:$C$1002),ROW(F9)-ROW(F$6)),1),"")</f>
        <v>Bein Connect 4</v>
      </c>
      <c r="G9" s="43"/>
      <c r="H9" s="43" t="str">
        <f>IFERROR(INDEX(Data!$A$1:G$1002,_xlfn.AGGREGATE(15,6,((Data!$C$1:$C$1002=H$6)/(Data!$C$1:$C$1002=H$6))*ROW(Data!$C$1:$C$1002),ROW(H9)-ROW(H$6)),1),"")</f>
        <v>Fox College Sports Regionals</v>
      </c>
      <c r="I9" s="43"/>
      <c r="J9" s="43" t="str">
        <f>IFERROR(INDEX(Data!$A$1:I$1002,_xlfn.AGGREGATE(15,6,((Data!$C$1:$C$1002=J$6)/(Data!$C$1:$C$1002=J$6))*ROW(Data!$C$1:$C$1002),ROW(J9)-ROW(J$6)),1),"")</f>
        <v>Acorn</v>
      </c>
      <c r="K9" s="43"/>
      <c r="L9" s="43" t="str">
        <f>IFERROR(INDEX(Data!$A$1:K$1002,_xlfn.AGGREGATE(15,6,((Data!$C$1:$C$1002=L$6)/(Data!$C$1:$C$1002=L$6))*ROW(Data!$C$1:$C$1002),ROW(L9)-ROW(L$6)),1),"")</f>
        <v>FX Movie Channel</v>
      </c>
      <c r="M9" s="43"/>
      <c r="N9" s="43" t="str">
        <f>IFERROR(INDEX(Data!$A$1:M$1002,_xlfn.AGGREGATE(15,6,((Data!$C$1:$C$1002=N$6)/(Data!$C$1:$C$1002=N$6))*ROW(Data!$C$1:$C$1002),ROW(N9)-ROW(N$6)),1),"")</f>
        <v>Epix</v>
      </c>
      <c r="O9" s="43"/>
      <c r="P9" s="43" t="str">
        <f>IFERROR(INDEX(Data!$A$1:O$1002,_xlfn.AGGREGATE(15,6,((Data!$C$1:$C$1002=P$6)/(Data!$C$1:$C$1002=P$6))*ROW(Data!$C$1:$C$1002),ROW(P9)-ROW(P$6)),1),"")</f>
        <v>Boomerang</v>
      </c>
      <c r="Q9" s="43"/>
      <c r="R9" s="43" t="str">
        <f>IFERROR(INDEX(Data!$A$1:Q$1002,_xlfn.AGGREGATE(15,6,((Data!$C$1:$C$1002=R$6)/(Data!$C$1:$C$1002=R$6))*ROW(Data!$C$1:$C$1002),ROW(R9)-ROW(R$6)),1),"")</f>
        <v>BBC World News</v>
      </c>
      <c r="S9" s="43"/>
      <c r="T9" s="43" t="str">
        <f>IFERROR(INDEX(Data!$A$1:R$1002,_xlfn.AGGREGATE(15,6,((Data!$C$1:$C$1002=T$6)/(Data!$C$1:$C$1002=T$6))*ROW(Data!$C$1:$C$1002),ROW(T9)-ROW(T$6)),1),"")</f>
        <v>ClubbingTV</v>
      </c>
      <c r="U9" s="43"/>
      <c r="V9" s="43" t="str">
        <f>IFERROR(INDEX(Data!$A$1:X$1002,_xlfn.AGGREGATE(15,6,((Data!$C$1:$C$1002=V$6)/(Data!$C$1:$C$1002=V$6))*ROW(Data!$C$1:$C$1002),ROW(V9)-ROW(V$6)),1),"")</f>
        <v>Antena 3</v>
      </c>
      <c r="W9" s="43"/>
      <c r="X9" s="43" t="str">
        <f>IFERROR(INDEX(Data!$A$1:Z$1002,_xlfn.AGGREGATE(15,6,((Data!$C$1:$C$1002=X$6)/(Data!$C$1:$C$1002=X$6))*ROW(Data!$C$1:$C$1002),ROW(X9)-ROW(X$6)),1),"")</f>
        <v>CubaMax</v>
      </c>
      <c r="Y9" s="43"/>
      <c r="Z9" s="43" t="str">
        <f>IFERROR(INDEX(Data!$A$1:AB$1002,_xlfn.AGGREGATE(15,6,((Data!$C$1:$C$1002=Z$6)/(Data!$C$1:$C$1002=Z$6))*ROW(Data!$C$1:$C$1002),ROW(Z9)-ROW(Z$6)),1),"")</f>
        <v>Frndly: Classic</v>
      </c>
      <c r="BA9" s="75" t="str">
        <f>Services!A6</f>
        <v>AT&amp;T TV Now Max</v>
      </c>
      <c r="BB9" s="42" t="s">
        <v>453</v>
      </c>
    </row>
    <row r="10" spans="1:54" ht="24" x14ac:dyDescent="0.35">
      <c r="A10" s="43">
        <v>1</v>
      </c>
      <c r="B10" s="43" t="str">
        <f>IFERROR(INDEX(Data!A$1:$A$1002,_xlfn.AGGREGATE(15,6,((Data!$C$1:$C$1002=B$6)/(Data!$C$1:$C$1002=B$6))*ROW(Data!$C$1:$C$1002),ROW(B10)-ROW(B$6)),1),"")</f>
        <v>FOX</v>
      </c>
      <c r="C10" s="43">
        <v>3</v>
      </c>
      <c r="D10" s="43" t="str">
        <f>IFERROR(INDEX(Data!$A$1:C$1002,_xlfn.AGGREGATE(15,6,((Data!$C$1:$C$1002=D$6)/(Data!$C$1:$C$1002=D$6))*ROW(Data!$C$1:$C$1002),ROW(D10)-ROW(D$6)),1),"")</f>
        <v>Cooking Channel</v>
      </c>
      <c r="E10" s="43"/>
      <c r="F10" s="43" t="str">
        <f>IFERROR(INDEX(Data!$A$1:E$1002,_xlfn.AGGREGATE(15,6,((Data!$C$1:$C$1002=F$6)/(Data!$C$1:$C$1002=F$6))*ROW(Data!$C$1:$C$1002),ROW(F10)-ROW(F$6)),1),"")</f>
        <v>Bein Connect 5</v>
      </c>
      <c r="G10" s="43">
        <v>2</v>
      </c>
      <c r="H10" s="43" t="str">
        <f>IFERROR(INDEX(Data!$A$1:G$1002,_xlfn.AGGREGATE(15,6,((Data!$C$1:$C$1002=H$6)/(Data!$C$1:$C$1002=H$6))*ROW(Data!$C$1:$C$1002),ROW(H10)-ROW(H$6)),1),"")</f>
        <v>Fox Sports Regionals</v>
      </c>
      <c r="I10" s="43"/>
      <c r="J10" s="43" t="str">
        <f>IFERROR(INDEX(Data!$A$1:I$1002,_xlfn.AGGREGATE(15,6,((Data!$C$1:$C$1002=J$6)/(Data!$C$1:$C$1002=J$6))*ROW(Data!$C$1:$C$1002),ROW(J10)-ROW(J$6)),1),"")</f>
        <v>AMC</v>
      </c>
      <c r="K10" s="43"/>
      <c r="L10" s="43" t="str">
        <f>IFERROR(INDEX(Data!$A$1:K$1002,_xlfn.AGGREGATE(15,6,((Data!$C$1:$C$1002=L$6)/(Data!$C$1:$C$1002=L$6))*ROW(Data!$C$1:$C$1002),ROW(L10)-ROW(L$6)),1),"")</f>
        <v>HDnet Movies</v>
      </c>
      <c r="M10" s="43"/>
      <c r="N10" s="43" t="str">
        <f>IFERROR(INDEX(Data!$A$1:M$1002,_xlfn.AGGREGATE(15,6,((Data!$C$1:$C$1002=N$6)/(Data!$C$1:$C$1002=N$6))*ROW(Data!$C$1:$C$1002),ROW(N10)-ROW(N$6)),1),"")</f>
        <v>Epix 2</v>
      </c>
      <c r="O10" s="43">
        <v>3</v>
      </c>
      <c r="P10" s="43" t="str">
        <f>IFERROR(INDEX(Data!$A$1:O$1002,_xlfn.AGGREGATE(15,6,((Data!$C$1:$C$1002=P$6)/(Data!$C$1:$C$1002=P$6))*ROW(Data!$C$1:$C$1002),ROW(P10)-ROW(P$6)),1),"")</f>
        <v>Cartoon Network</v>
      </c>
      <c r="Q10" s="43"/>
      <c r="R10" s="43" t="str">
        <f>IFERROR(INDEX(Data!$A$1:Q$1002,_xlfn.AGGREGATE(15,6,((Data!$C$1:$C$1002=R$6)/(Data!$C$1:$C$1002=R$6))*ROW(Data!$C$1:$C$1002),ROW(R10)-ROW(R$6)),1),"")</f>
        <v>Bloomberg TV</v>
      </c>
      <c r="S10" s="43"/>
      <c r="T10" s="43" t="str">
        <f>IFERROR(INDEX(Data!$A$1:R$1002,_xlfn.AGGREGATE(15,6,((Data!$C$1:$C$1002=T$6)/(Data!$C$1:$C$1002=T$6))*ROW(Data!$C$1:$C$1002),ROW(T10)-ROW(T$6)),1),"")</f>
        <v>CMT Music</v>
      </c>
      <c r="U10" s="43"/>
      <c r="V10" s="43" t="str">
        <f>IFERROR(INDEX(Data!$A$1:X$1002,_xlfn.AGGREGATE(15,6,((Data!$C$1:$C$1002=V$6)/(Data!$C$1:$C$1002=V$6))*ROW(Data!$C$1:$C$1002),ROW(V10)-ROW(V$6)),1),"")</f>
        <v>Atrecine</v>
      </c>
      <c r="W10" s="43"/>
      <c r="X10" s="43" t="str">
        <f>IFERROR(INDEX(Data!$A$1:Z$1002,_xlfn.AGGREGATE(15,6,((Data!$C$1:$C$1002=X$6)/(Data!$C$1:$C$1002=X$6))*ROW(Data!$C$1:$C$1002),ROW(X10)-ROW(X$6)),1),"")</f>
        <v>Dominican View</v>
      </c>
      <c r="Y10" s="43"/>
      <c r="Z10" s="43" t="str">
        <f>IFERROR(INDEX(Data!$A$1:AB$1002,_xlfn.AGGREGATE(15,6,((Data!$C$1:$C$1002=Z$6)/(Data!$C$1:$C$1002=Z$6))*ROW(Data!$C$1:$C$1002),ROW(Z10)-ROW(Z$6)),1),"")</f>
        <v>Frndly: Premium</v>
      </c>
      <c r="BA10" s="75" t="str">
        <f>Services!A7</f>
        <v>AT&amp;T TV Now Entertainment</v>
      </c>
      <c r="BB10" s="42" t="s">
        <v>454</v>
      </c>
    </row>
    <row r="11" spans="1:54" ht="24" x14ac:dyDescent="0.35">
      <c r="A11" s="43"/>
      <c r="B11" s="43" t="str">
        <f>IFERROR(INDEX(Data!A$1:$A$1002,_xlfn.AGGREGATE(15,6,((Data!$C$1:$C$1002=B$6)/(Data!$C$1:$C$1002=B$6))*ROW(Data!$C$1:$C$1002),ROW(B11)-ROW(B$6)),1),"")</f>
        <v>MynetworkTV</v>
      </c>
      <c r="C11" s="43"/>
      <c r="D11" s="43" t="str">
        <f>IFERROR(INDEX(Data!$A$1:C$1002,_xlfn.AGGREGATE(15,6,((Data!$C$1:$C$1002=D$6)/(Data!$C$1:$C$1002=D$6))*ROW(Data!$C$1:$C$1002),ROW(D11)-ROW(D$6)),1),"")</f>
        <v>Curiosity Stream</v>
      </c>
      <c r="E11" s="43"/>
      <c r="F11" s="43" t="str">
        <f>IFERROR(INDEX(Data!$A$1:E$1002,_xlfn.AGGREGATE(15,6,((Data!$C$1:$C$1002=F$6)/(Data!$C$1:$C$1002=F$6))*ROW(Data!$C$1:$C$1002),ROW(F11)-ROW(F$6)),1),"")</f>
        <v>Bein Connect 6</v>
      </c>
      <c r="G11" s="43"/>
      <c r="H11" s="43" t="str">
        <f>IFERROR(INDEX(Data!$A$1:G$1002,_xlfn.AGGREGATE(15,6,((Data!$C$1:$C$1002=H$6)/(Data!$C$1:$C$1002=H$6))*ROW(Data!$C$1:$C$1002),ROW(H11)-ROW(H$6)),1),"")</f>
        <v>Longhorn Network</v>
      </c>
      <c r="I11" s="43"/>
      <c r="J11" s="43" t="str">
        <f>IFERROR(INDEX(Data!$A$1:I$1002,_xlfn.AGGREGATE(15,6,((Data!$C$1:$C$1002=J$6)/(Data!$C$1:$C$1002=J$6))*ROW(Data!$C$1:$C$1002),ROW(J11)-ROW(J$6)),1),"")</f>
        <v>American Heroes</v>
      </c>
      <c r="K11" s="43"/>
      <c r="L11" s="43" t="str">
        <f>IFERROR(INDEX(Data!$A$1:K$1002,_xlfn.AGGREGATE(15,6,((Data!$C$1:$C$1002=L$6)/(Data!$C$1:$C$1002=L$6))*ROW(Data!$C$1:$C$1002),ROW(L11)-ROW(L$6)),1),"")</f>
        <v>Lifetime Movie Network</v>
      </c>
      <c r="M11" s="43"/>
      <c r="N11" s="43" t="str">
        <f>IFERROR(INDEX(Data!$A$1:M$1002,_xlfn.AGGREGATE(15,6,((Data!$C$1:$C$1002=N$6)/(Data!$C$1:$C$1002=N$6))*ROW(Data!$C$1:$C$1002),ROW(N11)-ROW(N$6)),1),"")</f>
        <v>Epix Drive-In</v>
      </c>
      <c r="O11" s="43"/>
      <c r="P11" s="43" t="str">
        <f>IFERROR(INDEX(Data!$A$1:O$1002,_xlfn.AGGREGATE(15,6,((Data!$C$1:$C$1002=P$6)/(Data!$C$1:$C$1002=P$6))*ROW(Data!$C$1:$C$1002),ROW(P11)-ROW(P$6)),1),"")</f>
        <v>Cartoon Network East</v>
      </c>
      <c r="Q11" s="43"/>
      <c r="R11" s="43" t="str">
        <f>IFERROR(INDEX(Data!$A$1:Q$1002,_xlfn.AGGREGATE(15,6,((Data!$C$1:$C$1002=R$6)/(Data!$C$1:$C$1002=R$6))*ROW(Data!$C$1:$C$1002),ROW(R11)-ROW(R$6)),1),"")</f>
        <v>CBS News Live</v>
      </c>
      <c r="S11" s="43"/>
      <c r="T11" s="43" t="str">
        <f>IFERROR(INDEX(Data!$A$1:R$1002,_xlfn.AGGREGATE(15,6,((Data!$C$1:$C$1002=T$6)/(Data!$C$1:$C$1002=T$6))*ROW(Data!$C$1:$C$1002),ROW(T11)-ROW(T$6)),1),"")</f>
        <v>FM</v>
      </c>
      <c r="U11" s="43"/>
      <c r="V11" s="43" t="str">
        <f>IFERROR(INDEX(Data!$A$1:X$1002,_xlfn.AGGREGATE(15,6,((Data!$C$1:$C$1002=V$6)/(Data!$C$1:$C$1002=V$6))*ROW(Data!$C$1:$C$1002),ROW(V11)-ROW(V$6)),1),"")</f>
        <v>Atres Series</v>
      </c>
      <c r="W11" s="43"/>
      <c r="X11" s="43" t="str">
        <f>IFERROR(INDEX(Data!$A$1:Z$1002,_xlfn.AGGREGATE(15,6,((Data!$C$1:$C$1002=X$6)/(Data!$C$1:$C$1002=X$6))*ROW(Data!$C$1:$C$1002),ROW(X11)-ROW(X$6)),1),"")</f>
        <v>Grokker</v>
      </c>
      <c r="Y11" s="43"/>
      <c r="Z11" s="43" t="str">
        <f>IFERROR(INDEX(Data!$A$1:AB$1002,_xlfn.AGGREGATE(15,6,((Data!$C$1:$C$1002=Z$6)/(Data!$C$1:$C$1002=Z$6))*ROW(Data!$C$1:$C$1002),ROW(Z11)-ROW(Z$6)),1),"")</f>
        <v>Fubo TV: Cloud DVR Plus</v>
      </c>
      <c r="BA11" s="75" t="str">
        <f>Services!A8</f>
        <v>AT&amp;T TV Now Choice</v>
      </c>
      <c r="BB11" s="42" t="s">
        <v>214</v>
      </c>
    </row>
    <row r="12" spans="1:54" ht="24" x14ac:dyDescent="0.35">
      <c r="A12" s="43">
        <v>1</v>
      </c>
      <c r="B12" s="43" t="str">
        <f>IFERROR(INDEX(Data!A$1:$A$1002,_xlfn.AGGREGATE(15,6,((Data!$C$1:$C$1002=B$6)/(Data!$C$1:$C$1002=B$6))*ROW(Data!$C$1:$C$1002),ROW(B12)-ROW(B$6)),1),"")</f>
        <v>NBC</v>
      </c>
      <c r="C12" s="43"/>
      <c r="D12" s="43" t="str">
        <f>IFERROR(INDEX(Data!$A$1:C$1002,_xlfn.AGGREGATE(15,6,((Data!$C$1:$C$1002=D$6)/(Data!$C$1:$C$1002=D$6))*ROW(Data!$C$1:$C$1002),ROW(D12)-ROW(D$6)),1),"")</f>
        <v>Destination America</v>
      </c>
      <c r="E12" s="43"/>
      <c r="F12" s="43" t="str">
        <f>IFERROR(INDEX(Data!$A$1:E$1002,_xlfn.AGGREGATE(15,6,((Data!$C$1:$C$1002=F$6)/(Data!$C$1:$C$1002=F$6))*ROW(Data!$C$1:$C$1002),ROW(F12)-ROW(F$6)),1),"")</f>
        <v>Bein Connect 7</v>
      </c>
      <c r="G12" s="43"/>
      <c r="H12" s="43" t="str">
        <f>IFERROR(INDEX(Data!$A$1:G$1002,_xlfn.AGGREGATE(15,6,((Data!$C$1:$C$1002=H$6)/(Data!$C$1:$C$1002=H$6))*ROW(Data!$C$1:$C$1002),ROW(H12)-ROW(H$6)),1),"")</f>
        <v>NBC Sports Regionals</v>
      </c>
      <c r="I12" s="43"/>
      <c r="J12" s="43" t="str">
        <f>IFERROR(INDEX(Data!$A$1:I$1002,_xlfn.AGGREGATE(15,6,((Data!$C$1:$C$1002=J$6)/(Data!$C$1:$C$1002=J$6))*ROW(Data!$C$1:$C$1002),ROW(J12)-ROW(J$6)),1),"")</f>
        <v>Audience</v>
      </c>
      <c r="K12" s="43"/>
      <c r="L12" s="43" t="str">
        <f>IFERROR(INDEX(Data!$A$1:K$1002,_xlfn.AGGREGATE(15,6,((Data!$C$1:$C$1002=L$6)/(Data!$C$1:$C$1002=L$6))*ROW(Data!$C$1:$C$1002),ROW(L12)-ROW(L$6)),1),"")</f>
        <v>Magnolia Selects</v>
      </c>
      <c r="M12" s="43"/>
      <c r="N12" s="43" t="str">
        <f>IFERROR(INDEX(Data!$A$1:M$1002,_xlfn.AGGREGATE(15,6,((Data!$C$1:$C$1002=N$6)/(Data!$C$1:$C$1002=N$6))*ROW(Data!$C$1:$C$1002),ROW(N12)-ROW(N$6)),1),"")</f>
        <v>Epix Hits</v>
      </c>
      <c r="O12" s="43"/>
      <c r="P12" s="43" t="str">
        <f>IFERROR(INDEX(Data!$A$1:O$1002,_xlfn.AGGREGATE(15,6,((Data!$C$1:$C$1002=P$6)/(Data!$C$1:$C$1002=P$6))*ROW(Data!$C$1:$C$1002),ROW(P12)-ROW(P$6)),1),"")</f>
        <v>Cbeebies</v>
      </c>
      <c r="Q12" s="43"/>
      <c r="R12" s="43" t="str">
        <f>IFERROR(INDEX(Data!$A$1:Q$1002,_xlfn.AGGREGATE(15,6,((Data!$C$1:$C$1002=R$6)/(Data!$C$1:$C$1002=R$6))*ROW(Data!$C$1:$C$1002),ROW(R12)-ROW(R$6)),1),"")</f>
        <v>CGTN</v>
      </c>
      <c r="S12" s="43"/>
      <c r="T12" s="43" t="str">
        <f>IFERROR(INDEX(Data!$A$1:R$1002,_xlfn.AGGREGATE(15,6,((Data!$C$1:$C$1002=T$6)/(Data!$C$1:$C$1002=T$6))*ROW(Data!$C$1:$C$1002),ROW(T12)-ROW(T$6)),1),"")</f>
        <v>Fuse</v>
      </c>
      <c r="U12" s="43"/>
      <c r="V12" s="43" t="str">
        <f>IFERROR(INDEX(Data!$A$1:X$1002,_xlfn.AGGREGATE(15,6,((Data!$C$1:$C$1002=V$6)/(Data!$C$1:$C$1002=V$6))*ROW(Data!$C$1:$C$1002),ROW(V12)-ROW(V$6)),1),"")</f>
        <v>AZ Cinema</v>
      </c>
      <c r="W12" s="43"/>
      <c r="X12" s="43" t="str">
        <f>IFERROR(INDEX(Data!$A$1:Z$1002,_xlfn.AGGREGATE(15,6,((Data!$C$1:$C$1002=X$6)/(Data!$C$1:$C$1002=X$6))*ROW(Data!$C$1:$C$1002),ROW(X12)-ROW(X$6)),1),"")</f>
        <v>Mas Chic</v>
      </c>
      <c r="Y12" s="43"/>
      <c r="Z12" s="43" t="str">
        <f>IFERROR(INDEX(Data!$A$1:AB$1002,_xlfn.AGGREGATE(15,6,((Data!$C$1:$C$1002=Z$6)/(Data!$C$1:$C$1002=Z$6))*ROW(Data!$C$1:$C$1002),ROW(Z12)-ROW(Z$6)),1),"")</f>
        <v>Fubo TV: Family Share</v>
      </c>
      <c r="BA12" s="75" t="str">
        <f>Services!A9</f>
        <v>AT&amp;T TV Now Xtra</v>
      </c>
      <c r="BB12" s="42" t="s">
        <v>447</v>
      </c>
    </row>
    <row r="13" spans="1:54" ht="48" x14ac:dyDescent="0.35">
      <c r="A13" s="43"/>
      <c r="B13" s="43" t="str">
        <f>IFERROR(INDEX(Data!A$1:$A$1002,_xlfn.AGGREGATE(15,6,((Data!$C$1:$C$1002=B$6)/(Data!$C$1:$C$1002=B$6))*ROW(Data!$C$1:$C$1002),ROW(B13)-ROW(B$6)),1),"")</f>
        <v>PBS</v>
      </c>
      <c r="C13" s="43"/>
      <c r="D13" s="43" t="str">
        <f>IFERROR(INDEX(Data!$A$1:C$1002,_xlfn.AGGREGATE(15,6,((Data!$C$1:$C$1002=D$6)/(Data!$C$1:$C$1002=D$6))*ROW(Data!$C$1:$C$1002),ROW(D13)-ROW(D$6)),1),"")</f>
        <v>Discovery Life</v>
      </c>
      <c r="E13" s="43"/>
      <c r="F13" s="43" t="str">
        <f>IFERROR(INDEX(Data!$A$1:E$1002,_xlfn.AGGREGATE(15,6,((Data!$C$1:$C$1002=F$6)/(Data!$C$1:$C$1002=F$6))*ROW(Data!$C$1:$C$1002),ROW(F13)-ROW(F$6)),1),"")</f>
        <v>Bein Connect 8</v>
      </c>
      <c r="G13" s="43"/>
      <c r="H13" s="43" t="str">
        <f>IFERROR(INDEX(Data!$A$1:G$1002,_xlfn.AGGREGATE(15,6,((Data!$C$1:$C$1002=H$6)/(Data!$C$1:$C$1002=H$6))*ROW(Data!$C$1:$C$1002),ROW(H13)-ROW(H$6)),1),"")</f>
        <v>Pac-12 National Feed</v>
      </c>
      <c r="I13" s="43"/>
      <c r="J13" s="43" t="str">
        <f>IFERROR(INDEX(Data!$A$1:I$1002,_xlfn.AGGREGATE(15,6,((Data!$C$1:$C$1002=J$6)/(Data!$C$1:$C$1002=J$6))*ROW(Data!$C$1:$C$1002),ROW(J13)-ROW(J$6)),1),"")</f>
        <v>AXS TV</v>
      </c>
      <c r="K13" s="43"/>
      <c r="L13" s="43" t="str">
        <f>IFERROR(INDEX(Data!$A$1:K$1002,_xlfn.AGGREGATE(15,6,((Data!$C$1:$C$1002=L$6)/(Data!$C$1:$C$1002=L$6))*ROW(Data!$C$1:$C$1002),ROW(L13)-ROW(L$6)),1),"")</f>
        <v>Playstation Emerging Filmmakers Program</v>
      </c>
      <c r="M13" s="43"/>
      <c r="N13" s="43" t="str">
        <f>IFERROR(INDEX(Data!$A$1:M$1002,_xlfn.AGGREGATE(15,6,((Data!$C$1:$C$1002=N$6)/(Data!$C$1:$C$1002=N$6))*ROW(Data!$C$1:$C$1002),ROW(N13)-ROW(N$6)),1),"")</f>
        <v>Epix Hits and Showtime</v>
      </c>
      <c r="O13" s="43"/>
      <c r="P13" s="43" t="str">
        <f>IFERROR(INDEX(Data!$A$1:O$1002,_xlfn.AGGREGATE(15,6,((Data!$C$1:$C$1002=P$6)/(Data!$C$1:$C$1002=P$6))*ROW(Data!$C$1:$C$1002),ROW(P13)-ROW(P$6)),1),"")</f>
        <v>Con TV</v>
      </c>
      <c r="Q13" s="43"/>
      <c r="R13" s="43" t="str">
        <f>IFERROR(INDEX(Data!$A$1:Q$1002,_xlfn.AGGREGATE(15,6,((Data!$C$1:$C$1002=R$6)/(Data!$C$1:$C$1002=R$6))*ROW(Data!$C$1:$C$1002),ROW(R13)-ROW(R$6)),1),"")</f>
        <v>Cheddar</v>
      </c>
      <c r="S13" s="43"/>
      <c r="T13" s="43" t="str">
        <f>IFERROR(INDEX(Data!$A$1:R$1002,_xlfn.AGGREGATE(15,6,((Data!$C$1:$C$1002=T$6)/(Data!$C$1:$C$1002=T$6))*ROW(Data!$C$1:$C$1002),ROW(T13)-ROW(T$6)),1),"")</f>
        <v>IndieWave</v>
      </c>
      <c r="U13" s="43"/>
      <c r="V13" s="43" t="str">
        <f>IFERROR(INDEX(Data!$A$1:X$1002,_xlfn.AGGREGATE(15,6,((Data!$C$1:$C$1002=V$6)/(Data!$C$1:$C$1002=V$6))*ROW(Data!$C$1:$C$1002),ROW(V13)-ROW(V$6)),1),"")</f>
        <v>Az Clic</v>
      </c>
      <c r="W13" s="43"/>
      <c r="X13" s="43" t="str">
        <f>IFERROR(INDEX(Data!$A$1:Z$1002,_xlfn.AGGREGATE(15,6,((Data!$C$1:$C$1002=X$6)/(Data!$C$1:$C$1002=X$6))*ROW(Data!$C$1:$C$1002),ROW(X13)-ROW(X$6)),1),"")</f>
        <v>Pantaya</v>
      </c>
      <c r="Y13" s="43"/>
      <c r="Z13" s="43" t="str">
        <f>IFERROR(INDEX(Data!$A$1:AB$1002,_xlfn.AGGREGATE(15,6,((Data!$C$1:$C$1002=Z$6)/(Data!$C$1:$C$1002=Z$6))*ROW(Data!$C$1:$C$1002),ROW(Z13)-ROW(Z$6)),1),"")</f>
        <v>Hulu with Live TV: Enhanced Cloud DVR</v>
      </c>
      <c r="BA13" s="75" t="str">
        <f>Services!A10</f>
        <v>AT&amp;T TV Now Ultimate</v>
      </c>
      <c r="BB13" s="42" t="s">
        <v>206</v>
      </c>
    </row>
    <row r="14" spans="1:54" ht="24" x14ac:dyDescent="0.35">
      <c r="A14" s="43"/>
      <c r="B14" s="43" t="str">
        <f>IFERROR(INDEX(Data!A$1:$A$1002,_xlfn.AGGREGATE(15,6,((Data!$C$1:$C$1002=B$6)/(Data!$C$1:$C$1002=B$6))*ROW(Data!$C$1:$C$1002),ROW(B14)-ROW(B$6)),1),"")</f>
        <v/>
      </c>
      <c r="C14" s="43"/>
      <c r="D14" s="43" t="str">
        <f>IFERROR(INDEX(Data!$A$1:C$1002,_xlfn.AGGREGATE(15,6,((Data!$C$1:$C$1002=D$6)/(Data!$C$1:$C$1002=D$6))*ROW(Data!$C$1:$C$1002),ROW(D14)-ROW(D$6)),1),"")</f>
        <v>DIY</v>
      </c>
      <c r="E14" s="43"/>
      <c r="F14" s="43" t="str">
        <f>IFERROR(INDEX(Data!$A$1:E$1002,_xlfn.AGGREGATE(15,6,((Data!$C$1:$C$1002=F$6)/(Data!$C$1:$C$1002=F$6))*ROW(Data!$C$1:$C$1002),ROW(F14)-ROW(F$6)),1),"")</f>
        <v>Bein Laliga</v>
      </c>
      <c r="G14" s="43"/>
      <c r="H14" s="43" t="str">
        <f>IFERROR(INDEX(Data!$A$1:G$1002,_xlfn.AGGREGATE(15,6,((Data!$C$1:$C$1002=H$6)/(Data!$C$1:$C$1002=H$6))*ROW(Data!$C$1:$C$1002),ROW(H14)-ROW(H$6)),1),"")</f>
        <v>SEC Network</v>
      </c>
      <c r="I14" s="43"/>
      <c r="J14" s="43" t="str">
        <f>IFERROR(INDEX(Data!$A$1:I$1002,_xlfn.AGGREGATE(15,6,((Data!$C$1:$C$1002=J$6)/(Data!$C$1:$C$1002=J$6))*ROW(Data!$C$1:$C$1002),ROW(J14)-ROW(J$6)),1),"")</f>
        <v>BBC America</v>
      </c>
      <c r="K14" s="43"/>
      <c r="L14" s="43" t="str">
        <f>IFERROR(INDEX(Data!$A$1:K$1002,_xlfn.AGGREGATE(15,6,((Data!$C$1:$C$1002=L$6)/(Data!$C$1:$C$1002=L$6))*ROW(Data!$C$1:$C$1002),ROW(L14)-ROW(L$6)),1),"")</f>
        <v>Shudder</v>
      </c>
      <c r="M14" s="43"/>
      <c r="N14" s="43" t="str">
        <f>IFERROR(INDEX(Data!$A$1:M$1002,_xlfn.AGGREGATE(15,6,((Data!$C$1:$C$1002=N$6)/(Data!$C$1:$C$1002=N$6))*ROW(Data!$C$1:$C$1002),ROW(N14)-ROW(N$6)),1),"")</f>
        <v>HBO</v>
      </c>
      <c r="O14" s="43"/>
      <c r="P14" s="43" t="str">
        <f>IFERROR(INDEX(Data!$A$1:O$1002,_xlfn.AGGREGATE(15,6,((Data!$C$1:$C$1002=P$6)/(Data!$C$1:$C$1002=P$6))*ROW(Data!$C$1:$C$1002),ROW(P14)-ROW(P$6)),1),"")</f>
        <v>Discovery Family</v>
      </c>
      <c r="Q14" s="43"/>
      <c r="R14" s="43" t="str">
        <f>IFERROR(INDEX(Data!$A$1:Q$1002,_xlfn.AGGREGATE(15,6,((Data!$C$1:$C$1002=R$6)/(Data!$C$1:$C$1002=R$6))*ROW(Data!$C$1:$C$1002),ROW(R14)-ROW(R$6)),1),"")</f>
        <v>Cheddar Big News</v>
      </c>
      <c r="S14" s="43"/>
      <c r="T14" s="43" t="str">
        <f>IFERROR(INDEX(Data!$A$1:R$1002,_xlfn.AGGREGATE(15,6,((Data!$C$1:$C$1002=T$6)/(Data!$C$1:$C$1002=T$6))*ROW(Data!$C$1:$C$1002),ROW(T14)-ROW(T$6)),1),"")</f>
        <v>MTV Classic</v>
      </c>
      <c r="U14" s="43"/>
      <c r="V14" s="43" t="str">
        <f>IFERROR(INDEX(Data!$A$1:X$1002,_xlfn.AGGREGATE(15,6,((Data!$C$1:$C$1002=V$6)/(Data!$C$1:$C$1002=V$6))*ROW(Data!$C$1:$C$1002),ROW(V14)-ROW(V$6)),1),"")</f>
        <v>AZ Corazón</v>
      </c>
      <c r="W14" s="43"/>
      <c r="X14" s="43" t="str">
        <f>IFERROR(INDEX(Data!$A$1:Z$1002,_xlfn.AGGREGATE(15,6,((Data!$C$1:$C$1002=X$6)/(Data!$C$1:$C$1002=X$6))*ROW(Data!$C$1:$C$1002),ROW(X14)-ROW(X$6)),1),"")</f>
        <v>RAI Italia</v>
      </c>
      <c r="Y14" s="43"/>
      <c r="Z14" s="43" t="str">
        <f>IFERROR(INDEX(Data!$A$1:AB$1002,_xlfn.AGGREGATE(15,6,((Data!$C$1:$C$1002=Z$6)/(Data!$C$1:$C$1002=Z$6))*ROW(Data!$C$1:$C$1002),ROW(Z14)-ROW(Z$6)),1),"")</f>
        <v>Hulu with Live TV: No Ads</v>
      </c>
      <c r="BA14" s="75" t="str">
        <f>Services!A11</f>
        <v>AT&amp;T TV Now Optimo Mas</v>
      </c>
      <c r="BB14" s="42" t="s">
        <v>450</v>
      </c>
    </row>
    <row r="15" spans="1:54" ht="24" x14ac:dyDescent="0.35">
      <c r="A15" s="43"/>
      <c r="B15" s="43" t="str">
        <f>IFERROR(INDEX(Data!A$1:$A$1002,_xlfn.AGGREGATE(15,6,((Data!$C$1:$C$1002=B$6)/(Data!$C$1:$C$1002=B$6))*ROW(Data!$C$1:$C$1002),ROW(B15)-ROW(B$6)),1),"")</f>
        <v/>
      </c>
      <c r="C15" s="43"/>
      <c r="D15" s="43" t="str">
        <f>IFERROR(INDEX(Data!$A$1:C$1002,_xlfn.AGGREGATE(15,6,((Data!$C$1:$C$1002=D$6)/(Data!$C$1:$C$1002=D$6))*ROW(Data!$C$1:$C$1002),ROW(D15)-ROW(D$6)),1),"")</f>
        <v>Dog TV</v>
      </c>
      <c r="E15" s="43"/>
      <c r="F15" s="43" t="str">
        <f>IFERROR(INDEX(Data!$A$1:E$1002,_xlfn.AGGREGATE(15,6,((Data!$C$1:$C$1002=F$6)/(Data!$C$1:$C$1002=F$6))*ROW(Data!$C$1:$C$1002),ROW(F15)-ROW(F$6)),1),"")</f>
        <v>Bein Sports</v>
      </c>
      <c r="G15" s="43"/>
      <c r="H15" s="43" t="str">
        <f>IFERROR(INDEX(Data!$A$1:G$1002,_xlfn.AGGREGATE(15,6,((Data!$C$1:$C$1002=H$6)/(Data!$C$1:$C$1002=H$6))*ROW(Data!$C$1:$C$1002),ROW(H15)-ROW(H$6)),1),"")</f>
        <v>SNY</v>
      </c>
      <c r="I15" s="43"/>
      <c r="J15" s="43" t="str">
        <f>IFERROR(INDEX(Data!$A$1:I$1002,_xlfn.AGGREGATE(15,6,((Data!$C$1:$C$1002=J$6)/(Data!$C$1:$C$1002=J$6))*ROW(Data!$C$1:$C$1002),ROW(J15)-ROW(J$6)),1),"")</f>
        <v>BET</v>
      </c>
      <c r="K15" s="43"/>
      <c r="L15" s="43" t="str">
        <f>IFERROR(INDEX(Data!$A$1:K$1002,_xlfn.AGGREGATE(15,6,((Data!$C$1:$C$1002=L$6)/(Data!$C$1:$C$1002=L$6))*ROW(Data!$C$1:$C$1002),ROW(L15)-ROW(L$6)),1),"")</f>
        <v>Sony Movie Channel</v>
      </c>
      <c r="M15" s="43"/>
      <c r="N15" s="43" t="str">
        <f>IFERROR(INDEX(Data!$A$1:M$1002,_xlfn.AGGREGATE(15,6,((Data!$C$1:$C$1002=N$6)/(Data!$C$1:$C$1002=N$6))*ROW(Data!$C$1:$C$1002),ROW(N15)-ROW(N$6)),1),"")</f>
        <v>HBO Cinemax</v>
      </c>
      <c r="O15" s="43"/>
      <c r="P15" s="43" t="str">
        <f>IFERROR(INDEX(Data!$A$1:O$1002,_xlfn.AGGREGATE(15,6,((Data!$C$1:$C$1002=P$6)/(Data!$C$1:$C$1002=P$6))*ROW(Data!$C$1:$C$1002),ROW(P15)-ROW(P$6)),1),"")</f>
        <v>Disney Channel</v>
      </c>
      <c r="Q15" s="43"/>
      <c r="R15" s="43" t="str">
        <f>IFERROR(INDEX(Data!$A$1:Q$1002,_xlfn.AGGREGATE(15,6,((Data!$C$1:$C$1002=R$6)/(Data!$C$1:$C$1002=R$6))*ROW(Data!$C$1:$C$1002),ROW(R15)-ROW(R$6)),1),"")</f>
        <v>CNBC</v>
      </c>
      <c r="S15" s="43"/>
      <c r="T15" s="43" t="str">
        <f>IFERROR(INDEX(Data!$A$1:R$1002,_xlfn.AGGREGATE(15,6,((Data!$C$1:$C$1002=T$6)/(Data!$C$1:$C$1002=T$6))*ROW(Data!$C$1:$C$1002),ROW(T15)-ROW(T$6)),1),"")</f>
        <v>MTV Live</v>
      </c>
      <c r="U15" s="43"/>
      <c r="V15" s="43" t="str">
        <f>IFERROR(INDEX(Data!$A$1:X$1002,_xlfn.AGGREGATE(15,6,((Data!$C$1:$C$1002=V$6)/(Data!$C$1:$C$1002=V$6))*ROW(Data!$C$1:$C$1002),ROW(V15)-ROW(V$6)),1),"")</f>
        <v>Azteca</v>
      </c>
      <c r="W15" s="43"/>
      <c r="X15" s="43" t="str">
        <f>IFERROR(INDEX(Data!$A$1:Z$1002,_xlfn.AGGREGATE(15,6,((Data!$C$1:$C$1002=X$6)/(Data!$C$1:$C$1002=X$6))*ROW(Data!$C$1:$C$1002),ROW(X15)-ROW(X$6)),1),"")</f>
        <v>RTP Internacional</v>
      </c>
      <c r="Y15" s="43"/>
      <c r="Z15" s="43" t="str">
        <f>IFERROR(INDEX(Data!$A$1:AB$1002,_xlfn.AGGREGATE(15,6,((Data!$C$1:$C$1002=Z$6)/(Data!$C$1:$C$1002=Z$6))*ROW(Data!$C$1:$C$1002),ROW(Z15)-ROW(Z$6)),1),"")</f>
        <v>Hulu with Live TV: Unlimited Screens</v>
      </c>
      <c r="BA15" s="75" t="str">
        <f>Services!A12</f>
        <v>YouTube TV</v>
      </c>
    </row>
    <row r="16" spans="1:54" ht="24" x14ac:dyDescent="0.35">
      <c r="A16" s="43"/>
      <c r="B16" s="43" t="str">
        <f>IFERROR(INDEX(Data!A$1:$A$1002,_xlfn.AGGREGATE(15,6,((Data!$C$1:$C$1002=B$6)/(Data!$C$1:$C$1002=B$6))*ROW(Data!$C$1:$C$1002),ROW(B16)-ROW(B$6)),1),"")</f>
        <v/>
      </c>
      <c r="C16" s="43"/>
      <c r="D16" s="43" t="str">
        <f>IFERROR(INDEX(Data!$A$1:C$1002,_xlfn.AGGREGATE(15,6,((Data!$C$1:$C$1002=D$6)/(Data!$C$1:$C$1002=D$6))*ROW(Data!$C$1:$C$1002),ROW(D16)-ROW(D$6)),1),"")</f>
        <v>DOX</v>
      </c>
      <c r="E16" s="43"/>
      <c r="F16" s="43" t="str">
        <f>IFERROR(INDEX(Data!$A$1:E$1002,_xlfn.AGGREGATE(15,6,((Data!$C$1:$C$1002=F$6)/(Data!$C$1:$C$1002=F$6))*ROW(Data!$C$1:$C$1002),ROW(F16)-ROW(F$6)),1),"")</f>
        <v>Bein Sports Connect</v>
      </c>
      <c r="G16" s="43"/>
      <c r="H16" s="43" t="str">
        <f>IFERROR(INDEX(Data!$A$1:G$1002,_xlfn.AGGREGATE(15,6,((Data!$C$1:$C$1002=H$6)/(Data!$C$1:$C$1002=H$6))*ROW(Data!$C$1:$C$1002),ROW(H16)-ROW(H$6)),1),"")</f>
        <v>Yes Network</v>
      </c>
      <c r="I16" s="43"/>
      <c r="J16" s="43" t="str">
        <f>IFERROR(INDEX(Data!$A$1:I$1002,_xlfn.AGGREGATE(15,6,((Data!$C$1:$C$1002=J$6)/(Data!$C$1:$C$1002=J$6))*ROW(Data!$C$1:$C$1002),ROW(J16)-ROW(J$6)),1),"")</f>
        <v>BET Her</v>
      </c>
      <c r="K16" s="43"/>
      <c r="L16" s="43" t="str">
        <f>IFERROR(INDEX(Data!$A$1:K$1002,_xlfn.AGGREGATE(15,6,((Data!$C$1:$C$1002=L$6)/(Data!$C$1:$C$1002=L$6))*ROW(Data!$C$1:$C$1002),ROW(L16)-ROW(L$6)),1),"")</f>
        <v>Sundance Now</v>
      </c>
      <c r="M16" s="43"/>
      <c r="N16" s="43" t="str">
        <f>IFERROR(INDEX(Data!$A$1:M$1002,_xlfn.AGGREGATE(15,6,((Data!$C$1:$C$1002=N$6)/(Data!$C$1:$C$1002=N$6))*ROW(Data!$C$1:$C$1002),ROW(N16)-ROW(N$6)),1),"")</f>
        <v>HBO Family</v>
      </c>
      <c r="O16" s="43"/>
      <c r="P16" s="43" t="str">
        <f>IFERROR(INDEX(Data!$A$1:O$1002,_xlfn.AGGREGATE(15,6,((Data!$C$1:$C$1002=P$6)/(Data!$C$1:$C$1002=P$6))*ROW(Data!$C$1:$C$1002),ROW(P16)-ROW(P$6)),1),"")</f>
        <v>Disney Junior</v>
      </c>
      <c r="Q16" s="43"/>
      <c r="R16" s="43" t="str">
        <f>IFERROR(INDEX(Data!$A$1:Q$1002,_xlfn.AGGREGATE(15,6,((Data!$C$1:$C$1002=R$6)/(Data!$C$1:$C$1002=R$6))*ROW(Data!$C$1:$C$1002),ROW(R16)-ROW(R$6)),1),"")</f>
        <v>CNBC World</v>
      </c>
      <c r="S16" s="43"/>
      <c r="T16" s="43" t="str">
        <f>IFERROR(INDEX(Data!$A$1:R$1002,_xlfn.AGGREGATE(15,6,((Data!$C$1:$C$1002=T$6)/(Data!$C$1:$C$1002=T$6))*ROW(Data!$C$1:$C$1002),ROW(T16)-ROW(T$6)),1),"")</f>
        <v>MTVu</v>
      </c>
      <c r="U16" s="43"/>
      <c r="V16" s="43" t="str">
        <f>IFERROR(INDEX(Data!$A$1:X$1002,_xlfn.AGGREGATE(15,6,((Data!$C$1:$C$1002=V$6)/(Data!$C$1:$C$1002=V$6))*ROW(Data!$C$1:$C$1002),ROW(V16)-ROW(V$6)),1),"")</f>
        <v>Bandamax</v>
      </c>
      <c r="W16" s="43"/>
      <c r="X16" s="43" t="str">
        <f>IFERROR(INDEX(Data!$A$1:Z$1002,_xlfn.AGGREGATE(15,6,((Data!$C$1:$C$1002=X$6)/(Data!$C$1:$C$1002=X$6))*ROW(Data!$C$1:$C$1002),ROW(X16)-ROW(X$6)),1),"")</f>
        <v>Supercanal Caribe</v>
      </c>
      <c r="Y16" s="43"/>
      <c r="Z16" s="43" t="str">
        <f>IFERROR(INDEX(Data!$A$1:AB$1002,_xlfn.AGGREGATE(15,6,((Data!$C$1:$C$1002=Z$6)/(Data!$C$1:$C$1002=Z$6))*ROW(Data!$C$1:$C$1002),ROW(Z16)-ROW(Z$6)),1),"")</f>
        <v>Sling: 4 for $10 Deal</v>
      </c>
      <c r="BA16" s="75" t="str">
        <f>Services!A13</f>
        <v>Hulu with Live TV</v>
      </c>
    </row>
    <row r="17" spans="1:53" ht="24" x14ac:dyDescent="0.35">
      <c r="A17" s="43"/>
      <c r="B17" s="43" t="str">
        <f>IFERROR(INDEX(Data!A$1:$A$1002,_xlfn.AGGREGATE(15,6,((Data!$C$1:$C$1002=B$6)/(Data!$C$1:$C$1002=B$6))*ROW(Data!$C$1:$C$1002),ROW(B17)-ROW(B$6)),1),"")</f>
        <v/>
      </c>
      <c r="C17" s="43"/>
      <c r="D17" s="43" t="str">
        <f>IFERROR(INDEX(Data!$A$1:C$1002,_xlfn.AGGREGATE(15,6,((Data!$C$1:$C$1002=D$6)/(Data!$C$1:$C$1002=D$6))*ROW(Data!$C$1:$C$1002),ROW(D17)-ROW(D$6)),1),"")</f>
        <v>E!</v>
      </c>
      <c r="E17" s="43"/>
      <c r="F17" s="43" t="str">
        <f>IFERROR(INDEX(Data!$A$1:E$1002,_xlfn.AGGREGATE(15,6,((Data!$C$1:$C$1002=F$6)/(Data!$C$1:$C$1002=F$6))*ROW(Data!$C$1:$C$1002),ROW(F17)-ROW(F$6)),1),"")</f>
        <v>Bein Sports Espanol</v>
      </c>
      <c r="G17" s="43"/>
      <c r="H17" s="43" t="str">
        <f>IFERROR(INDEX(Data!$A$1:G$1002,_xlfn.AGGREGATE(15,6,((Data!$C$1:$C$1002=H$6)/(Data!$C$1:$C$1002=H$6))*ROW(Data!$C$1:$C$1002),ROW(H17)-ROW(H$6)),1),"")</f>
        <v/>
      </c>
      <c r="I17" s="43"/>
      <c r="J17" s="43" t="str">
        <f>IFERROR(INDEX(Data!$A$1:I$1002,_xlfn.AGGREGATE(15,6,((Data!$C$1:$C$1002=J$6)/(Data!$C$1:$C$1002=J$6))*ROW(Data!$C$1:$C$1002),ROW(J17)-ROW(J$6)),1),"")</f>
        <v>Buzzr</v>
      </c>
      <c r="K17" s="43"/>
      <c r="L17" s="43" t="str">
        <f>IFERROR(INDEX(Data!$A$1:K$1002,_xlfn.AGGREGATE(15,6,((Data!$C$1:$C$1002=L$6)/(Data!$C$1:$C$1002=L$6))*ROW(Data!$C$1:$C$1002),ROW(L17)-ROW(L$6)),1),"")</f>
        <v>Turner Classic Movies</v>
      </c>
      <c r="M17" s="43"/>
      <c r="N17" s="43" t="str">
        <f>IFERROR(INDEX(Data!$A$1:M$1002,_xlfn.AGGREGATE(15,6,((Data!$C$1:$C$1002=N$6)/(Data!$C$1:$C$1002=N$6))*ROW(Data!$C$1:$C$1002),ROW(N17)-ROW(N$6)),1),"")</f>
        <v>HBO Latino</v>
      </c>
      <c r="O17" s="43"/>
      <c r="P17" s="43" t="str">
        <f>IFERROR(INDEX(Data!$A$1:O$1002,_xlfn.AGGREGATE(15,6,((Data!$C$1:$C$1002=P$6)/(Data!$C$1:$C$1002=P$6))*ROW(Data!$C$1:$C$1002),ROW(P17)-ROW(P$6)),1),"")</f>
        <v>Disney XD</v>
      </c>
      <c r="Q17" s="43"/>
      <c r="R17" s="43" t="str">
        <f>IFERROR(INDEX(Data!$A$1:Q$1002,_xlfn.AGGREGATE(15,6,((Data!$C$1:$C$1002=R$6)/(Data!$C$1:$C$1002=R$6))*ROW(Data!$C$1:$C$1002),ROW(R17)-ROW(R$6)),1),"")</f>
        <v>CNN</v>
      </c>
      <c r="S17" s="43"/>
      <c r="T17" s="43" t="str">
        <f>IFERROR(INDEX(Data!$A$1:R$1002,_xlfn.AGGREGATE(15,6,((Data!$C$1:$C$1002=T$6)/(Data!$C$1:$C$1002=T$6))*ROW(Data!$C$1:$C$1002),ROW(T17)-ROW(T$6)),1),"")</f>
        <v>Nick Music</v>
      </c>
      <c r="U17" s="43"/>
      <c r="V17" s="43" t="str">
        <f>IFERROR(INDEX(Data!$A$1:X$1002,_xlfn.AGGREGATE(15,6,((Data!$C$1:$C$1002=V$6)/(Data!$C$1:$C$1002=V$6))*ROW(Data!$C$1:$C$1002),ROW(V17)-ROW(V$6)),1),"")</f>
        <v>Bolivia TV</v>
      </c>
      <c r="W17" s="43"/>
      <c r="X17" s="43" t="str">
        <f>IFERROR(INDEX(Data!$A$1:Z$1002,_xlfn.AGGREGATE(15,6,((Data!$C$1:$C$1002=X$6)/(Data!$C$1:$C$1002=X$6))*ROW(Data!$C$1:$C$1002),ROW(X17)-ROW(X$6)),1),"")</f>
        <v>Tele El Salvador</v>
      </c>
      <c r="Y17" s="43"/>
      <c r="Z17" s="43" t="str">
        <f>IFERROR(INDEX(Data!$A$1:AB$1002,_xlfn.AGGREGATE(15,6,((Data!$C$1:$C$1002=Z$6)/(Data!$C$1:$C$1002=Z$6))*ROW(Data!$C$1:$C$1002),ROW(Z17)-ROW(Z$6)),1),"")</f>
        <v>Sling: Cloud DVR</v>
      </c>
      <c r="BA17" s="75" t="str">
        <f>Services!A14</f>
        <v>PS Vue</v>
      </c>
    </row>
    <row r="18" spans="1:53" ht="24" x14ac:dyDescent="0.35">
      <c r="A18" s="43"/>
      <c r="B18" s="43" t="str">
        <f>IFERROR(INDEX(Data!A$1:$A$1002,_xlfn.AGGREGATE(15,6,((Data!$C$1:$C$1002=B$6)/(Data!$C$1:$C$1002=B$6))*ROW(Data!$C$1:$C$1002),ROW(B18)-ROW(B$6)),1),"")</f>
        <v/>
      </c>
      <c r="C18" s="43"/>
      <c r="D18" s="43" t="str">
        <f>IFERROR(INDEX(Data!$A$1:C$1002,_xlfn.AGGREGATE(15,6,((Data!$C$1:$C$1002=D$6)/(Data!$C$1:$C$1002=D$6))*ROW(Data!$C$1:$C$1002),ROW(D18)-ROW(D$6)),1),"")</f>
        <v>El Gourmet</v>
      </c>
      <c r="E18" s="43"/>
      <c r="F18" s="43" t="str">
        <f>IFERROR(INDEX(Data!$A$1:E$1002,_xlfn.AGGREGATE(15,6,((Data!$C$1:$C$1002=F$6)/(Data!$C$1:$C$1002=F$6))*ROW(Data!$C$1:$C$1002),ROW(F18)-ROW(F$6)),1),"")</f>
        <v>CBS Sports Network</v>
      </c>
      <c r="G18" s="43"/>
      <c r="H18" s="43" t="str">
        <f>IFERROR(INDEX(Data!$A$1:G$1002,_xlfn.AGGREGATE(15,6,((Data!$C$1:$C$1002=H$6)/(Data!$C$1:$C$1002=H$6))*ROW(Data!$C$1:$C$1002),ROW(H18)-ROW(H$6)),1),"")</f>
        <v/>
      </c>
      <c r="I18" s="43"/>
      <c r="J18" s="43" t="str">
        <f>IFERROR(INDEX(Data!$A$1:I$1002,_xlfn.AGGREGATE(15,6,((Data!$C$1:$C$1002=J$6)/(Data!$C$1:$C$1002=J$6))*ROW(Data!$C$1:$C$1002),ROW(J18)-ROW(J$6)),1),"")</f>
        <v>Cleo TV</v>
      </c>
      <c r="K18" s="43"/>
      <c r="L18" s="43" t="str">
        <f>IFERROR(INDEX(Data!$A$1:K$1002,_xlfn.AGGREGATE(15,6,((Data!$C$1:$C$1002=L$6)/(Data!$C$1:$C$1002=L$6))*ROW(Data!$C$1:$C$1002),ROW(L18)-ROW(L$6)),1),"")</f>
        <v>Urban Movie Channel</v>
      </c>
      <c r="M18" s="43"/>
      <c r="N18" s="43" t="str">
        <f>IFERROR(INDEX(Data!$A$1:M$1002,_xlfn.AGGREGATE(15,6,((Data!$C$1:$C$1002=N$6)/(Data!$C$1:$C$1002=N$6))*ROW(Data!$C$1:$C$1002),ROW(N18)-ROW(N$6)),1),"")</f>
        <v>Showtime</v>
      </c>
      <c r="O18" s="43"/>
      <c r="P18" s="43" t="str">
        <f>IFERROR(INDEX(Data!$A$1:O$1002,_xlfn.AGGREGATE(15,6,((Data!$C$1:$C$1002=P$6)/(Data!$C$1:$C$1002=P$6))*ROW(Data!$C$1:$C$1002),ROW(P18)-ROW(P$6)),1),"")</f>
        <v>DuckTV</v>
      </c>
      <c r="Q18" s="43"/>
      <c r="R18" s="43" t="str">
        <f>IFERROR(INDEX(Data!$A$1:Q$1002,_xlfn.AGGREGATE(15,6,((Data!$C$1:$C$1002=R$6)/(Data!$C$1:$C$1002=R$6))*ROW(Data!$C$1:$C$1002),ROW(R18)-ROW(R$6)),1),"")</f>
        <v>CNN International</v>
      </c>
      <c r="S18" s="43"/>
      <c r="T18" s="43" t="str">
        <f>IFERROR(INDEX(Data!$A$1:R$1002,_xlfn.AGGREGATE(15,6,((Data!$C$1:$C$1002=T$6)/(Data!$C$1:$C$1002=T$6))*ROW(Data!$C$1:$C$1002),ROW(T18)-ROW(T$6)),1),"")</f>
        <v>Revolt</v>
      </c>
      <c r="U18" s="43"/>
      <c r="V18" s="43" t="str">
        <f>IFERROR(INDEX(Data!$A$1:X$1002,_xlfn.AGGREGATE(15,6,((Data!$C$1:$C$1002=V$6)/(Data!$C$1:$C$1002=V$6))*ROW(Data!$C$1:$C$1002),ROW(V18)-ROW(V$6)),1),"")</f>
        <v>Canal 22 Internacional</v>
      </c>
      <c r="W18" s="43"/>
      <c r="X18" s="43" t="str">
        <f>IFERROR(INDEX(Data!$A$1:Z$1002,_xlfn.AGGREGATE(15,6,((Data!$C$1:$C$1002=X$6)/(Data!$C$1:$C$1002=X$6))*ROW(Data!$C$1:$C$1002),ROW(X18)-ROW(X$6)),1),"")</f>
        <v>Telemicro</v>
      </c>
      <c r="Y18" s="43"/>
      <c r="Z18" s="43" t="str">
        <f>IFERROR(INDEX(Data!$A$1:AB$1002,_xlfn.AGGREGATE(15,6,((Data!$C$1:$C$1002=Z$6)/(Data!$C$1:$C$1002=Z$6))*ROW(Data!$C$1:$C$1002),ROW(Z18)-ROW(Z$6)),1),"")</f>
        <v>Sling: Total TV Deal</v>
      </c>
      <c r="BA18" s="75" t="str">
        <f>Services!A15</f>
        <v>Fubo TV</v>
      </c>
    </row>
    <row r="19" spans="1:53" x14ac:dyDescent="0.35">
      <c r="A19" s="43"/>
      <c r="B19" s="43" t="str">
        <f>IFERROR(INDEX(Data!A$1:$A$1002,_xlfn.AGGREGATE(15,6,((Data!$C$1:$C$1002=B$6)/(Data!$C$1:$C$1002=B$6))*ROW(Data!$C$1:$C$1002),ROW(B19)-ROW(B$6)),1),"")</f>
        <v/>
      </c>
      <c r="C19" s="43"/>
      <c r="D19" s="43" t="str">
        <f>IFERROR(INDEX(Data!$A$1:C$1002,_xlfn.AGGREGATE(15,6,((Data!$C$1:$C$1002=D$6)/(Data!$C$1:$C$1002=D$6))*ROW(Data!$C$1:$C$1002),ROW(D19)-ROW(D$6)),1),"")</f>
        <v>Food Network</v>
      </c>
      <c r="E19" s="43"/>
      <c r="F19" s="43" t="str">
        <f>IFERROR(INDEX(Data!$A$1:E$1002,_xlfn.AGGREGATE(15,6,((Data!$C$1:$C$1002=F$6)/(Data!$C$1:$C$1002=F$6))*ROW(Data!$C$1:$C$1002),ROW(F19)-ROW(F$6)),1),"")</f>
        <v>DAZN</v>
      </c>
      <c r="G19" s="43"/>
      <c r="H19" s="43" t="str">
        <f>IFERROR(INDEX(Data!$A$1:G$1002,_xlfn.AGGREGATE(15,6,((Data!$C$1:$C$1002=H$6)/(Data!$C$1:$C$1002=H$6))*ROW(Data!$C$1:$C$1002),ROW(H19)-ROW(H$6)),1),"")</f>
        <v/>
      </c>
      <c r="I19" s="43"/>
      <c r="J19" s="43" t="str">
        <f>IFERROR(INDEX(Data!$A$1:I$1002,_xlfn.AGGREGATE(15,6,((Data!$C$1:$C$1002=J$6)/(Data!$C$1:$C$1002=J$6))*ROW(Data!$C$1:$C$1002),ROW(J19)-ROW(J$6)),1),"")</f>
        <v>CMT</v>
      </c>
      <c r="K19" s="43"/>
      <c r="L19" s="43" t="str">
        <f>IFERROR(INDEX(Data!$A$1:K$1002,_xlfn.AGGREGATE(15,6,((Data!$C$1:$C$1002=L$6)/(Data!$C$1:$C$1002=L$6))*ROW(Data!$C$1:$C$1002),ROW(L19)-ROW(L$6)),1),"")</f>
        <v/>
      </c>
      <c r="M19" s="43"/>
      <c r="N19" s="43" t="str">
        <f>IFERROR(INDEX(Data!$A$1:M$1002,_xlfn.AGGREGATE(15,6,((Data!$C$1:$C$1002=N$6)/(Data!$C$1:$C$1002=N$6))*ROW(Data!$C$1:$C$1002),ROW(N19)-ROW(N$6)),1),"")</f>
        <v>Showtime 2</v>
      </c>
      <c r="O19" s="43"/>
      <c r="P19" s="43" t="str">
        <f>IFERROR(INDEX(Data!$A$1:O$1002,_xlfn.AGGREGATE(15,6,((Data!$C$1:$C$1002=P$6)/(Data!$C$1:$C$1002=P$6))*ROW(Data!$C$1:$C$1002),ROW(P19)-ROW(P$6)),1),"")</f>
        <v>Freeform</v>
      </c>
      <c r="Q19" s="43"/>
      <c r="R19" s="43" t="str">
        <f>IFERROR(INDEX(Data!$A$1:Q$1002,_xlfn.AGGREGATE(15,6,((Data!$C$1:$C$1002=R$6)/(Data!$C$1:$C$1002=R$6))*ROW(Data!$C$1:$C$1002),ROW(R19)-ROW(R$6)),1),"")</f>
        <v>C-SPAN</v>
      </c>
      <c r="S19" s="43"/>
      <c r="T19" s="43" t="str">
        <f>IFERROR(INDEX(Data!$A$1:R$1002,_xlfn.AGGREGATE(15,6,((Data!$C$1:$C$1002=T$6)/(Data!$C$1:$C$1002=T$6))*ROW(Data!$C$1:$C$1002),ROW(T19)-ROW(T$6)),1),"")</f>
        <v>Stingray Karaoke</v>
      </c>
      <c r="U19" s="43"/>
      <c r="V19" s="43" t="str">
        <f>IFERROR(INDEX(Data!$A$1:X$1002,_xlfn.AGGREGATE(15,6,((Data!$C$1:$C$1002=V$6)/(Data!$C$1:$C$1002=V$6))*ROW(Data!$C$1:$C$1002),ROW(V19)-ROW(V$6)),1),"")</f>
        <v>Canal 52 Mx</v>
      </c>
      <c r="W19" s="43"/>
      <c r="X19" s="43" t="str">
        <f>IFERROR(INDEX(Data!$A$1:Z$1002,_xlfn.AGGREGATE(15,6,((Data!$C$1:$C$1002=X$6)/(Data!$C$1:$C$1002=X$6))*ROW(Data!$C$1:$C$1002),ROW(X19)-ROW(X$6)),1),"")</f>
        <v>Teleuniverso</v>
      </c>
      <c r="Y19" s="43"/>
      <c r="Z19" s="43" t="str">
        <f>IFERROR(INDEX(Data!$A$1:AB$1002,_xlfn.AGGREGATE(15,6,((Data!$C$1:$C$1002=Z$6)/(Data!$C$1:$C$1002=Z$6))*ROW(Data!$C$1:$C$1002),ROW(Z19)-ROW(Z$6)),1),"")</f>
        <v/>
      </c>
      <c r="BA19" s="75" t="str">
        <f>Services!A16</f>
        <v>AT&amp;T Watch TV</v>
      </c>
    </row>
    <row r="20" spans="1:53" x14ac:dyDescent="0.35">
      <c r="A20" s="43"/>
      <c r="B20" s="43" t="str">
        <f>IFERROR(INDEX(Data!A$1:$A$1002,_xlfn.AGGREGATE(15,6,((Data!$C$1:$C$1002=B$6)/(Data!$C$1:$C$1002=B$6))*ROW(Data!$C$1:$C$1002),ROW(B20)-ROW(B$6)),1),"")</f>
        <v/>
      </c>
      <c r="C20" s="43"/>
      <c r="D20" s="43" t="str">
        <f>IFERROR(INDEX(Data!$A$1:C$1002,_xlfn.AGGREGATE(15,6,((Data!$C$1:$C$1002=D$6)/(Data!$C$1:$C$1002=D$6))*ROW(Data!$C$1:$C$1002),ROW(D20)-ROW(D$6)),1),"")</f>
        <v>FYI</v>
      </c>
      <c r="E20" s="43"/>
      <c r="F20" s="43" t="str">
        <f>IFERROR(INDEX(Data!$A$1:E$1002,_xlfn.AGGREGATE(15,6,((Data!$C$1:$C$1002=F$6)/(Data!$C$1:$C$1002=F$6))*ROW(Data!$C$1:$C$1002),ROW(F20)-ROW(F$6)),1),"")</f>
        <v>Echoboom Sports</v>
      </c>
      <c r="G20" s="43"/>
      <c r="H20" s="43" t="str">
        <f>IFERROR(INDEX(Data!$A$1:G$1002,_xlfn.AGGREGATE(15,6,((Data!$C$1:$C$1002=H$6)/(Data!$C$1:$C$1002=H$6))*ROW(Data!$C$1:$C$1002),ROW(H20)-ROW(H$6)),1),"")</f>
        <v/>
      </c>
      <c r="I20" s="43"/>
      <c r="J20" s="43" t="str">
        <f>IFERROR(INDEX(Data!$A$1:I$1002,_xlfn.AGGREGATE(15,6,((Data!$C$1:$C$1002=J$6)/(Data!$C$1:$C$1002=J$6))*ROW(Data!$C$1:$C$1002),ROW(J20)-ROW(J$6)),1),"")</f>
        <v>Comedy Central</v>
      </c>
      <c r="K20" s="43"/>
      <c r="L20" s="43" t="str">
        <f>IFERROR(INDEX(Data!$A$1:K$1002,_xlfn.AGGREGATE(15,6,((Data!$C$1:$C$1002=L$6)/(Data!$C$1:$C$1002=L$6))*ROW(Data!$C$1:$C$1002),ROW(L20)-ROW(L$6)),1),"")</f>
        <v/>
      </c>
      <c r="M20" s="43"/>
      <c r="N20" s="43" t="str">
        <f>IFERROR(INDEX(Data!$A$1:M$1002,_xlfn.AGGREGATE(15,6,((Data!$C$1:$C$1002=N$6)/(Data!$C$1:$C$1002=N$6))*ROW(Data!$C$1:$C$1002),ROW(N20)-ROW(N$6)),1),"")</f>
        <v>Showtime Beyond</v>
      </c>
      <c r="O20" s="43"/>
      <c r="P20" s="43" t="str">
        <f>IFERROR(INDEX(Data!$A$1:O$1002,_xlfn.AGGREGATE(15,6,((Data!$C$1:$C$1002=P$6)/(Data!$C$1:$C$1002=P$6))*ROW(Data!$C$1:$C$1002),ROW(P20)-ROW(P$6)),1),"")</f>
        <v>Genius</v>
      </c>
      <c r="Q20" s="43"/>
      <c r="R20" s="43" t="str">
        <f>IFERROR(INDEX(Data!$A$1:Q$1002,_xlfn.AGGREGATE(15,6,((Data!$C$1:$C$1002=R$6)/(Data!$C$1:$C$1002=R$6))*ROW(Data!$C$1:$C$1002),ROW(R20)-ROW(R$6)),1),"")</f>
        <v>C-SPAN2</v>
      </c>
      <c r="S20" s="43"/>
      <c r="T20" s="43" t="str">
        <f>IFERROR(INDEX(Data!$A$1:R$1002,_xlfn.AGGREGATE(15,6,((Data!$C$1:$C$1002=T$6)/(Data!$C$1:$C$1002=T$6))*ROW(Data!$C$1:$C$1002),ROW(T20)-ROW(T$6)),1),"")</f>
        <v>Stingray Music</v>
      </c>
      <c r="U20" s="43"/>
      <c r="V20" s="43" t="str">
        <f>IFERROR(INDEX(Data!$A$1:X$1002,_xlfn.AGGREGATE(15,6,((Data!$C$1:$C$1002=V$6)/(Data!$C$1:$C$1002=V$6))*ROW(Data!$C$1:$C$1002),ROW(V20)-ROW(V$6)),1),"")</f>
        <v>Canal Once</v>
      </c>
      <c r="W20" s="43"/>
      <c r="X20" s="43" t="str">
        <f>IFERROR(INDEX(Data!$A$1:Z$1002,_xlfn.AGGREGATE(15,6,((Data!$C$1:$C$1002=X$6)/(Data!$C$1:$C$1002=X$6))*ROW(Data!$C$1:$C$1002),ROW(X20)-ROW(X$6)),1),"")</f>
        <v>TV Quisqueya</v>
      </c>
      <c r="Y20" s="43"/>
      <c r="Z20" s="43" t="str">
        <f>IFERROR(INDEX(Data!$A$1:AB$1002,_xlfn.AGGREGATE(15,6,((Data!$C$1:$C$1002=Z$6)/(Data!$C$1:$C$1002=Z$6))*ROW(Data!$C$1:$C$1002),ROW(Z20)-ROW(Z$6)),1),"")</f>
        <v/>
      </c>
      <c r="BA20" s="75" t="str">
        <f>Services!A17</f>
        <v>KlowdTV</v>
      </c>
    </row>
    <row r="21" spans="1:53" x14ac:dyDescent="0.35">
      <c r="A21" s="43"/>
      <c r="B21" s="43" t="str">
        <f>IFERROR(INDEX(Data!A$1:$A$1002,_xlfn.AGGREGATE(15,6,((Data!$C$1:$C$1002=B$6)/(Data!$C$1:$C$1002=B$6))*ROW(Data!$C$1:$C$1002),ROW(B21)-ROW(B$6)),1),"")</f>
        <v/>
      </c>
      <c r="C21" s="43"/>
      <c r="D21" s="43" t="str">
        <f>IFERROR(INDEX(Data!$A$1:C$1002,_xlfn.AGGREGATE(15,6,((Data!$C$1:$C$1002=D$6)/(Data!$C$1:$C$1002=D$6))*ROW(Data!$C$1:$C$1002),ROW(D21)-ROW(D$6)),1),"")</f>
        <v>Here TV</v>
      </c>
      <c r="E21" s="43"/>
      <c r="F21" s="43" t="str">
        <f>IFERROR(INDEX(Data!$A$1:E$1002,_xlfn.AGGREGATE(15,6,((Data!$C$1:$C$1002=F$6)/(Data!$C$1:$C$1002=F$6))*ROW(Data!$C$1:$C$1002),ROW(F21)-ROW(F$6)),1),"")</f>
        <v>ESPN</v>
      </c>
      <c r="G21" s="43"/>
      <c r="H21" s="43" t="str">
        <f>IFERROR(INDEX(Data!$A$1:G$1002,_xlfn.AGGREGATE(15,6,((Data!$C$1:$C$1002=H$6)/(Data!$C$1:$C$1002=H$6))*ROW(Data!$C$1:$C$1002),ROW(H21)-ROW(H$6)),1),"")</f>
        <v/>
      </c>
      <c r="I21" s="43"/>
      <c r="J21" s="43" t="str">
        <f>IFERROR(INDEX(Data!$A$1:I$1002,_xlfn.AGGREGATE(15,6,((Data!$C$1:$C$1002=J$6)/(Data!$C$1:$C$1002=J$6))*ROW(Data!$C$1:$C$1002),ROW(J21)-ROW(J$6)),1),"")</f>
        <v>Comedy Dynamics</v>
      </c>
      <c r="K21" s="43"/>
      <c r="L21" s="43" t="str">
        <f>IFERROR(INDEX(Data!$A$1:K$1002,_xlfn.AGGREGATE(15,6,((Data!$C$1:$C$1002=L$6)/(Data!$C$1:$C$1002=L$6))*ROW(Data!$C$1:$C$1002),ROW(L21)-ROW(L$6)),1),"")</f>
        <v/>
      </c>
      <c r="M21" s="43"/>
      <c r="N21" s="43" t="str">
        <f>IFERROR(INDEX(Data!$A$1:M$1002,_xlfn.AGGREGATE(15,6,((Data!$C$1:$C$1002=N$6)/(Data!$C$1:$C$1002=N$6))*ROW(Data!$C$1:$C$1002),ROW(N21)-ROW(N$6)),1),"")</f>
        <v>Showtime Brand</v>
      </c>
      <c r="O21" s="43"/>
      <c r="P21" s="43" t="str">
        <f>IFERROR(INDEX(Data!$A$1:O$1002,_xlfn.AGGREGATE(15,6,((Data!$C$1:$C$1002=P$6)/(Data!$C$1:$C$1002=P$6))*ROW(Data!$C$1:$C$1002),ROW(P21)-ROW(P$6)),1),"")</f>
        <v>Hallmark</v>
      </c>
      <c r="Q21" s="43"/>
      <c r="R21" s="43" t="str">
        <f>IFERROR(INDEX(Data!$A$1:Q$1002,_xlfn.AGGREGATE(15,6,((Data!$C$1:$C$1002=R$6)/(Data!$C$1:$C$1002=R$6))*ROW(Data!$C$1:$C$1002),ROW(R21)-ROW(R$6)),1),"")</f>
        <v>Euro News</v>
      </c>
      <c r="S21" s="43"/>
      <c r="T21" s="43" t="str">
        <f>IFERROR(INDEX(Data!$A$1:R$1002,_xlfn.AGGREGATE(15,6,((Data!$C$1:$C$1002=T$6)/(Data!$C$1:$C$1002=T$6))*ROW(Data!$C$1:$C$1002),ROW(T21)-ROW(T$6)),1),"")</f>
        <v>Stingray Qello</v>
      </c>
      <c r="U21" s="43"/>
      <c r="V21" s="43" t="str">
        <f>IFERROR(INDEX(Data!$A$1:X$1002,_xlfn.AGGREGATE(15,6,((Data!$C$1:$C$1002=V$6)/(Data!$C$1:$C$1002=V$6))*ROW(Data!$C$1:$C$1002),ROW(V21)-ROW(V$6)),1),"")</f>
        <v>Canal Sur</v>
      </c>
      <c r="W21" s="43"/>
      <c r="X21" s="43" t="str">
        <f>IFERROR(INDEX(Data!$A$1:Z$1002,_xlfn.AGGREGATE(15,6,((Data!$C$1:$C$1002=X$6)/(Data!$C$1:$C$1002=X$6))*ROW(Data!$C$1:$C$1002),ROW(X21)-ROW(X$6)),1),"")</f>
        <v>WAPA America</v>
      </c>
      <c r="Y21" s="43"/>
      <c r="Z21" s="43" t="str">
        <f>IFERROR(INDEX(Data!$A$1:AB$1002,_xlfn.AGGREGATE(15,6,((Data!$C$1:$C$1002=Z$6)/(Data!$C$1:$C$1002=Z$6))*ROW(Data!$C$1:$C$1002),ROW(Z21)-ROW(Z$6)),1),"")</f>
        <v/>
      </c>
      <c r="BA21" s="75" t="str">
        <f>Services!A21</f>
        <v>Spectrum TV Essentials</v>
      </c>
    </row>
    <row r="22" spans="1:53" ht="24" x14ac:dyDescent="0.35">
      <c r="A22" s="43"/>
      <c r="B22" s="43" t="str">
        <f>IFERROR(INDEX(Data!A$1:$A$1002,_xlfn.AGGREGATE(15,6,((Data!$C$1:$C$1002=B$6)/(Data!$C$1:$C$1002=B$6))*ROW(Data!$C$1:$C$1002),ROW(B22)-ROW(B$6)),1),"")</f>
        <v/>
      </c>
      <c r="C22" s="43"/>
      <c r="D22" s="43" t="str">
        <f>IFERROR(INDEX(Data!$A$1:C$1002,_xlfn.AGGREGATE(15,6,((Data!$C$1:$C$1002=D$6)/(Data!$C$1:$C$1002=D$6))*ROW(Data!$C$1:$C$1002),ROW(D22)-ROW(D$6)),1),"")</f>
        <v>HGTV</v>
      </c>
      <c r="E22" s="43"/>
      <c r="F22" s="43" t="str">
        <f>IFERROR(INDEX(Data!$A$1:E$1002,_xlfn.AGGREGATE(15,6,((Data!$C$1:$C$1002=F$6)/(Data!$C$1:$C$1002=F$6))*ROW(Data!$C$1:$C$1002),ROW(F22)-ROW(F$6)),1),"")</f>
        <v>ESPN 2</v>
      </c>
      <c r="G22" s="43"/>
      <c r="H22" s="43" t="str">
        <f>IFERROR(INDEX(Data!$A$1:G$1002,_xlfn.AGGREGATE(15,6,((Data!$C$1:$C$1002=H$6)/(Data!$C$1:$C$1002=H$6))*ROW(Data!$C$1:$C$1002),ROW(H22)-ROW(H$6)),1),"")</f>
        <v/>
      </c>
      <c r="I22" s="43"/>
      <c r="J22" s="43" t="str">
        <f>IFERROR(INDEX(Data!$A$1:I$1002,_xlfn.AGGREGATE(15,6,((Data!$C$1:$C$1002=J$6)/(Data!$C$1:$C$1002=J$6))*ROW(Data!$C$1:$C$1002),ROW(J22)-ROW(J$6)),1),"")</f>
        <v>Comedy TV</v>
      </c>
      <c r="K22" s="43"/>
      <c r="L22" s="43" t="str">
        <f>IFERROR(INDEX(Data!$A$1:K$1002,_xlfn.AGGREGATE(15,6,((Data!$C$1:$C$1002=L$6)/(Data!$C$1:$C$1002=L$6))*ROW(Data!$C$1:$C$1002),ROW(L22)-ROW(L$6)),1),"")</f>
        <v/>
      </c>
      <c r="M22" s="43"/>
      <c r="N22" s="43" t="str">
        <f>IFERROR(INDEX(Data!$A$1:M$1002,_xlfn.AGGREGATE(15,6,((Data!$C$1:$C$1002=N$6)/(Data!$C$1:$C$1002=N$6))*ROW(Data!$C$1:$C$1002),ROW(N22)-ROW(N$6)),1),"")</f>
        <v>Showtime Exetreme</v>
      </c>
      <c r="O22" s="43"/>
      <c r="P22" s="43" t="str">
        <f>IFERROR(INDEX(Data!$A$1:O$1002,_xlfn.AGGREGATE(15,6,((Data!$C$1:$C$1002=P$6)/(Data!$C$1:$C$1002=P$6))*ROW(Data!$C$1:$C$1002),ROW(P22)-ROW(P$6)),1),"")</f>
        <v>Hallmark Drama</v>
      </c>
      <c r="Q22" s="43"/>
      <c r="R22" s="43" t="str">
        <f>IFERROR(INDEX(Data!$A$1:Q$1002,_xlfn.AGGREGATE(15,6,((Data!$C$1:$C$1002=R$6)/(Data!$C$1:$C$1002=R$6))*ROW(Data!$C$1:$C$1002),ROW(R22)-ROW(R$6)),1),"")</f>
        <v>Fox Business</v>
      </c>
      <c r="S22" s="43"/>
      <c r="T22" s="43" t="str">
        <f>IFERROR(INDEX(Data!$A$1:R$1002,_xlfn.AGGREGATE(15,6,((Data!$C$1:$C$1002=T$6)/(Data!$C$1:$C$1002=T$6))*ROW(Data!$C$1:$C$1002),ROW(T22)-ROW(T$6)),1),"")</f>
        <v>The Country Network</v>
      </c>
      <c r="U22" s="43"/>
      <c r="V22" s="43" t="str">
        <f>IFERROR(INDEX(Data!$A$1:X$1002,_xlfn.AGGREGATE(15,6,((Data!$C$1:$C$1002=V$6)/(Data!$C$1:$C$1002=V$6))*ROW(Data!$C$1:$C$1002),ROW(V22)-ROW(V$6)),1),"")</f>
        <v>Caracol</v>
      </c>
      <c r="W22" s="43"/>
      <c r="X22" s="43" t="str">
        <f>IFERROR(INDEX(Data!$A$1:Z$1002,_xlfn.AGGREGATE(15,6,((Data!$C$1:$C$1002=X$6)/(Data!$C$1:$C$1002=X$6))*ROW(Data!$C$1:$C$1002),ROW(X22)-ROW(X$6)),1),"")</f>
        <v/>
      </c>
      <c r="Y22" s="43"/>
      <c r="Z22" s="43" t="str">
        <f>IFERROR(INDEX(Data!$A$1:AB$1002,_xlfn.AGGREGATE(15,6,((Data!$C$1:$C$1002=Z$6)/(Data!$C$1:$C$1002=Z$6))*ROW(Data!$C$1:$C$1002),ROW(Z22)-ROW(Z$6)),1),"")</f>
        <v/>
      </c>
      <c r="BA22" s="75"/>
    </row>
    <row r="23" spans="1:53" ht="24" x14ac:dyDescent="0.4">
      <c r="A23" s="43"/>
      <c r="B23" s="43" t="str">
        <f>IFERROR(INDEX(Data!A$1:$A$1002,_xlfn.AGGREGATE(15,6,((Data!$C$1:$C$1002=B$6)/(Data!$C$1:$C$1002=B$6))*ROW(Data!$C$1:$C$1002),ROW(B23)-ROW(B$6)),1),"")</f>
        <v/>
      </c>
      <c r="C23" s="43"/>
      <c r="D23" s="43" t="str">
        <f>IFERROR(INDEX(Data!$A$1:C$1002,_xlfn.AGGREGATE(15,6,((Data!$C$1:$C$1002=D$6)/(Data!$C$1:$C$1002=D$6))*ROW(Data!$C$1:$C$1002),ROW(D23)-ROW(D$6)),1),"")</f>
        <v>HorseTV</v>
      </c>
      <c r="E23" s="43"/>
      <c r="F23" s="43" t="str">
        <f>IFERROR(INDEX(Data!$A$1:E$1002,_xlfn.AGGREGATE(15,6,((Data!$C$1:$C$1002=F$6)/(Data!$C$1:$C$1002=F$6))*ROW(Data!$C$1:$C$1002),ROW(F23)-ROW(F$6)),1),"")</f>
        <v>ESPN 3</v>
      </c>
      <c r="G23" s="43"/>
      <c r="H23" s="43" t="str">
        <f>IFERROR(INDEX(Data!$A$1:G$1002,_xlfn.AGGREGATE(15,6,((Data!$C$1:$C$1002=H$6)/(Data!$C$1:$C$1002=H$6))*ROW(Data!$C$1:$C$1002),ROW(H23)-ROW(H$6)),1),"")</f>
        <v/>
      </c>
      <c r="I23" s="43"/>
      <c r="J23" s="43" t="str">
        <f>IFERROR(INDEX(Data!$A$1:I$1002,_xlfn.AGGREGATE(15,6,((Data!$C$1:$C$1002=J$6)/(Data!$C$1:$C$1002=J$6))*ROW(Data!$C$1:$C$1002),ROW(J23)-ROW(J$6)),1),"")</f>
        <v>Comet TV</v>
      </c>
      <c r="K23" s="43"/>
      <c r="L23" s="43" t="str">
        <f>IFERROR(INDEX(Data!$A$1:K$1002,_xlfn.AGGREGATE(15,6,((Data!$C$1:$C$1002=L$6)/(Data!$C$1:$C$1002=L$6))*ROW(Data!$C$1:$C$1002),ROW(L23)-ROW(L$6)),1),"")</f>
        <v/>
      </c>
      <c r="M23" s="43"/>
      <c r="N23" s="43" t="str">
        <f>IFERROR(INDEX(Data!$A$1:M$1002,_xlfn.AGGREGATE(15,6,((Data!$C$1:$C$1002=N$6)/(Data!$C$1:$C$1002=N$6))*ROW(Data!$C$1:$C$1002),ROW(N23)-ROW(N$6)),1),"")</f>
        <v>Showtime Family</v>
      </c>
      <c r="O23" s="43"/>
      <c r="P23" s="43" t="str">
        <f>IFERROR(INDEX(Data!$A$1:O$1002,_xlfn.AGGREGATE(15,6,((Data!$C$1:$C$1002=P$6)/(Data!$C$1:$C$1002=P$6))*ROW(Data!$C$1:$C$1002),ROW(P23)-ROW(P$6)),1),"")</f>
        <v>Hallmark Movies &amp; Mysteries</v>
      </c>
      <c r="Q23" s="43"/>
      <c r="R23" s="43" t="str">
        <f>IFERROR(INDEX(Data!$A$1:Q$1002,_xlfn.AGGREGATE(15,6,((Data!$C$1:$C$1002=R$6)/(Data!$C$1:$C$1002=R$6))*ROW(Data!$C$1:$C$1002),ROW(R23)-ROW(R$6)),1),"")</f>
        <v>Fox News</v>
      </c>
      <c r="S23" s="43"/>
      <c r="T23" s="43" t="str">
        <f>IFERROR(INDEX(Data!$A$1:R$1002,_xlfn.AGGREGATE(15,6,((Data!$C$1:$C$1002=T$6)/(Data!$C$1:$C$1002=T$6))*ROW(Data!$C$1:$C$1002),ROW(T23)-ROW(T$6)),1),"")</f>
        <v/>
      </c>
      <c r="U23" s="43"/>
      <c r="V23" s="43" t="str">
        <f>IFERROR(INDEX(Data!$A$1:X$1002,_xlfn.AGGREGATE(15,6,((Data!$C$1:$C$1002=V$6)/(Data!$C$1:$C$1002=V$6))*ROW(Data!$C$1:$C$1002),ROW(V23)-ROW(V$6)),1),"")</f>
        <v>CBTV Michoacán</v>
      </c>
      <c r="W23" s="43"/>
      <c r="X23" s="43" t="str">
        <f>IFERROR(INDEX(Data!$A$1:Z$1002,_xlfn.AGGREGATE(15,6,((Data!$C$1:$C$1002=X$6)/(Data!$C$1:$C$1002=X$6))*ROW(Data!$C$1:$C$1002),ROW(X23)-ROW(X$6)),1),"")</f>
        <v/>
      </c>
      <c r="Y23" s="43"/>
      <c r="Z23" s="43" t="str">
        <f>IFERROR(INDEX(Data!$A$1:AB$1002,_xlfn.AGGREGATE(15,6,((Data!$C$1:$C$1002=Z$6)/(Data!$C$1:$C$1002=Z$6))*ROW(Data!$C$1:$C$1002),ROW(Z23)-ROW(Z$6)),1),"")</f>
        <v/>
      </c>
    </row>
    <row r="24" spans="1:53" ht="24" x14ac:dyDescent="0.4">
      <c r="A24" s="43"/>
      <c r="B24" s="43" t="str">
        <f>IFERROR(INDEX(Data!A$1:$A$1002,_xlfn.AGGREGATE(15,6,((Data!$C$1:$C$1002=B$6)/(Data!$C$1:$C$1002=B$6))*ROW(Data!$C$1:$C$1002),ROW(B24)-ROW(B$6)),1),"")</f>
        <v/>
      </c>
      <c r="C24" s="43"/>
      <c r="D24" s="43" t="str">
        <f>IFERROR(INDEX(Data!$A$1:C$1002,_xlfn.AGGREGATE(15,6,((Data!$C$1:$C$1002=D$6)/(Data!$C$1:$C$1002=D$6))*ROW(Data!$C$1:$C$1002),ROW(D24)-ROW(D$6)),1),"")</f>
        <v>Lifetime</v>
      </c>
      <c r="E24" s="43"/>
      <c r="F24" s="43" t="str">
        <f>IFERROR(INDEX(Data!$A$1:E$1002,_xlfn.AGGREGATE(15,6,((Data!$C$1:$C$1002=F$6)/(Data!$C$1:$C$1002=F$6))*ROW(Data!$C$1:$C$1002),ROW(F24)-ROW(F$6)),1),"")</f>
        <v>ESPN Bases Loaded</v>
      </c>
      <c r="G24" s="43"/>
      <c r="H24" s="43" t="str">
        <f>IFERROR(INDEX(Data!$A$1:G$1002,_xlfn.AGGREGATE(15,6,((Data!$C$1:$C$1002=H$6)/(Data!$C$1:$C$1002=H$6))*ROW(Data!$C$1:$C$1002),ROW(H24)-ROW(H$6)),1),"")</f>
        <v/>
      </c>
      <c r="I24" s="43"/>
      <c r="J24" s="43" t="str">
        <f>IFERROR(INDEX(Data!$A$1:I$1002,_xlfn.AGGREGATE(15,6,((Data!$C$1:$C$1002=J$6)/(Data!$C$1:$C$1002=J$6))*ROW(Data!$C$1:$C$1002),ROW(J24)-ROW(J$6)),1),"")</f>
        <v>Court TV</v>
      </c>
      <c r="K24" s="43"/>
      <c r="L24" s="43" t="str">
        <f>IFERROR(INDEX(Data!$A$1:K$1002,_xlfn.AGGREGATE(15,6,((Data!$C$1:$C$1002=L$6)/(Data!$C$1:$C$1002=L$6))*ROW(Data!$C$1:$C$1002),ROW(L24)-ROW(L$6)),1),"")</f>
        <v/>
      </c>
      <c r="M24" s="43"/>
      <c r="N24" s="43" t="str">
        <f>IFERROR(INDEX(Data!$A$1:M$1002,_xlfn.AGGREGATE(15,6,((Data!$C$1:$C$1002=N$6)/(Data!$C$1:$C$1002=N$6))*ROW(Data!$C$1:$C$1002),ROW(N24)-ROW(N$6)),1),"")</f>
        <v>Showtime Next</v>
      </c>
      <c r="O24" s="43"/>
      <c r="P24" s="43" t="str">
        <f>IFERROR(INDEX(Data!$A$1:O$1002,_xlfn.AGGREGATE(15,6,((Data!$C$1:$C$1002=P$6)/(Data!$C$1:$C$1002=P$6))*ROW(Data!$C$1:$C$1002),ROW(P24)-ROW(P$6)),1),"")</f>
        <v>Hallmark Movies Now</v>
      </c>
      <c r="Q24" s="43"/>
      <c r="R24" s="43" t="str">
        <f>IFERROR(INDEX(Data!$A$1:Q$1002,_xlfn.AGGREGATE(15,6,((Data!$C$1:$C$1002=R$6)/(Data!$C$1:$C$1002=R$6))*ROW(Data!$C$1:$C$1002),ROW(R24)-ROW(R$6)),1),"")</f>
        <v>France24</v>
      </c>
      <c r="S24" s="43"/>
      <c r="T24" s="43" t="str">
        <f>IFERROR(INDEX(Data!$A$1:R$1002,_xlfn.AGGREGATE(15,6,((Data!$C$1:$C$1002=T$6)/(Data!$C$1:$C$1002=T$6))*ROW(Data!$C$1:$C$1002),ROW(T24)-ROW(T$6)),1),"")</f>
        <v/>
      </c>
      <c r="U24" s="43"/>
      <c r="V24" s="43" t="str">
        <f>IFERROR(INDEX(Data!$A$1:X$1002,_xlfn.AGGREGATE(15,6,((Data!$C$1:$C$1002=V$6)/(Data!$C$1:$C$1002=V$6))*ROW(Data!$C$1:$C$1002),ROW(V24)-ROW(V$6)),1),"")</f>
        <v>Centroamérica TV</v>
      </c>
      <c r="W24" s="43"/>
      <c r="X24" s="43" t="str">
        <f>IFERROR(INDEX(Data!$A$1:Z$1002,_xlfn.AGGREGATE(15,6,((Data!$C$1:$C$1002=X$6)/(Data!$C$1:$C$1002=X$6))*ROW(Data!$C$1:$C$1002),ROW(X24)-ROW(X$6)),1),"")</f>
        <v/>
      </c>
      <c r="Y24" s="43"/>
      <c r="Z24" s="43" t="str">
        <f>IFERROR(INDEX(Data!$A$1:AB$1002,_xlfn.AGGREGATE(15,6,((Data!$C$1:$C$1002=Z$6)/(Data!$C$1:$C$1002=Z$6))*ROW(Data!$C$1:$C$1002),ROW(Z24)-ROW(Z$6)),1),"")</f>
        <v/>
      </c>
    </row>
    <row r="25" spans="1:53" ht="24" x14ac:dyDescent="0.4">
      <c r="A25" s="43"/>
      <c r="B25" s="43" t="str">
        <f>IFERROR(INDEX(Data!A$1:$A$1002,_xlfn.AGGREGATE(15,6,((Data!$C$1:$C$1002=B$6)/(Data!$C$1:$C$1002=B$6))*ROW(Data!$C$1:$C$1002),ROW(B25)-ROW(B$6)),1),"")</f>
        <v/>
      </c>
      <c r="C25" s="43"/>
      <c r="D25" s="43" t="str">
        <f>IFERROR(INDEX(Data!$A$1:C$1002,_xlfn.AGGREGATE(15,6,((Data!$C$1:$C$1002=D$6)/(Data!$C$1:$C$1002=D$6))*ROW(Data!$C$1:$C$1002),ROW(D25)-ROW(D$6)),1),"")</f>
        <v>Logo</v>
      </c>
      <c r="E25" s="43"/>
      <c r="F25" s="43" t="str">
        <f>IFERROR(INDEX(Data!$A$1:E$1002,_xlfn.AGGREGATE(15,6,((Data!$C$1:$C$1002=F$6)/(Data!$C$1:$C$1002=F$6))*ROW(Data!$C$1:$C$1002),ROW(F25)-ROW(F$6)),1),"")</f>
        <v>ESPN Classic</v>
      </c>
      <c r="G25" s="43"/>
      <c r="H25" s="43" t="str">
        <f>IFERROR(INDEX(Data!$A$1:G$1002,_xlfn.AGGREGATE(15,6,((Data!$C$1:$C$1002=H$6)/(Data!$C$1:$C$1002=H$6))*ROW(Data!$C$1:$C$1002),ROW(H25)-ROW(H$6)),1),"")</f>
        <v/>
      </c>
      <c r="I25" s="43"/>
      <c r="J25" s="43" t="str">
        <f>IFERROR(INDEX(Data!$A$1:I$1002,_xlfn.AGGREGATE(15,6,((Data!$C$1:$C$1002=J$6)/(Data!$C$1:$C$1002=J$6))*ROW(Data!$C$1:$C$1002),ROW(J25)-ROW(J$6)),1),"")</f>
        <v>COZI</v>
      </c>
      <c r="K25" s="43"/>
      <c r="L25" s="43" t="str">
        <f>IFERROR(INDEX(Data!$A$1:K$1002,_xlfn.AGGREGATE(15,6,((Data!$C$1:$C$1002=L$6)/(Data!$C$1:$C$1002=L$6))*ROW(Data!$C$1:$C$1002),ROW(L25)-ROW(L$6)),1),"")</f>
        <v/>
      </c>
      <c r="M25" s="43"/>
      <c r="N25" s="43" t="str">
        <f>IFERROR(INDEX(Data!$A$1:M$1002,_xlfn.AGGREGATE(15,6,((Data!$C$1:$C$1002=N$6)/(Data!$C$1:$C$1002=N$6))*ROW(Data!$C$1:$C$1002),ROW(N25)-ROW(N$6)),1),"")</f>
        <v>Showtime Showcase</v>
      </c>
      <c r="O25" s="43"/>
      <c r="P25" s="43" t="str">
        <f>IFERROR(INDEX(Data!$A$1:O$1002,_xlfn.AGGREGATE(15,6,((Data!$C$1:$C$1002=P$6)/(Data!$C$1:$C$1002=P$6))*ROW(Data!$C$1:$C$1002),ROW(P25)-ROW(P$6)),1),"")</f>
        <v>Hopster</v>
      </c>
      <c r="Q25" s="43"/>
      <c r="R25" s="43" t="str">
        <f>IFERROR(INDEX(Data!$A$1:Q$1002,_xlfn.AGGREGATE(15,6,((Data!$C$1:$C$1002=R$6)/(Data!$C$1:$C$1002=R$6))*ROW(Data!$C$1:$C$1002),ROW(R25)-ROW(R$6)),1),"")</f>
        <v>Fusion</v>
      </c>
      <c r="S25" s="43"/>
      <c r="T25" s="43" t="str">
        <f>IFERROR(INDEX(Data!$A$1:R$1002,_xlfn.AGGREGATE(15,6,((Data!$C$1:$C$1002=T$6)/(Data!$C$1:$C$1002=T$6))*ROW(Data!$C$1:$C$1002),ROW(T25)-ROW(T$6)),1),"")</f>
        <v/>
      </c>
      <c r="U25" s="43"/>
      <c r="V25" s="43" t="str">
        <f>IFERROR(INDEX(Data!$A$1:X$1002,_xlfn.AGGREGATE(15,6,((Data!$C$1:$C$1002=V$6)/(Data!$C$1:$C$1002=V$6))*ROW(Data!$C$1:$C$1002),ROW(V25)-ROW(V$6)),1),"")</f>
        <v>Cine Estelar</v>
      </c>
      <c r="W25" s="43"/>
      <c r="X25" s="43" t="str">
        <f>IFERROR(INDEX(Data!$A$1:Z$1002,_xlfn.AGGREGATE(15,6,((Data!$C$1:$C$1002=X$6)/(Data!$C$1:$C$1002=X$6))*ROW(Data!$C$1:$C$1002),ROW(X25)-ROW(X$6)),1),"")</f>
        <v/>
      </c>
      <c r="Y25" s="43"/>
      <c r="Z25" s="43" t="str">
        <f>IFERROR(INDEX(Data!$A$1:AB$1002,_xlfn.AGGREGATE(15,6,((Data!$C$1:$C$1002=Z$6)/(Data!$C$1:$C$1002=Z$6))*ROW(Data!$C$1:$C$1002),ROW(Z25)-ROW(Z$6)),1),"")</f>
        <v/>
      </c>
    </row>
    <row r="26" spans="1:53" x14ac:dyDescent="0.4">
      <c r="A26" s="43"/>
      <c r="B26" s="43" t="str">
        <f>IFERROR(INDEX(Data!A$1:$A$1002,_xlfn.AGGREGATE(15,6,((Data!$C$1:$C$1002=B$6)/(Data!$C$1:$C$1002=B$6))*ROW(Data!$C$1:$C$1002),ROW(B26)-ROW(B$6)),1),"")</f>
        <v/>
      </c>
      <c r="C26" s="43"/>
      <c r="D26" s="43" t="str">
        <f>IFERROR(INDEX(Data!$A$1:C$1002,_xlfn.AGGREGATE(15,6,((Data!$C$1:$C$1002=D$6)/(Data!$C$1:$C$1002=D$6))*ROW(Data!$C$1:$C$1002),ROW(D26)-ROW(D$6)),1),"")</f>
        <v>Nat Geo Wild</v>
      </c>
      <c r="E26" s="43"/>
      <c r="F26" s="43" t="str">
        <f>IFERROR(INDEX(Data!$A$1:E$1002,_xlfn.AGGREGATE(15,6,((Data!$C$1:$C$1002=F$6)/(Data!$C$1:$C$1002=F$6))*ROW(Data!$C$1:$C$1002),ROW(F26)-ROW(F$6)),1),"")</f>
        <v>ESPN College Extra</v>
      </c>
      <c r="G26" s="43"/>
      <c r="H26" s="43" t="str">
        <f>IFERROR(INDEX(Data!$A$1:G$1002,_xlfn.AGGREGATE(15,6,((Data!$C$1:$C$1002=H$6)/(Data!$C$1:$C$1002=H$6))*ROW(Data!$C$1:$C$1002),ROW(H26)-ROW(H$6)),1),"")</f>
        <v/>
      </c>
      <c r="I26" s="43"/>
      <c r="J26" s="43" t="str">
        <f>IFERROR(INDEX(Data!$A$1:I$1002,_xlfn.AGGREGATE(15,6,((Data!$C$1:$C$1002=J$6)/(Data!$C$1:$C$1002=J$6))*ROW(Data!$C$1:$C$1002),ROW(J26)-ROW(J$6)),1),"")</f>
        <v>Discovery Channel</v>
      </c>
      <c r="K26" s="43"/>
      <c r="L26" s="43" t="str">
        <f>IFERROR(INDEX(Data!$A$1:K$1002,_xlfn.AGGREGATE(15,6,((Data!$C$1:$C$1002=L$6)/(Data!$C$1:$C$1002=L$6))*ROW(Data!$C$1:$C$1002),ROW(L26)-ROW(L$6)),1),"")</f>
        <v/>
      </c>
      <c r="M26" s="43"/>
      <c r="N26" s="43" t="str">
        <f>IFERROR(INDEX(Data!$A$1:M$1002,_xlfn.AGGREGATE(15,6,((Data!$C$1:$C$1002=N$6)/(Data!$C$1:$C$1002=N$6))*ROW(Data!$C$1:$C$1002),ROW(N26)-ROW(N$6)),1),"")</f>
        <v>Showtime West</v>
      </c>
      <c r="O26" s="43"/>
      <c r="P26" s="43" t="str">
        <f>IFERROR(INDEX(Data!$A$1:O$1002,_xlfn.AGGREGATE(15,6,((Data!$C$1:$C$1002=P$6)/(Data!$C$1:$C$1002=P$6))*ROW(Data!$C$1:$C$1002),ROW(P26)-ROW(P$6)),1),"")</f>
        <v>Nick Jr.</v>
      </c>
      <c r="Q26" s="43"/>
      <c r="R26" s="43" t="str">
        <f>IFERROR(INDEX(Data!$A$1:Q$1002,_xlfn.AGGREGATE(15,6,((Data!$C$1:$C$1002=R$6)/(Data!$C$1:$C$1002=R$6))*ROW(Data!$C$1:$C$1002),ROW(R26)-ROW(R$6)),1),"")</f>
        <v>HLN</v>
      </c>
      <c r="S26" s="43"/>
      <c r="T26" s="43" t="str">
        <f>IFERROR(INDEX(Data!$A$1:R$1002,_xlfn.AGGREGATE(15,6,((Data!$C$1:$C$1002=T$6)/(Data!$C$1:$C$1002=T$6))*ROW(Data!$C$1:$C$1002),ROW(T26)-ROW(T$6)),1),"")</f>
        <v/>
      </c>
      <c r="U26" s="43"/>
      <c r="V26" s="43" t="str">
        <f>IFERROR(INDEX(Data!$A$1:X$1002,_xlfn.AGGREGATE(15,6,((Data!$C$1:$C$1002=V$6)/(Data!$C$1:$C$1002=V$6))*ROW(Data!$C$1:$C$1002),ROW(V26)-ROW(V$6)),1),"")</f>
        <v>Cine Mexicano</v>
      </c>
      <c r="W26" s="43"/>
      <c r="X26" s="43" t="str">
        <f>IFERROR(INDEX(Data!$A$1:Z$1002,_xlfn.AGGREGATE(15,6,((Data!$C$1:$C$1002=X$6)/(Data!$C$1:$C$1002=X$6))*ROW(Data!$C$1:$C$1002),ROW(X26)-ROW(X$6)),1),"")</f>
        <v/>
      </c>
      <c r="Y26" s="43"/>
      <c r="Z26" s="43" t="str">
        <f>IFERROR(INDEX(Data!$A$1:AB$1002,_xlfn.AGGREGATE(15,6,((Data!$C$1:$C$1002=Z$6)/(Data!$C$1:$C$1002=Z$6))*ROW(Data!$C$1:$C$1002),ROW(Z26)-ROW(Z$6)),1),"")</f>
        <v/>
      </c>
    </row>
    <row r="27" spans="1:53" x14ac:dyDescent="0.4">
      <c r="A27" s="43"/>
      <c r="B27" s="43" t="str">
        <f>IFERROR(INDEX(Data!A$1:$A$1002,_xlfn.AGGREGATE(15,6,((Data!$C$1:$C$1002=B$6)/(Data!$C$1:$C$1002=B$6))*ROW(Data!$C$1:$C$1002),ROW(B27)-ROW(B$6)),1),"")</f>
        <v/>
      </c>
      <c r="C27" s="43"/>
      <c r="D27" s="43" t="str">
        <f>IFERROR(INDEX(Data!$A$1:C$1002,_xlfn.AGGREGATE(15,6,((Data!$C$1:$C$1002=D$6)/(Data!$C$1:$C$1002=D$6))*ROW(Data!$C$1:$C$1002),ROW(D27)-ROW(D$6)),1),"")</f>
        <v>OAN Encore</v>
      </c>
      <c r="E27" s="43"/>
      <c r="F27" s="43" t="str">
        <f>IFERROR(INDEX(Data!$A$1:E$1002,_xlfn.AGGREGATE(15,6,((Data!$C$1:$C$1002=F$6)/(Data!$C$1:$C$1002=F$6))*ROW(Data!$C$1:$C$1002),ROW(F27)-ROW(F$6)),1),"")</f>
        <v>ESPN Goal Line</v>
      </c>
      <c r="G27" s="43"/>
      <c r="H27" s="43" t="str">
        <f>IFERROR(INDEX(Data!$A$1:G$1002,_xlfn.AGGREGATE(15,6,((Data!$C$1:$C$1002=H$6)/(Data!$C$1:$C$1002=H$6))*ROW(Data!$C$1:$C$1002),ROW(H27)-ROW(H$6)),1),"")</f>
        <v/>
      </c>
      <c r="I27" s="43"/>
      <c r="J27" s="43" t="str">
        <f>IFERROR(INDEX(Data!$A$1:I$1002,_xlfn.AGGREGATE(15,6,((Data!$C$1:$C$1002=J$6)/(Data!$C$1:$C$1002=J$6))*ROW(Data!$C$1:$C$1002),ROW(J27)-ROW(J$6)),1),"")</f>
        <v>Docurama</v>
      </c>
      <c r="K27" s="43"/>
      <c r="L27" s="43" t="str">
        <f>IFERROR(INDEX(Data!$A$1:K$1002,_xlfn.AGGREGATE(15,6,((Data!$C$1:$C$1002=L$6)/(Data!$C$1:$C$1002=L$6))*ROW(Data!$C$1:$C$1002),ROW(L27)-ROW(L$6)),1),"")</f>
        <v/>
      </c>
      <c r="M27" s="43"/>
      <c r="N27" s="43" t="str">
        <f>IFERROR(INDEX(Data!$A$1:M$1002,_xlfn.AGGREGATE(15,6,((Data!$C$1:$C$1002=N$6)/(Data!$C$1:$C$1002=N$6))*ROW(Data!$C$1:$C$1002),ROW(N27)-ROW(N$6)),1),"")</f>
        <v>Showtime Women</v>
      </c>
      <c r="O27" s="43"/>
      <c r="P27" s="43" t="str">
        <f>IFERROR(INDEX(Data!$A$1:O$1002,_xlfn.AGGREGATE(15,6,((Data!$C$1:$C$1002=P$6)/(Data!$C$1:$C$1002=P$6))*ROW(Data!$C$1:$C$1002),ROW(P27)-ROW(P$6)),1),"")</f>
        <v>Nickelodeon</v>
      </c>
      <c r="Q27" s="43"/>
      <c r="R27" s="43" t="str">
        <f>IFERROR(INDEX(Data!$A$1:Q$1002,_xlfn.AGGREGATE(15,6,((Data!$C$1:$C$1002=R$6)/(Data!$C$1:$C$1002=R$6))*ROW(Data!$C$1:$C$1002),ROW(R27)-ROW(R$6)),1),"")</f>
        <v>Law And Crime</v>
      </c>
      <c r="S27" s="43"/>
      <c r="T27" s="43" t="str">
        <f>IFERROR(INDEX(Data!$A$1:R$1002,_xlfn.AGGREGATE(15,6,((Data!$C$1:$C$1002=T$6)/(Data!$C$1:$C$1002=T$6))*ROW(Data!$C$1:$C$1002),ROW(T27)-ROW(T$6)),1),"")</f>
        <v/>
      </c>
      <c r="U27" s="43"/>
      <c r="V27" s="43" t="str">
        <f>IFERROR(INDEX(Data!$A$1:X$1002,_xlfn.AGGREGATE(15,6,((Data!$C$1:$C$1002=V$6)/(Data!$C$1:$C$1002=V$6))*ROW(Data!$C$1:$C$1002),ROW(V27)-ROW(V$6)),1),"")</f>
        <v>Cine Nostalgia</v>
      </c>
      <c r="W27" s="43"/>
      <c r="X27" s="43" t="str">
        <f>IFERROR(INDEX(Data!$A$1:Z$1002,_xlfn.AGGREGATE(15,6,((Data!$C$1:$C$1002=X$6)/(Data!$C$1:$C$1002=X$6))*ROW(Data!$C$1:$C$1002),ROW(X27)-ROW(X$6)),1),"")</f>
        <v/>
      </c>
      <c r="Y27" s="43"/>
      <c r="Z27" s="43" t="str">
        <f>IFERROR(INDEX(Data!$A$1:AB$1002,_xlfn.AGGREGATE(15,6,((Data!$C$1:$C$1002=Z$6)/(Data!$C$1:$C$1002=Z$6))*ROW(Data!$C$1:$C$1002),ROW(Z27)-ROW(Z$6)),1),"")</f>
        <v/>
      </c>
    </row>
    <row r="28" spans="1:53" x14ac:dyDescent="0.4">
      <c r="A28" s="43"/>
      <c r="B28" s="43" t="str">
        <f>IFERROR(INDEX(Data!A$1:$A$1002,_xlfn.AGGREGATE(15,6,((Data!$C$1:$C$1002=B$6)/(Data!$C$1:$C$1002=B$6))*ROW(Data!$C$1:$C$1002),ROW(B28)-ROW(B$6)),1),"")</f>
        <v/>
      </c>
      <c r="C28" s="43"/>
      <c r="D28" s="43" t="str">
        <f>IFERROR(INDEX(Data!$A$1:C$1002,_xlfn.AGGREGATE(15,6,((Data!$C$1:$C$1002=D$6)/(Data!$C$1:$C$1002=D$6))*ROW(Data!$C$1:$C$1002),ROW(D28)-ROW(D$6)),1),"")</f>
        <v>Outdoor Channel</v>
      </c>
      <c r="E28" s="43"/>
      <c r="F28" s="43" t="str">
        <f>IFERROR(INDEX(Data!$A$1:E$1002,_xlfn.AGGREGATE(15,6,((Data!$C$1:$C$1002=F$6)/(Data!$C$1:$C$1002=F$6))*ROW(Data!$C$1:$C$1002),ROW(F28)-ROW(F$6)),1),"")</f>
        <v>ESPNews</v>
      </c>
      <c r="G28" s="43"/>
      <c r="H28" s="43" t="str">
        <f>IFERROR(INDEX(Data!$A$1:G$1002,_xlfn.AGGREGATE(15,6,((Data!$C$1:$C$1002=H$6)/(Data!$C$1:$C$1002=H$6))*ROW(Data!$C$1:$C$1002),ROW(H28)-ROW(H$6)),1),"")</f>
        <v/>
      </c>
      <c r="I28" s="43"/>
      <c r="J28" s="43" t="str">
        <f>IFERROR(INDEX(Data!$A$1:I$1002,_xlfn.AGGREGATE(15,6,((Data!$C$1:$C$1002=J$6)/(Data!$C$1:$C$1002=J$6))*ROW(Data!$C$1:$C$1002),ROW(J28)-ROW(J$6)),1),"")</f>
        <v>Dove Channel</v>
      </c>
      <c r="K28" s="43"/>
      <c r="L28" s="43" t="str">
        <f>IFERROR(INDEX(Data!$A$1:K$1002,_xlfn.AGGREGATE(15,6,((Data!$C$1:$C$1002=L$6)/(Data!$C$1:$C$1002=L$6))*ROW(Data!$C$1:$C$1002),ROW(L28)-ROW(L$6)),1),"")</f>
        <v/>
      </c>
      <c r="M28" s="43"/>
      <c r="N28" s="43" t="str">
        <f>IFERROR(INDEX(Data!$A$1:M$1002,_xlfn.AGGREGATE(15,6,((Data!$C$1:$C$1002=N$6)/(Data!$C$1:$C$1002=N$6))*ROW(Data!$C$1:$C$1002),ROW(N28)-ROW(N$6)),1),"")</f>
        <v>Starz</v>
      </c>
      <c r="O28" s="43"/>
      <c r="P28" s="43" t="str">
        <f>IFERROR(INDEX(Data!$A$1:O$1002,_xlfn.AGGREGATE(15,6,((Data!$C$1:$C$1002=P$6)/(Data!$C$1:$C$1002=P$6))*ROW(Data!$C$1:$C$1002),ROW(P28)-ROW(P$6)),1),"")</f>
        <v>Nicktoons</v>
      </c>
      <c r="Q28" s="43"/>
      <c r="R28" s="43" t="str">
        <f>IFERROR(INDEX(Data!$A$1:Q$1002,_xlfn.AGGREGATE(15,6,((Data!$C$1:$C$1002=R$6)/(Data!$C$1:$C$1002=R$6))*ROW(Data!$C$1:$C$1002),ROW(R28)-ROW(R$6)),1),"")</f>
        <v>Local Now</v>
      </c>
      <c r="S28" s="43"/>
      <c r="T28" s="43" t="str">
        <f>IFERROR(INDEX(Data!$A$1:R$1002,_xlfn.AGGREGATE(15,6,((Data!$C$1:$C$1002=T$6)/(Data!$C$1:$C$1002=T$6))*ROW(Data!$C$1:$C$1002),ROW(T28)-ROW(T$6)),1),"")</f>
        <v/>
      </c>
      <c r="U28" s="43"/>
      <c r="V28" s="43" t="str">
        <f>IFERROR(INDEX(Data!$A$1:X$1002,_xlfn.AGGREGATE(15,6,((Data!$C$1:$C$1002=V$6)/(Data!$C$1:$C$1002=V$6))*ROW(Data!$C$1:$C$1002),ROW(V28)-ROW(V$6)),1),"")</f>
        <v>Cine Sony</v>
      </c>
      <c r="W28" s="43"/>
      <c r="X28" s="43" t="str">
        <f>IFERROR(INDEX(Data!$A$1:Z$1002,_xlfn.AGGREGATE(15,6,((Data!$C$1:$C$1002=X$6)/(Data!$C$1:$C$1002=X$6))*ROW(Data!$C$1:$C$1002),ROW(X28)-ROW(X$6)),1),"")</f>
        <v/>
      </c>
      <c r="Y28" s="43"/>
      <c r="Z28" s="43" t="str">
        <f>IFERROR(INDEX(Data!$A$1:AB$1002,_xlfn.AGGREGATE(15,6,((Data!$C$1:$C$1002=Z$6)/(Data!$C$1:$C$1002=Z$6))*ROW(Data!$C$1:$C$1002),ROW(Z28)-ROW(Z$6)),1),"")</f>
        <v/>
      </c>
    </row>
    <row r="29" spans="1:53" x14ac:dyDescent="0.4">
      <c r="A29" s="43"/>
      <c r="B29" s="43" t="str">
        <f>IFERROR(INDEX(Data!A$1:$A$1002,_xlfn.AGGREGATE(15,6,((Data!$C$1:$C$1002=B$6)/(Data!$C$1:$C$1002=B$6))*ROW(Data!$C$1:$C$1002),ROW(B29)-ROW(B$6)),1),"")</f>
        <v/>
      </c>
      <c r="C29" s="43"/>
      <c r="D29" s="43" t="str">
        <f>IFERROR(INDEX(Data!$A$1:C$1002,_xlfn.AGGREGATE(15,6,((Data!$C$1:$C$1002=D$6)/(Data!$C$1:$C$1002=D$6))*ROW(Data!$C$1:$C$1002),ROW(D29)-ROW(D$6)),1),"")</f>
        <v>Ovation</v>
      </c>
      <c r="E29" s="43"/>
      <c r="F29" s="43" t="str">
        <f>IFERROR(INDEX(Data!$A$1:E$1002,_xlfn.AGGREGATE(15,6,((Data!$C$1:$C$1002=F$6)/(Data!$C$1:$C$1002=F$6))*ROW(Data!$C$1:$C$1002),ROW(F29)-ROW(F$6)),1),"")</f>
        <v>ESPNu</v>
      </c>
      <c r="G29" s="43"/>
      <c r="H29" s="43" t="str">
        <f>IFERROR(INDEX(Data!$A$1:G$1002,_xlfn.AGGREGATE(15,6,((Data!$C$1:$C$1002=H$6)/(Data!$C$1:$C$1002=H$6))*ROW(Data!$C$1:$C$1002),ROW(H29)-ROW(H$6)),1),"")</f>
        <v/>
      </c>
      <c r="I29" s="43"/>
      <c r="J29" s="43" t="str">
        <f>IFERROR(INDEX(Data!$A$1:I$1002,_xlfn.AGGREGATE(15,6,((Data!$C$1:$C$1002=J$6)/(Data!$C$1:$C$1002=J$6))*ROW(Data!$C$1:$C$1002),ROW(J29)-ROW(J$6)),1),"")</f>
        <v>FX</v>
      </c>
      <c r="K29" s="43"/>
      <c r="L29" s="43" t="str">
        <f>IFERROR(INDEX(Data!$A$1:K$1002,_xlfn.AGGREGATE(15,6,((Data!$C$1:$C$1002=L$6)/(Data!$C$1:$C$1002=L$6))*ROW(Data!$C$1:$C$1002),ROW(L29)-ROW(L$6)),1),"")</f>
        <v/>
      </c>
      <c r="M29" s="43"/>
      <c r="N29" s="43" t="str">
        <f>IFERROR(INDEX(Data!$A$1:M$1002,_xlfn.AGGREGATE(15,6,((Data!$C$1:$C$1002=N$6)/(Data!$C$1:$C$1002=N$6))*ROW(Data!$C$1:$C$1002),ROW(N29)-ROW(N$6)),1),"")</f>
        <v>Starz Comedy</v>
      </c>
      <c r="O29" s="43"/>
      <c r="P29" s="43" t="str">
        <f>IFERROR(INDEX(Data!$A$1:O$1002,_xlfn.AGGREGATE(15,6,((Data!$C$1:$C$1002=P$6)/(Data!$C$1:$C$1002=P$6))*ROW(Data!$C$1:$C$1002),ROW(P29)-ROW(P$6)),1),"")</f>
        <v>PBS Kids</v>
      </c>
      <c r="Q29" s="43"/>
      <c r="R29" s="43" t="str">
        <f>IFERROR(INDEX(Data!$A$1:Q$1002,_xlfn.AGGREGATE(15,6,((Data!$C$1:$C$1002=R$6)/(Data!$C$1:$C$1002=R$6))*ROW(Data!$C$1:$C$1002),ROW(R29)-ROW(R$6)),1),"")</f>
        <v>MSNBC</v>
      </c>
      <c r="S29" s="43"/>
      <c r="T29" s="43" t="str">
        <f>IFERROR(INDEX(Data!$A$1:R$1002,_xlfn.AGGREGATE(15,6,((Data!$C$1:$C$1002=T$6)/(Data!$C$1:$C$1002=T$6))*ROW(Data!$C$1:$C$1002),ROW(T29)-ROW(T$6)),1),"")</f>
        <v/>
      </c>
      <c r="U29" s="43"/>
      <c r="V29" s="43" t="str">
        <f>IFERROR(INDEX(Data!$A$1:X$1002,_xlfn.AGGREGATE(15,6,((Data!$C$1:$C$1002=V$6)/(Data!$C$1:$C$1002=V$6))*ROW(Data!$C$1:$C$1002),ROW(V29)-ROW(V$6)),1),"")</f>
        <v>Cinelatino</v>
      </c>
      <c r="W29" s="43"/>
      <c r="X29" s="43" t="str">
        <f>IFERROR(INDEX(Data!$A$1:Z$1002,_xlfn.AGGREGATE(15,6,((Data!$C$1:$C$1002=X$6)/(Data!$C$1:$C$1002=X$6))*ROW(Data!$C$1:$C$1002),ROW(X29)-ROW(X$6)),1),"")</f>
        <v/>
      </c>
      <c r="Y29" s="43"/>
      <c r="Z29" s="43" t="str">
        <f>IFERROR(INDEX(Data!$A$1:AB$1002,_xlfn.AGGREGATE(15,6,((Data!$C$1:$C$1002=Z$6)/(Data!$C$1:$C$1002=Z$6))*ROW(Data!$C$1:$C$1002),ROW(Z29)-ROW(Z$6)),1),"")</f>
        <v/>
      </c>
    </row>
    <row r="30" spans="1:53" x14ac:dyDescent="0.4">
      <c r="A30" s="43"/>
      <c r="B30" s="43" t="str">
        <f>IFERROR(INDEX(Data!A$1:$A$1002,_xlfn.AGGREGATE(15,6,((Data!$C$1:$C$1002=B$6)/(Data!$C$1:$C$1002=B$6))*ROW(Data!$C$1:$C$1002),ROW(B30)-ROW(B$6)),1),"")</f>
        <v/>
      </c>
      <c r="C30" s="43"/>
      <c r="D30" s="43" t="str">
        <f>IFERROR(INDEX(Data!$A$1:C$1002,_xlfn.AGGREGATE(15,6,((Data!$C$1:$C$1002=D$6)/(Data!$C$1:$C$1002=D$6))*ROW(Data!$C$1:$C$1002),ROW(D30)-ROW(D$6)),1),"")</f>
        <v>Own</v>
      </c>
      <c r="E30" s="43"/>
      <c r="F30" s="43" t="str">
        <f>IFERROR(INDEX(Data!$A$1:E$1002,_xlfn.AGGREGATE(15,6,((Data!$C$1:$C$1002=F$6)/(Data!$C$1:$C$1002=F$6))*ROW(Data!$C$1:$C$1002),ROW(F30)-ROW(F$6)),1),"")</f>
        <v>Fight Network</v>
      </c>
      <c r="G30" s="43"/>
      <c r="H30" s="43" t="str">
        <f>IFERROR(INDEX(Data!$A$1:G$1002,_xlfn.AGGREGATE(15,6,((Data!$C$1:$C$1002=H$6)/(Data!$C$1:$C$1002=H$6))*ROW(Data!$C$1:$C$1002),ROW(H30)-ROW(H$6)),1),"")</f>
        <v/>
      </c>
      <c r="I30" s="43"/>
      <c r="J30" s="43" t="str">
        <f>IFERROR(INDEX(Data!$A$1:I$1002,_xlfn.AGGREGATE(15,6,((Data!$C$1:$C$1002=J$6)/(Data!$C$1:$C$1002=J$6))*ROW(Data!$C$1:$C$1002),ROW(J30)-ROW(J$6)),1),"")</f>
        <v>FXX</v>
      </c>
      <c r="K30" s="43"/>
      <c r="L30" s="43" t="str">
        <f>IFERROR(INDEX(Data!$A$1:K$1002,_xlfn.AGGREGATE(15,6,((Data!$C$1:$C$1002=L$6)/(Data!$C$1:$C$1002=L$6))*ROW(Data!$C$1:$C$1002),ROW(L30)-ROW(L$6)),1),"")</f>
        <v/>
      </c>
      <c r="M30" s="43"/>
      <c r="N30" s="43" t="str">
        <f>IFERROR(INDEX(Data!$A$1:M$1002,_xlfn.AGGREGATE(15,6,((Data!$C$1:$C$1002=N$6)/(Data!$C$1:$C$1002=N$6))*ROW(Data!$C$1:$C$1002),ROW(N30)-ROW(N$6)),1),"")</f>
        <v>Starz Edge</v>
      </c>
      <c r="O30" s="43"/>
      <c r="P30" s="43" t="str">
        <f>IFERROR(INDEX(Data!$A$1:O$1002,_xlfn.AGGREGATE(15,6,((Data!$C$1:$C$1002=P$6)/(Data!$C$1:$C$1002=P$6))*ROW(Data!$C$1:$C$1002),ROW(P30)-ROW(P$6)),1),"")</f>
        <v>Teen Music</v>
      </c>
      <c r="Q30" s="43"/>
      <c r="R30" s="43" t="str">
        <f>IFERROR(INDEX(Data!$A$1:Q$1002,_xlfn.AGGREGATE(15,6,((Data!$C$1:$C$1002=R$6)/(Data!$C$1:$C$1002=R$6))*ROW(Data!$C$1:$C$1002),ROW(R30)-ROW(R$6)),1),"")</f>
        <v>NDTV 24X7</v>
      </c>
      <c r="S30" s="43"/>
      <c r="T30" s="43" t="str">
        <f>IFERROR(INDEX(Data!$A$1:R$1002,_xlfn.AGGREGATE(15,6,((Data!$C$1:$C$1002=T$6)/(Data!$C$1:$C$1002=T$6))*ROW(Data!$C$1:$C$1002),ROW(T30)-ROW(T$6)),1),"")</f>
        <v/>
      </c>
      <c r="U30" s="43"/>
      <c r="V30" s="43" t="str">
        <f>IFERROR(INDEX(Data!$A$1:X$1002,_xlfn.AGGREGATE(15,6,((Data!$C$1:$C$1002=V$6)/(Data!$C$1:$C$1002=V$6))*ROW(Data!$C$1:$C$1002),ROW(V30)-ROW(V$6)),1),"")</f>
        <v>CNN En Español</v>
      </c>
      <c r="W30" s="43"/>
      <c r="X30" s="43" t="str">
        <f>IFERROR(INDEX(Data!$A$1:Z$1002,_xlfn.AGGREGATE(15,6,((Data!$C$1:$C$1002=X$6)/(Data!$C$1:$C$1002=X$6))*ROW(Data!$C$1:$C$1002),ROW(X30)-ROW(X$6)),1),"")</f>
        <v/>
      </c>
      <c r="Y30" s="43"/>
      <c r="Z30" s="43" t="str">
        <f>IFERROR(INDEX(Data!$A$1:AB$1002,_xlfn.AGGREGATE(15,6,((Data!$C$1:$C$1002=Z$6)/(Data!$C$1:$C$1002=Z$6))*ROW(Data!$C$1:$C$1002),ROW(Z30)-ROW(Z$6)),1),"")</f>
        <v/>
      </c>
    </row>
    <row r="31" spans="1:53" ht="24" x14ac:dyDescent="0.4">
      <c r="A31" s="43"/>
      <c r="B31" s="43" t="str">
        <f>IFERROR(INDEX(Data!A$1:$A$1002,_xlfn.AGGREGATE(15,6,((Data!$C$1:$C$1002=B$6)/(Data!$C$1:$C$1002=B$6))*ROW(Data!$C$1:$C$1002),ROW(B31)-ROW(B$6)),1),"")</f>
        <v/>
      </c>
      <c r="C31" s="43"/>
      <c r="D31" s="43" t="str">
        <f>IFERROR(INDEX(Data!$A$1:C$1002,_xlfn.AGGREGATE(15,6,((Data!$C$1:$C$1002=D$6)/(Data!$C$1:$C$1002=D$6))*ROW(Data!$C$1:$C$1002),ROW(D31)-ROW(D$6)),1),"")</f>
        <v>Oxygen</v>
      </c>
      <c r="E31" s="43"/>
      <c r="F31" s="43" t="str">
        <f>IFERROR(INDEX(Data!$A$1:E$1002,_xlfn.AGGREGATE(15,6,((Data!$C$1:$C$1002=F$6)/(Data!$C$1:$C$1002=F$6))*ROW(Data!$C$1:$C$1002),ROW(F31)-ROW(F$6)),1),"")</f>
        <v>Fntsy Sports Network</v>
      </c>
      <c r="G31" s="43"/>
      <c r="H31" s="43" t="str">
        <f>IFERROR(INDEX(Data!$A$1:G$1002,_xlfn.AGGREGATE(15,6,((Data!$C$1:$C$1002=H$6)/(Data!$C$1:$C$1002=H$6))*ROW(Data!$C$1:$C$1002),ROW(H31)-ROW(H$6)),1),"")</f>
        <v/>
      </c>
      <c r="I31" s="43"/>
      <c r="J31" s="43" t="str">
        <f>IFERROR(INDEX(Data!$A$1:I$1002,_xlfn.AGGREGATE(15,6,((Data!$C$1:$C$1002=J$6)/(Data!$C$1:$C$1002=J$6))*ROW(Data!$C$1:$C$1002),ROW(J31)-ROW(J$6)),1),"")</f>
        <v>Game Show Network</v>
      </c>
      <c r="K31" s="43"/>
      <c r="L31" s="43" t="str">
        <f>IFERROR(INDEX(Data!$A$1:K$1002,_xlfn.AGGREGATE(15,6,((Data!$C$1:$C$1002=L$6)/(Data!$C$1:$C$1002=L$6))*ROW(Data!$C$1:$C$1002),ROW(L31)-ROW(L$6)),1),"")</f>
        <v/>
      </c>
      <c r="M31" s="43"/>
      <c r="N31" s="43" t="str">
        <f>IFERROR(INDEX(Data!$A$1:M$1002,_xlfn.AGGREGATE(15,6,((Data!$C$1:$C$1002=N$6)/(Data!$C$1:$C$1002=N$6))*ROW(Data!$C$1:$C$1002),ROW(N31)-ROW(N$6)),1),"")</f>
        <v>Starz Encore</v>
      </c>
      <c r="O31" s="43"/>
      <c r="P31" s="43" t="str">
        <f>IFERROR(INDEX(Data!$A$1:O$1002,_xlfn.AGGREGATE(15,6,((Data!$C$1:$C$1002=P$6)/(Data!$C$1:$C$1002=P$6))*ROW(Data!$C$1:$C$1002),ROW(P31)-ROW(P$6)),1),"")</f>
        <v>Teen Nick</v>
      </c>
      <c r="Q31" s="43"/>
      <c r="R31" s="43" t="str">
        <f>IFERROR(INDEX(Data!$A$1:Q$1002,_xlfn.AGGREGATE(15,6,((Data!$C$1:$C$1002=R$6)/(Data!$C$1:$C$1002=R$6))*ROW(Data!$C$1:$C$1002),ROW(R31)-ROW(R$6)),1),"")</f>
        <v>NECN</v>
      </c>
      <c r="S31" s="43"/>
      <c r="T31" s="43" t="str">
        <f>IFERROR(INDEX(Data!$A$1:R$1002,_xlfn.AGGREGATE(15,6,((Data!$C$1:$C$1002=T$6)/(Data!$C$1:$C$1002=T$6))*ROW(Data!$C$1:$C$1002),ROW(T31)-ROW(T$6)),1),"")</f>
        <v/>
      </c>
      <c r="U31" s="43"/>
      <c r="V31" s="43" t="str">
        <f>IFERROR(INDEX(Data!$A$1:X$1002,_xlfn.AGGREGATE(15,6,((Data!$C$1:$C$1002=V$6)/(Data!$C$1:$C$1002=V$6))*ROW(Data!$C$1:$C$1002),ROW(V31)-ROW(V$6)),1),"")</f>
        <v>De Pelicula</v>
      </c>
      <c r="W31" s="43"/>
      <c r="X31" s="43" t="str">
        <f>IFERROR(INDEX(Data!$A$1:Z$1002,_xlfn.AGGREGATE(15,6,((Data!$C$1:$C$1002=X$6)/(Data!$C$1:$C$1002=X$6))*ROW(Data!$C$1:$C$1002),ROW(X31)-ROW(X$6)),1),"")</f>
        <v/>
      </c>
      <c r="Y31" s="43"/>
      <c r="Z31" s="43" t="str">
        <f>IFERROR(INDEX(Data!$A$1:AB$1002,_xlfn.AGGREGATE(15,6,((Data!$C$1:$C$1002=Z$6)/(Data!$C$1:$C$1002=Z$6))*ROW(Data!$C$1:$C$1002),ROW(Z31)-ROW(Z$6)),1),"")</f>
        <v/>
      </c>
    </row>
    <row r="32" spans="1:53" ht="24" x14ac:dyDescent="0.4">
      <c r="A32" s="43"/>
      <c r="B32" s="43" t="str">
        <f>IFERROR(INDEX(Data!A$1:$A$1002,_xlfn.AGGREGATE(15,6,((Data!$C$1:$C$1002=B$6)/(Data!$C$1:$C$1002=B$6))*ROW(Data!$C$1:$C$1002),ROW(B32)-ROW(B$6)),1),"")</f>
        <v/>
      </c>
      <c r="C32" s="43"/>
      <c r="D32" s="43" t="str">
        <f>IFERROR(INDEX(Data!$A$1:C$1002,_xlfn.AGGREGATE(15,6,((Data!$C$1:$C$1002=D$6)/(Data!$C$1:$C$1002=D$6))*ROW(Data!$C$1:$C$1002),ROW(D32)-ROW(D$6)),1),"")</f>
        <v>People TV</v>
      </c>
      <c r="E32" s="43"/>
      <c r="F32" s="43" t="str">
        <f>IFERROR(INDEX(Data!$A$1:E$1002,_xlfn.AGGREGATE(15,6,((Data!$C$1:$C$1002=F$6)/(Data!$C$1:$C$1002=F$6))*ROW(Data!$C$1:$C$1002),ROW(F32)-ROW(F$6)),1),"")</f>
        <v>Fox Soccer Plus</v>
      </c>
      <c r="G32" s="43"/>
      <c r="H32" s="43" t="str">
        <f>IFERROR(INDEX(Data!$A$1:G$1002,_xlfn.AGGREGATE(15,6,((Data!$C$1:$C$1002=H$6)/(Data!$C$1:$C$1002=H$6))*ROW(Data!$C$1:$C$1002),ROW(H32)-ROW(H$6)),1),"")</f>
        <v/>
      </c>
      <c r="I32" s="43"/>
      <c r="J32" s="43" t="str">
        <f>IFERROR(INDEX(Data!$A$1:I$1002,_xlfn.AGGREGATE(15,6,((Data!$C$1:$C$1002=J$6)/(Data!$C$1:$C$1002=J$6))*ROW(Data!$C$1:$C$1002),ROW(J32)-ROW(J$6)),1),"")</f>
        <v>GetTV</v>
      </c>
      <c r="K32" s="43"/>
      <c r="L32" s="43" t="str">
        <f>IFERROR(INDEX(Data!$A$1:K$1002,_xlfn.AGGREGATE(15,6,((Data!$C$1:$C$1002=L$6)/(Data!$C$1:$C$1002=L$6))*ROW(Data!$C$1:$C$1002),ROW(L32)-ROW(L$6)),1),"")</f>
        <v/>
      </c>
      <c r="M32" s="43"/>
      <c r="N32" s="43" t="str">
        <f>IFERROR(INDEX(Data!$A$1:M$1002,_xlfn.AGGREGATE(15,6,((Data!$C$1:$C$1002=N$6)/(Data!$C$1:$C$1002=N$6))*ROW(Data!$C$1:$C$1002),ROW(N32)-ROW(N$6)),1),"")</f>
        <v>STARZ ENCORE Action</v>
      </c>
      <c r="O32" s="43"/>
      <c r="P32" s="43" t="str">
        <f>IFERROR(INDEX(Data!$A$1:O$1002,_xlfn.AGGREGATE(15,6,((Data!$C$1:$C$1002=P$6)/(Data!$C$1:$C$1002=P$6))*ROW(Data!$C$1:$C$1002),ROW(P32)-ROW(P$6)),1),"")</f>
        <v>TV Land</v>
      </c>
      <c r="Q32" s="43"/>
      <c r="R32" s="43" t="str">
        <f>IFERROR(INDEX(Data!$A$1:Q$1002,_xlfn.AGGREGATE(15,6,((Data!$C$1:$C$1002=R$6)/(Data!$C$1:$C$1002=R$6))*ROW(Data!$C$1:$C$1002),ROW(R32)-ROW(R$6)),1),"")</f>
        <v>News18</v>
      </c>
      <c r="S32" s="43"/>
      <c r="T32" s="43" t="str">
        <f>IFERROR(INDEX(Data!$A$1:R$1002,_xlfn.AGGREGATE(15,6,((Data!$C$1:$C$1002=T$6)/(Data!$C$1:$C$1002=T$6))*ROW(Data!$C$1:$C$1002),ROW(T32)-ROW(T$6)),1),"")</f>
        <v/>
      </c>
      <c r="U32" s="43"/>
      <c r="V32" s="43" t="str">
        <f>IFERROR(INDEX(Data!$A$1:X$1002,_xlfn.AGGREGATE(15,6,((Data!$C$1:$C$1002=V$6)/(Data!$C$1:$C$1002=V$6))*ROW(Data!$C$1:$C$1002),ROW(V32)-ROW(V$6)),1),"")</f>
        <v>De Pelicula Clasico</v>
      </c>
      <c r="W32" s="43"/>
      <c r="X32" s="43" t="str">
        <f>IFERROR(INDEX(Data!$A$1:Z$1002,_xlfn.AGGREGATE(15,6,((Data!$C$1:$C$1002=X$6)/(Data!$C$1:$C$1002=X$6))*ROW(Data!$C$1:$C$1002),ROW(X32)-ROW(X$6)),1),"")</f>
        <v/>
      </c>
      <c r="Y32" s="43"/>
      <c r="Z32" s="43" t="str">
        <f>IFERROR(INDEX(Data!$A$1:AB$1002,_xlfn.AGGREGATE(15,6,((Data!$C$1:$C$1002=Z$6)/(Data!$C$1:$C$1002=Z$6))*ROW(Data!$C$1:$C$1002),ROW(Z32)-ROW(Z$6)),1),"")</f>
        <v/>
      </c>
    </row>
    <row r="33" spans="1:26" ht="24" x14ac:dyDescent="0.4">
      <c r="A33" s="43"/>
      <c r="B33" s="43" t="str">
        <f>IFERROR(INDEX(Data!A$1:$A$1002,_xlfn.AGGREGATE(15,6,((Data!$C$1:$C$1002=B$6)/(Data!$C$1:$C$1002=B$6))*ROW(Data!$C$1:$C$1002),ROW(B33)-ROW(B$6)),1),"")</f>
        <v/>
      </c>
      <c r="C33" s="43"/>
      <c r="D33" s="43" t="str">
        <f>IFERROR(INDEX(Data!$A$1:C$1002,_xlfn.AGGREGATE(15,6,((Data!$C$1:$C$1002=D$6)/(Data!$C$1:$C$1002=D$6))*ROW(Data!$C$1:$C$1002),ROW(D33)-ROW(D$6)),1),"")</f>
        <v>PixL</v>
      </c>
      <c r="E33" s="43"/>
      <c r="F33" s="43" t="str">
        <f>IFERROR(INDEX(Data!$A$1:E$1002,_xlfn.AGGREGATE(15,6,((Data!$C$1:$C$1002=F$6)/(Data!$C$1:$C$1002=F$6))*ROW(Data!$C$1:$C$1002),ROW(F33)-ROW(F$6)),1),"")</f>
        <v>Fox Sports 1</v>
      </c>
      <c r="G33" s="43"/>
      <c r="H33" s="43" t="str">
        <f>IFERROR(INDEX(Data!$A$1:G$1002,_xlfn.AGGREGATE(15,6,((Data!$C$1:$C$1002=H$6)/(Data!$C$1:$C$1002=H$6))*ROW(Data!$C$1:$C$1002),ROW(H33)-ROW(H$6)),1),"")</f>
        <v/>
      </c>
      <c r="I33" s="43"/>
      <c r="J33" s="43" t="str">
        <f>IFERROR(INDEX(Data!$A$1:I$1002,_xlfn.AGGREGATE(15,6,((Data!$C$1:$C$1002=J$6)/(Data!$C$1:$C$1002=J$6))*ROW(Data!$C$1:$C$1002),ROW(J33)-ROW(J$6)),1),"")</f>
        <v>Great American Country</v>
      </c>
      <c r="K33" s="43"/>
      <c r="L33" s="43" t="str">
        <f>IFERROR(INDEX(Data!$A$1:K$1002,_xlfn.AGGREGATE(15,6,((Data!$C$1:$C$1002=L$6)/(Data!$C$1:$C$1002=L$6))*ROW(Data!$C$1:$C$1002),ROW(L33)-ROW(L$6)),1),"")</f>
        <v/>
      </c>
      <c r="M33" s="43"/>
      <c r="N33" s="43" t="str">
        <f>IFERROR(INDEX(Data!$A$1:M$1002,_xlfn.AGGREGATE(15,6,((Data!$C$1:$C$1002=N$6)/(Data!$C$1:$C$1002=N$6))*ROW(Data!$C$1:$C$1002),ROW(N33)-ROW(N$6)),1),"")</f>
        <v>STARZ ENCORE Black</v>
      </c>
      <c r="O33" s="43"/>
      <c r="P33" s="43" t="str">
        <f>IFERROR(INDEX(Data!$A$1:O$1002,_xlfn.AGGREGATE(15,6,((Data!$C$1:$C$1002=P$6)/(Data!$C$1:$C$1002=P$6))*ROW(Data!$C$1:$C$1002),ROW(P33)-ROW(P$6)),1),"")</f>
        <v>Universal Kids</v>
      </c>
      <c r="Q33" s="43"/>
      <c r="R33" s="43" t="str">
        <f>IFERROR(INDEX(Data!$A$1:Q$1002,_xlfn.AGGREGATE(15,6,((Data!$C$1:$C$1002=R$6)/(Data!$C$1:$C$1002=R$6))*ROW(Data!$C$1:$C$1002),ROW(R33)-ROW(R$6)),1),"")</f>
        <v>Newsmax</v>
      </c>
      <c r="S33" s="43"/>
      <c r="T33" s="43" t="str">
        <f>IFERROR(INDEX(Data!$A$1:R$1002,_xlfn.AGGREGATE(15,6,((Data!$C$1:$C$1002=T$6)/(Data!$C$1:$C$1002=T$6))*ROW(Data!$C$1:$C$1002),ROW(T33)-ROW(T$6)),1),"")</f>
        <v/>
      </c>
      <c r="U33" s="43"/>
      <c r="V33" s="43" t="str">
        <f>IFERROR(INDEX(Data!$A$1:X$1002,_xlfn.AGGREGATE(15,6,((Data!$C$1:$C$1002=V$6)/(Data!$C$1:$C$1002=V$6))*ROW(Data!$C$1:$C$1002),ROW(V33)-ROW(V$6)),1),"")</f>
        <v>De Pelicula Clásico</v>
      </c>
      <c r="W33" s="43"/>
      <c r="X33" s="43" t="str">
        <f>IFERROR(INDEX(Data!$A$1:Z$1002,_xlfn.AGGREGATE(15,6,((Data!$C$1:$C$1002=X$6)/(Data!$C$1:$C$1002=X$6))*ROW(Data!$C$1:$C$1002),ROW(X33)-ROW(X$6)),1),"")</f>
        <v/>
      </c>
      <c r="Y33" s="43"/>
      <c r="Z33" s="43" t="str">
        <f>IFERROR(INDEX(Data!$A$1:AB$1002,_xlfn.AGGREGATE(15,6,((Data!$C$1:$C$1002=Z$6)/(Data!$C$1:$C$1002=Z$6))*ROW(Data!$C$1:$C$1002),ROW(Z33)-ROW(Z$6)),1),"")</f>
        <v/>
      </c>
    </row>
    <row r="34" spans="1:26" ht="24" x14ac:dyDescent="0.4">
      <c r="A34" s="43"/>
      <c r="B34" s="43" t="str">
        <f>IFERROR(INDEX(Data!A$1:$A$1002,_xlfn.AGGREGATE(15,6,((Data!$C$1:$C$1002=B$6)/(Data!$C$1:$C$1002=B$6))*ROW(Data!$C$1:$C$1002),ROW(B34)-ROW(B$6)),1),"")</f>
        <v/>
      </c>
      <c r="C34" s="43"/>
      <c r="D34" s="43" t="str">
        <f>IFERROR(INDEX(Data!$A$1:C$1002,_xlfn.AGGREGATE(15,6,((Data!$C$1:$C$1002=D$6)/(Data!$C$1:$C$1002=D$6))*ROW(Data!$C$1:$C$1002),ROW(D34)-ROW(D$6)),1),"")</f>
        <v>POP</v>
      </c>
      <c r="E34" s="43"/>
      <c r="F34" s="43" t="str">
        <f>IFERROR(INDEX(Data!$A$1:E$1002,_xlfn.AGGREGATE(15,6,((Data!$C$1:$C$1002=F$6)/(Data!$C$1:$C$1002=F$6))*ROW(Data!$C$1:$C$1002),ROW(F34)-ROW(F$6)),1),"")</f>
        <v>Fox Sports 2</v>
      </c>
      <c r="G34" s="43"/>
      <c r="H34" s="43" t="str">
        <f>IFERROR(INDEX(Data!$A$1:G$1002,_xlfn.AGGREGATE(15,6,((Data!$C$1:$C$1002=H$6)/(Data!$C$1:$C$1002=H$6))*ROW(Data!$C$1:$C$1002),ROW(H34)-ROW(H$6)),1),"")</f>
        <v/>
      </c>
      <c r="I34" s="43"/>
      <c r="J34" s="43" t="str">
        <f>IFERROR(INDEX(Data!$A$1:I$1002,_xlfn.AGGREGATE(15,6,((Data!$C$1:$C$1002=J$6)/(Data!$C$1:$C$1002=J$6))*ROW(Data!$C$1:$C$1002),ROW(J34)-ROW(J$6)),1),"")</f>
        <v>History</v>
      </c>
      <c r="K34" s="43"/>
      <c r="L34" s="43" t="str">
        <f>IFERROR(INDEX(Data!$A$1:K$1002,_xlfn.AGGREGATE(15,6,((Data!$C$1:$C$1002=L$6)/(Data!$C$1:$C$1002=L$6))*ROW(Data!$C$1:$C$1002),ROW(L34)-ROW(L$6)),1),"")</f>
        <v/>
      </c>
      <c r="M34" s="43"/>
      <c r="N34" s="43" t="str">
        <f>IFERROR(INDEX(Data!$A$1:M$1002,_xlfn.AGGREGATE(15,6,((Data!$C$1:$C$1002=N$6)/(Data!$C$1:$C$1002=N$6))*ROW(Data!$C$1:$C$1002),ROW(N34)-ROW(N$6)),1),"")</f>
        <v>STARZ ENCORE Classic</v>
      </c>
      <c r="O34" s="43"/>
      <c r="P34" s="43" t="str">
        <f>IFERROR(INDEX(Data!$A$1:O$1002,_xlfn.AGGREGATE(15,6,((Data!$C$1:$C$1002=P$6)/(Data!$C$1:$C$1002=P$6))*ROW(Data!$C$1:$C$1002),ROW(P34)-ROW(P$6)),1),"")</f>
        <v>Up</v>
      </c>
      <c r="Q34" s="43"/>
      <c r="R34" s="43" t="str">
        <f>IFERROR(INDEX(Data!$A$1:Q$1002,_xlfn.AGGREGATE(15,6,((Data!$C$1:$C$1002=R$6)/(Data!$C$1:$C$1002=R$6))*ROW(Data!$C$1:$C$1002),ROW(R34)-ROW(R$6)),1),"")</f>
        <v>Newsy</v>
      </c>
      <c r="S34" s="43"/>
      <c r="T34" s="43" t="str">
        <f>IFERROR(INDEX(Data!$A$1:R$1002,_xlfn.AGGREGATE(15,6,((Data!$C$1:$C$1002=T$6)/(Data!$C$1:$C$1002=T$6))*ROW(Data!$C$1:$C$1002),ROW(T34)-ROW(T$6)),1),"")</f>
        <v/>
      </c>
      <c r="U34" s="43"/>
      <c r="V34" s="43" t="str">
        <f>IFERROR(INDEX(Data!$A$1:X$1002,_xlfn.AGGREGATE(15,6,((Data!$C$1:$C$1002=V$6)/(Data!$C$1:$C$1002=V$6))*ROW(Data!$C$1:$C$1002),ROW(V34)-ROW(V$6)),1),"")</f>
        <v>Discovery En Espanol</v>
      </c>
      <c r="W34" s="43"/>
      <c r="X34" s="43" t="str">
        <f>IFERROR(INDEX(Data!$A$1:Z$1002,_xlfn.AGGREGATE(15,6,((Data!$C$1:$C$1002=X$6)/(Data!$C$1:$C$1002=X$6))*ROW(Data!$C$1:$C$1002),ROW(X34)-ROW(X$6)),1),"")</f>
        <v/>
      </c>
      <c r="Y34" s="43"/>
      <c r="Z34" s="43" t="str">
        <f>IFERROR(INDEX(Data!$A$1:AB$1002,_xlfn.AGGREGATE(15,6,((Data!$C$1:$C$1002=Z$6)/(Data!$C$1:$C$1002=Z$6))*ROW(Data!$C$1:$C$1002),ROW(Z34)-ROW(Z$6)),1),"")</f>
        <v/>
      </c>
    </row>
    <row r="35" spans="1:26" ht="24" x14ac:dyDescent="0.4">
      <c r="A35" s="43"/>
      <c r="B35" s="43" t="str">
        <f>IFERROR(INDEX(Data!A$1:$A$1002,_xlfn.AGGREGATE(15,6,((Data!$C$1:$C$1002=B$6)/(Data!$C$1:$C$1002=B$6))*ROW(Data!$C$1:$C$1002),ROW(B35)-ROW(B$6)),1),"")</f>
        <v/>
      </c>
      <c r="C35" s="43"/>
      <c r="D35" s="43" t="str">
        <f>IFERROR(INDEX(Data!$A$1:C$1002,_xlfn.AGGREGATE(15,6,((Data!$C$1:$C$1002=D$6)/(Data!$C$1:$C$1002=D$6))*ROW(Data!$C$1:$C$1002),ROW(D35)-ROW(D$6)),1),"")</f>
        <v>Pursuit Channel</v>
      </c>
      <c r="E35" s="43"/>
      <c r="F35" s="43" t="str">
        <f>IFERROR(INDEX(Data!$A$1:E$1002,_xlfn.AGGREGATE(15,6,((Data!$C$1:$C$1002=F$6)/(Data!$C$1:$C$1002=F$6))*ROW(Data!$C$1:$C$1002),ROW(F35)-ROW(F$6)),1),"")</f>
        <v>Fubo Cycling</v>
      </c>
      <c r="G35" s="43"/>
      <c r="H35" s="43" t="str">
        <f>IFERROR(INDEX(Data!$A$1:G$1002,_xlfn.AGGREGATE(15,6,((Data!$C$1:$C$1002=H$6)/(Data!$C$1:$C$1002=H$6))*ROW(Data!$C$1:$C$1002),ROW(H35)-ROW(H$6)),1),"")</f>
        <v/>
      </c>
      <c r="I35" s="43"/>
      <c r="J35" s="43" t="str">
        <f>IFERROR(INDEX(Data!$A$1:I$1002,_xlfn.AGGREGATE(15,6,((Data!$C$1:$C$1002=J$6)/(Data!$C$1:$C$1002=J$6))*ROW(Data!$C$1:$C$1002),ROW(J35)-ROW(J$6)),1),"")</f>
        <v>IFC</v>
      </c>
      <c r="K35" s="43"/>
      <c r="L35" s="43" t="str">
        <f>IFERROR(INDEX(Data!$A$1:K$1002,_xlfn.AGGREGATE(15,6,((Data!$C$1:$C$1002=L$6)/(Data!$C$1:$C$1002=L$6))*ROW(Data!$C$1:$C$1002),ROW(L35)-ROW(L$6)),1),"")</f>
        <v/>
      </c>
      <c r="M35" s="43"/>
      <c r="N35" s="43" t="str">
        <f>IFERROR(INDEX(Data!$A$1:M$1002,_xlfn.AGGREGATE(15,6,((Data!$C$1:$C$1002=N$6)/(Data!$C$1:$C$1002=N$6))*ROW(Data!$C$1:$C$1002),ROW(N35)-ROW(N$6)),1),"")</f>
        <v>STARZ ENCORE East</v>
      </c>
      <c r="O35" s="43"/>
      <c r="P35" s="43" t="str">
        <f>IFERROR(INDEX(Data!$A$1:O$1002,_xlfn.AGGREGATE(15,6,((Data!$C$1:$C$1002=P$6)/(Data!$C$1:$C$1002=P$6))*ROW(Data!$C$1:$C$1002),ROW(P35)-ROW(P$6)),1),"")</f>
        <v/>
      </c>
      <c r="Q35" s="43"/>
      <c r="R35" s="43" t="str">
        <f>IFERROR(INDEX(Data!$A$1:Q$1002,_xlfn.AGGREGATE(15,6,((Data!$C$1:$C$1002=R$6)/(Data!$C$1:$C$1002=R$6))*ROW(Data!$C$1:$C$1002),ROW(R35)-ROW(R$6)),1),"")</f>
        <v>OAN Events</v>
      </c>
      <c r="S35" s="43"/>
      <c r="T35" s="43" t="str">
        <f>IFERROR(INDEX(Data!$A$1:R$1002,_xlfn.AGGREGATE(15,6,((Data!$C$1:$C$1002=T$6)/(Data!$C$1:$C$1002=T$6))*ROW(Data!$C$1:$C$1002),ROW(T35)-ROW(T$6)),1),"")</f>
        <v/>
      </c>
      <c r="U35" s="43"/>
      <c r="V35" s="43" t="str">
        <f>IFERROR(INDEX(Data!$A$1:X$1002,_xlfn.AGGREGATE(15,6,((Data!$C$1:$C$1002=V$6)/(Data!$C$1:$C$1002=V$6))*ROW(Data!$C$1:$C$1002),ROW(V35)-ROW(V$6)),1),"")</f>
        <v>Discovery Familia</v>
      </c>
      <c r="W35" s="43"/>
      <c r="X35" s="43" t="str">
        <f>IFERROR(INDEX(Data!$A$1:Z$1002,_xlfn.AGGREGATE(15,6,((Data!$C$1:$C$1002=X$6)/(Data!$C$1:$C$1002=X$6))*ROW(Data!$C$1:$C$1002),ROW(X35)-ROW(X$6)),1),"")</f>
        <v/>
      </c>
      <c r="Y35" s="43"/>
      <c r="Z35" s="43" t="str">
        <f>IFERROR(INDEX(Data!$A$1:AB$1002,_xlfn.AGGREGATE(15,6,((Data!$C$1:$C$1002=Z$6)/(Data!$C$1:$C$1002=Z$6))*ROW(Data!$C$1:$C$1002),ROW(Z35)-ROW(Z$6)),1),"")</f>
        <v/>
      </c>
    </row>
    <row r="36" spans="1:26" ht="24" x14ac:dyDescent="0.4">
      <c r="A36" s="43"/>
      <c r="B36" s="43" t="str">
        <f>IFERROR(INDEX(Data!A$1:$A$1002,_xlfn.AGGREGATE(15,6,((Data!$C$1:$C$1002=B$6)/(Data!$C$1:$C$1002=B$6))*ROW(Data!$C$1:$C$1002),ROW(B36)-ROW(B$6)),1),"")</f>
        <v/>
      </c>
      <c r="C36" s="43"/>
      <c r="D36" s="43" t="str">
        <f>IFERROR(INDEX(Data!$A$1:C$1002,_xlfn.AGGREGATE(15,6,((Data!$C$1:$C$1002=D$6)/(Data!$C$1:$C$1002=D$6))*ROW(Data!$C$1:$C$1002),ROW(D36)-ROW(D$6)),1),"")</f>
        <v>QVC</v>
      </c>
      <c r="E36" s="43"/>
      <c r="F36" s="43" t="str">
        <f>IFERROR(INDEX(Data!$A$1:E$1002,_xlfn.AGGREGATE(15,6,((Data!$C$1:$C$1002=F$6)/(Data!$C$1:$C$1002=F$6))*ROW(Data!$C$1:$C$1002),ROW(F36)-ROW(F$6)),1),"")</f>
        <v>Fubo Sports Network</v>
      </c>
      <c r="G36" s="43"/>
      <c r="H36" s="43" t="str">
        <f>IFERROR(INDEX(Data!$A$1:G$1002,_xlfn.AGGREGATE(15,6,((Data!$C$1:$C$1002=H$6)/(Data!$C$1:$C$1002=H$6))*ROW(Data!$C$1:$C$1002),ROW(H36)-ROW(H$6)),1),"")</f>
        <v/>
      </c>
      <c r="I36" s="43"/>
      <c r="J36" s="43" t="str">
        <f>IFERROR(INDEX(Data!$A$1:I$1002,_xlfn.AGGREGATE(15,6,((Data!$C$1:$C$1002=J$6)/(Data!$C$1:$C$1002=J$6))*ROW(Data!$C$1:$C$1002),ROW(J36)-ROW(J$6)),1),"")</f>
        <v>InfoWars</v>
      </c>
      <c r="K36" s="43"/>
      <c r="L36" s="43" t="str">
        <f>IFERROR(INDEX(Data!$A$1:K$1002,_xlfn.AGGREGATE(15,6,((Data!$C$1:$C$1002=L$6)/(Data!$C$1:$C$1002=L$6))*ROW(Data!$C$1:$C$1002),ROW(L36)-ROW(L$6)),1),"")</f>
        <v/>
      </c>
      <c r="M36" s="43"/>
      <c r="N36" s="43" t="str">
        <f>IFERROR(INDEX(Data!$A$1:M$1002,_xlfn.AGGREGATE(15,6,((Data!$C$1:$C$1002=N$6)/(Data!$C$1:$C$1002=N$6))*ROW(Data!$C$1:$C$1002),ROW(N36)-ROW(N$6)),1),"")</f>
        <v>STARZ ENCORE Family</v>
      </c>
      <c r="O36" s="43"/>
      <c r="P36" s="43" t="str">
        <f>IFERROR(INDEX(Data!$A$1:O$1002,_xlfn.AGGREGATE(15,6,((Data!$C$1:$C$1002=P$6)/(Data!$C$1:$C$1002=P$6))*ROW(Data!$C$1:$C$1002),ROW(P36)-ROW(P$6)),1),"")</f>
        <v/>
      </c>
      <c r="Q36" s="43"/>
      <c r="R36" s="43" t="str">
        <f>IFERROR(INDEX(Data!$A$1:Q$1002,_xlfn.AGGREGATE(15,6,((Data!$C$1:$C$1002=R$6)/(Data!$C$1:$C$1002=R$6))*ROW(Data!$C$1:$C$1002),ROW(R36)-ROW(R$6)),1),"")</f>
        <v>One American News</v>
      </c>
      <c r="S36" s="43"/>
      <c r="T36" s="43" t="str">
        <f>IFERROR(INDEX(Data!$A$1:R$1002,_xlfn.AGGREGATE(15,6,((Data!$C$1:$C$1002=T$6)/(Data!$C$1:$C$1002=T$6))*ROW(Data!$C$1:$C$1002),ROW(T36)-ROW(T$6)),1),"")</f>
        <v/>
      </c>
      <c r="U36" s="43"/>
      <c r="V36" s="43" t="str">
        <f>IFERROR(INDEX(Data!$A$1:X$1002,_xlfn.AGGREGATE(15,6,((Data!$C$1:$C$1002=V$6)/(Data!$C$1:$C$1002=V$6))*ROW(Data!$C$1:$C$1002),ROW(V36)-ROW(V$6)),1),"")</f>
        <v>Ecuador TV</v>
      </c>
      <c r="W36" s="43"/>
      <c r="X36" s="43" t="str">
        <f>IFERROR(INDEX(Data!$A$1:Z$1002,_xlfn.AGGREGATE(15,6,((Data!$C$1:$C$1002=X$6)/(Data!$C$1:$C$1002=X$6))*ROW(Data!$C$1:$C$1002),ROW(X36)-ROW(X$6)),1),"")</f>
        <v/>
      </c>
      <c r="Y36" s="43"/>
      <c r="Z36" s="43" t="str">
        <f>IFERROR(INDEX(Data!$A$1:AB$1002,_xlfn.AGGREGATE(15,6,((Data!$C$1:$C$1002=Z$6)/(Data!$C$1:$C$1002=Z$6))*ROW(Data!$C$1:$C$1002),ROW(Z36)-ROW(Z$6)),1),"")</f>
        <v/>
      </c>
    </row>
    <row r="37" spans="1:26" ht="24" x14ac:dyDescent="0.4">
      <c r="A37" s="43"/>
      <c r="B37" s="43" t="str">
        <f>IFERROR(INDEX(Data!A$1:$A$1002,_xlfn.AGGREGATE(15,6,((Data!$C$1:$C$1002=B$6)/(Data!$C$1:$C$1002=B$6))*ROW(Data!$C$1:$C$1002),ROW(B37)-ROW(B$6)),1),"")</f>
        <v/>
      </c>
      <c r="C37" s="43"/>
      <c r="D37" s="43" t="str">
        <f>IFERROR(INDEX(Data!$A$1:C$1002,_xlfn.AGGREGATE(15,6,((Data!$C$1:$C$1002=D$6)/(Data!$C$1:$C$1002=D$6))*ROW(Data!$C$1:$C$1002),ROW(D37)-ROW(D$6)),1),"")</f>
        <v>QVC 2</v>
      </c>
      <c r="E37" s="43"/>
      <c r="F37" s="43" t="str">
        <f>IFERROR(INDEX(Data!$A$1:E$1002,_xlfn.AGGREGATE(15,6,((Data!$C$1:$C$1002=F$6)/(Data!$C$1:$C$1002=F$6))*ROW(Data!$C$1:$C$1002),ROW(F37)-ROW(F$6)),1),"")</f>
        <v>Game Plus</v>
      </c>
      <c r="G37" s="43"/>
      <c r="H37" s="43" t="str">
        <f>IFERROR(INDEX(Data!$A$1:G$1002,_xlfn.AGGREGATE(15,6,((Data!$C$1:$C$1002=H$6)/(Data!$C$1:$C$1002=H$6))*ROW(Data!$C$1:$C$1002),ROW(H37)-ROW(H$6)),1),"")</f>
        <v/>
      </c>
      <c r="I37" s="43"/>
      <c r="J37" s="43" t="str">
        <f>IFERROR(INDEX(Data!$A$1:I$1002,_xlfn.AGGREGATE(15,6,((Data!$C$1:$C$1002=J$6)/(Data!$C$1:$C$1002=J$6))*ROW(Data!$C$1:$C$1002),ROW(J37)-ROW(J$6)),1),"")</f>
        <v>Insp</v>
      </c>
      <c r="K37" s="43"/>
      <c r="L37" s="43" t="str">
        <f>IFERROR(INDEX(Data!$A$1:K$1002,_xlfn.AGGREGATE(15,6,((Data!$C$1:$C$1002=L$6)/(Data!$C$1:$C$1002=L$6))*ROW(Data!$C$1:$C$1002),ROW(L37)-ROW(L$6)),1),"")</f>
        <v/>
      </c>
      <c r="M37" s="43"/>
      <c r="N37" s="43" t="str">
        <f>IFERROR(INDEX(Data!$A$1:M$1002,_xlfn.AGGREGATE(15,6,((Data!$C$1:$C$1002=N$6)/(Data!$C$1:$C$1002=N$6))*ROW(Data!$C$1:$C$1002),ROW(N37)-ROW(N$6)),1),"")</f>
        <v>STARZ ENCORE Suspense</v>
      </c>
      <c r="O37" s="43"/>
      <c r="P37" s="43" t="str">
        <f>IFERROR(INDEX(Data!$A$1:O$1002,_xlfn.AGGREGATE(15,6,((Data!$C$1:$C$1002=P$6)/(Data!$C$1:$C$1002=P$6))*ROW(Data!$C$1:$C$1002),ROW(P37)-ROW(P$6)),1),"")</f>
        <v/>
      </c>
      <c r="Q37" s="43"/>
      <c r="R37" s="43" t="str">
        <f>IFERROR(INDEX(Data!$A$1:Q$1002,_xlfn.AGGREGATE(15,6,((Data!$C$1:$C$1002=R$6)/(Data!$C$1:$C$1002=R$6))*ROW(Data!$C$1:$C$1002),ROW(R37)-ROW(R$6)),1),"")</f>
        <v>RT America</v>
      </c>
      <c r="S37" s="43"/>
      <c r="T37" s="43" t="str">
        <f>IFERROR(INDEX(Data!$A$1:R$1002,_xlfn.AGGREGATE(15,6,((Data!$C$1:$C$1002=T$6)/(Data!$C$1:$C$1002=T$6))*ROW(Data!$C$1:$C$1002),ROW(T37)-ROW(T$6)),1),"")</f>
        <v/>
      </c>
      <c r="U37" s="43"/>
      <c r="V37" s="43" t="str">
        <f>IFERROR(INDEX(Data!$A$1:X$1002,_xlfn.AGGREGATE(15,6,((Data!$C$1:$C$1002=V$6)/(Data!$C$1:$C$1002=V$6))*ROW(Data!$C$1:$C$1002),ROW(V37)-ROW(V$6)),1),"")</f>
        <v>Ecuavisa Internacional</v>
      </c>
      <c r="W37" s="43"/>
      <c r="X37" s="43" t="str">
        <f>IFERROR(INDEX(Data!$A$1:Z$1002,_xlfn.AGGREGATE(15,6,((Data!$C$1:$C$1002=X$6)/(Data!$C$1:$C$1002=X$6))*ROW(Data!$C$1:$C$1002),ROW(X37)-ROW(X$6)),1),"")</f>
        <v/>
      </c>
      <c r="Y37" s="43"/>
      <c r="Z37" s="43" t="str">
        <f>IFERROR(INDEX(Data!$A$1:AB$1002,_xlfn.AGGREGATE(15,6,((Data!$C$1:$C$1002=Z$6)/(Data!$C$1:$C$1002=Z$6))*ROW(Data!$C$1:$C$1002),ROW(Z37)-ROW(Z$6)),1),"")</f>
        <v/>
      </c>
    </row>
    <row r="38" spans="1:26" ht="24" x14ac:dyDescent="0.4">
      <c r="A38" s="43"/>
      <c r="B38" s="43" t="str">
        <f>IFERROR(INDEX(Data!A$1:$A$1002,_xlfn.AGGREGATE(15,6,((Data!$C$1:$C$1002=B$6)/(Data!$C$1:$C$1002=B$6))*ROW(Data!$C$1:$C$1002),ROW(B38)-ROW(B$6)),1),"")</f>
        <v/>
      </c>
      <c r="C38" s="43"/>
      <c r="D38" s="43" t="str">
        <f>IFERROR(INDEX(Data!$A$1:C$1002,_xlfn.AGGREGATE(15,6,((Data!$C$1:$C$1002=D$6)/(Data!$C$1:$C$1002=D$6))*ROW(Data!$C$1:$C$1002),ROW(D38)-ROW(D$6)),1),"")</f>
        <v>RFD-TV</v>
      </c>
      <c r="E38" s="43"/>
      <c r="F38" s="43" t="str">
        <f>IFERROR(INDEX(Data!$A$1:E$1002,_xlfn.AGGREGATE(15,6,((Data!$C$1:$C$1002=F$6)/(Data!$C$1:$C$1002=F$6))*ROW(Data!$C$1:$C$1002),ROW(F38)-ROW(F$6)),1),"")</f>
        <v>Ginx Esports TV</v>
      </c>
      <c r="G38" s="43"/>
      <c r="H38" s="43" t="str">
        <f>IFERROR(INDEX(Data!$A$1:G$1002,_xlfn.AGGREGATE(15,6,((Data!$C$1:$C$1002=H$6)/(Data!$C$1:$C$1002=H$6))*ROW(Data!$C$1:$C$1002),ROW(H38)-ROW(H$6)),1),"")</f>
        <v/>
      </c>
      <c r="I38" s="43"/>
      <c r="J38" s="43" t="str">
        <f>IFERROR(INDEX(Data!$A$1:I$1002,_xlfn.AGGREGATE(15,6,((Data!$C$1:$C$1002=J$6)/(Data!$C$1:$C$1002=J$6))*ROW(Data!$C$1:$C$1002),ROW(J38)-ROW(J$6)),1),"")</f>
        <v>Investigation Discovery</v>
      </c>
      <c r="K38" s="43"/>
      <c r="L38" s="43" t="str">
        <f>IFERROR(INDEX(Data!$A$1:K$1002,_xlfn.AGGREGATE(15,6,((Data!$C$1:$C$1002=L$6)/(Data!$C$1:$C$1002=L$6))*ROW(Data!$C$1:$C$1002),ROW(L38)-ROW(L$6)),1),"")</f>
        <v/>
      </c>
      <c r="M38" s="43"/>
      <c r="N38" s="43" t="str">
        <f>IFERROR(INDEX(Data!$A$1:M$1002,_xlfn.AGGREGATE(15,6,((Data!$C$1:$C$1002=N$6)/(Data!$C$1:$C$1002=N$6))*ROW(Data!$C$1:$C$1002),ROW(N38)-ROW(N$6)),1),"")</f>
        <v>STARZ ENCORE West</v>
      </c>
      <c r="O38" s="43"/>
      <c r="P38" s="43" t="str">
        <f>IFERROR(INDEX(Data!$A$1:O$1002,_xlfn.AGGREGATE(15,6,((Data!$C$1:$C$1002=P$6)/(Data!$C$1:$C$1002=P$6))*ROW(Data!$C$1:$C$1002),ROW(P38)-ROW(P$6)),1),"")</f>
        <v/>
      </c>
      <c r="Q38" s="43"/>
      <c r="R38" s="43" t="str">
        <f>IFERROR(INDEX(Data!$A$1:Q$1002,_xlfn.AGGREGATE(15,6,((Data!$C$1:$C$1002=R$6)/(Data!$C$1:$C$1002=R$6))*ROW(Data!$C$1:$C$1002),ROW(R38)-ROW(R$6)),1),"")</f>
        <v>The Blaze</v>
      </c>
      <c r="S38" s="43"/>
      <c r="T38" s="43" t="str">
        <f>IFERROR(INDEX(Data!$A$1:R$1002,_xlfn.AGGREGATE(15,6,((Data!$C$1:$C$1002=T$6)/(Data!$C$1:$C$1002=T$6))*ROW(Data!$C$1:$C$1002),ROW(T38)-ROW(T$6)),1),"")</f>
        <v/>
      </c>
      <c r="U38" s="43"/>
      <c r="V38" s="43" t="str">
        <f>IFERROR(INDEX(Data!$A$1:X$1002,_xlfn.AGGREGATE(15,6,((Data!$C$1:$C$1002=V$6)/(Data!$C$1:$C$1002=V$6))*ROW(Data!$C$1:$C$1002),ROW(V38)-ROW(V$6)),1),"")</f>
        <v>El Financiero Bloomberg TV</v>
      </c>
      <c r="W38" s="43"/>
      <c r="X38" s="43" t="str">
        <f>IFERROR(INDEX(Data!$A$1:Z$1002,_xlfn.AGGREGATE(15,6,((Data!$C$1:$C$1002=X$6)/(Data!$C$1:$C$1002=X$6))*ROW(Data!$C$1:$C$1002),ROW(X38)-ROW(X$6)),1),"")</f>
        <v/>
      </c>
      <c r="Y38" s="43"/>
      <c r="Z38" s="43" t="str">
        <f>IFERROR(INDEX(Data!$A$1:AB$1002,_xlfn.AGGREGATE(15,6,((Data!$C$1:$C$1002=Z$6)/(Data!$C$1:$C$1002=Z$6))*ROW(Data!$C$1:$C$1002),ROW(Z38)-ROW(Z$6)),1),"")</f>
        <v/>
      </c>
    </row>
    <row r="39" spans="1:26" ht="24" x14ac:dyDescent="0.4">
      <c r="A39" s="43"/>
      <c r="B39" s="43" t="str">
        <f>IFERROR(INDEX(Data!A$1:$A$1002,_xlfn.AGGREGATE(15,6,((Data!$C$1:$C$1002=B$6)/(Data!$C$1:$C$1002=B$6))*ROW(Data!$C$1:$C$1002),ROW(B39)-ROW(B$6)),1),"")</f>
        <v/>
      </c>
      <c r="C39" s="43"/>
      <c r="D39" s="43" t="str">
        <f>IFERROR(INDEX(Data!$A$1:C$1002,_xlfn.AGGREGATE(15,6,((Data!$C$1:$C$1002=D$6)/(Data!$C$1:$C$1002=D$6))*ROW(Data!$C$1:$C$1002),ROW(D39)-ROW(D$6)),1),"")</f>
        <v>Ride TV</v>
      </c>
      <c r="E39" s="43"/>
      <c r="F39" s="43" t="str">
        <f>IFERROR(INDEX(Data!$A$1:E$1002,_xlfn.AGGREGATE(15,6,((Data!$C$1:$C$1002=F$6)/(Data!$C$1:$C$1002=F$6))*ROW(Data!$C$1:$C$1002),ROW(F39)-ROW(F$6)),1),"")</f>
        <v>Golf Channel</v>
      </c>
      <c r="G39" s="43"/>
      <c r="H39" s="43" t="str">
        <f>IFERROR(INDEX(Data!$A$1:G$1002,_xlfn.AGGREGATE(15,6,((Data!$C$1:$C$1002=H$6)/(Data!$C$1:$C$1002=H$6))*ROW(Data!$C$1:$C$1002),ROW(H39)-ROW(H$6)),1),"")</f>
        <v/>
      </c>
      <c r="I39" s="43"/>
      <c r="J39" s="43" t="str">
        <f>IFERROR(INDEX(Data!$A$1:I$1002,_xlfn.AGGREGATE(15,6,((Data!$C$1:$C$1002=J$6)/(Data!$C$1:$C$1002=J$6))*ROW(Data!$C$1:$C$1002),ROW(J39)-ROW(J$6)),1),"")</f>
        <v>Justice Central</v>
      </c>
      <c r="K39" s="43"/>
      <c r="L39" s="43" t="str">
        <f>IFERROR(INDEX(Data!$A$1:K$1002,_xlfn.AGGREGATE(15,6,((Data!$C$1:$C$1002=L$6)/(Data!$C$1:$C$1002=L$6))*ROW(Data!$C$1:$C$1002),ROW(L39)-ROW(L$6)),1),"")</f>
        <v/>
      </c>
      <c r="M39" s="43"/>
      <c r="N39" s="43" t="str">
        <f>IFERROR(INDEX(Data!$A$1:M$1002,_xlfn.AGGREGATE(15,6,((Data!$C$1:$C$1002=N$6)/(Data!$C$1:$C$1002=N$6))*ROW(Data!$C$1:$C$1002),ROW(N39)-ROW(N$6)),1),"")</f>
        <v>STARZ ENCORE Westerns</v>
      </c>
      <c r="O39" s="43"/>
      <c r="P39" s="43" t="str">
        <f>IFERROR(INDEX(Data!$A$1:O$1002,_xlfn.AGGREGATE(15,6,((Data!$C$1:$C$1002=P$6)/(Data!$C$1:$C$1002=P$6))*ROW(Data!$C$1:$C$1002),ROW(P39)-ROW(P$6)),1),"")</f>
        <v/>
      </c>
      <c r="Q39" s="43"/>
      <c r="R39" s="43" t="str">
        <f>IFERROR(INDEX(Data!$A$1:Q$1002,_xlfn.AGGREGATE(15,6,((Data!$C$1:$C$1002=R$6)/(Data!$C$1:$C$1002=R$6))*ROW(Data!$C$1:$C$1002),ROW(R39)-ROW(R$6)),1),"")</f>
        <v>The Young Turks</v>
      </c>
      <c r="S39" s="43"/>
      <c r="T39" s="43" t="str">
        <f>IFERROR(INDEX(Data!$A$1:R$1002,_xlfn.AGGREGATE(15,6,((Data!$C$1:$C$1002=T$6)/(Data!$C$1:$C$1002=T$6))*ROW(Data!$C$1:$C$1002),ROW(T39)-ROW(T$6)),1),"")</f>
        <v/>
      </c>
      <c r="U39" s="43"/>
      <c r="V39" s="43" t="str">
        <f>IFERROR(INDEX(Data!$A$1:X$1002,_xlfn.AGGREGATE(15,6,((Data!$C$1:$C$1002=V$6)/(Data!$C$1:$C$1002=V$6))*ROW(Data!$C$1:$C$1002),ROW(V39)-ROW(V$6)),1),"")</f>
        <v>El Trece</v>
      </c>
      <c r="W39" s="43"/>
      <c r="X39" s="43" t="str">
        <f>IFERROR(INDEX(Data!$A$1:Z$1002,_xlfn.AGGREGATE(15,6,((Data!$C$1:$C$1002=X$6)/(Data!$C$1:$C$1002=X$6))*ROW(Data!$C$1:$C$1002),ROW(X39)-ROW(X$6)),1),"")</f>
        <v/>
      </c>
      <c r="Y39" s="43"/>
      <c r="Z39" s="43" t="str">
        <f>IFERROR(INDEX(Data!$A$1:AB$1002,_xlfn.AGGREGATE(15,6,((Data!$C$1:$C$1002=Z$6)/(Data!$C$1:$C$1002=Z$6))*ROW(Data!$C$1:$C$1002),ROW(Z39)-ROW(Z$6)),1),"")</f>
        <v/>
      </c>
    </row>
    <row r="40" spans="1:26" x14ac:dyDescent="0.4">
      <c r="A40" s="43"/>
      <c r="B40" s="43" t="str">
        <f>IFERROR(INDEX(Data!A$1:$A$1002,_xlfn.AGGREGATE(15,6,((Data!$C$1:$C$1002=B$6)/(Data!$C$1:$C$1002=B$6))*ROW(Data!$C$1:$C$1002),ROW(B40)-ROW(B$6)),1),"")</f>
        <v/>
      </c>
      <c r="C40" s="43"/>
      <c r="D40" s="43" t="str">
        <f>IFERROR(INDEX(Data!$A$1:C$1002,_xlfn.AGGREGATE(15,6,((Data!$C$1:$C$1002=D$6)/(Data!$C$1:$C$1002=D$6))*ROW(Data!$C$1:$C$1002),ROW(D40)-ROW(D$6)),1),"")</f>
        <v>Science</v>
      </c>
      <c r="E40" s="43"/>
      <c r="F40" s="43" t="str">
        <f>IFERROR(INDEX(Data!$A$1:E$1002,_xlfn.AGGREGATE(15,6,((Data!$C$1:$C$1002=F$6)/(Data!$C$1:$C$1002=F$6))*ROW(Data!$C$1:$C$1002),ROW(F40)-ROW(F$6)),1),"")</f>
        <v>GolTV</v>
      </c>
      <c r="G40" s="43"/>
      <c r="H40" s="43" t="str">
        <f>IFERROR(INDEX(Data!$A$1:G$1002,_xlfn.AGGREGATE(15,6,((Data!$C$1:$C$1002=H$6)/(Data!$C$1:$C$1002=H$6))*ROW(Data!$C$1:$C$1002),ROW(H40)-ROW(H$6)),1),"")</f>
        <v/>
      </c>
      <c r="I40" s="43"/>
      <c r="J40" s="43" t="str">
        <f>IFERROR(INDEX(Data!$A$1:I$1002,_xlfn.AGGREGATE(15,6,((Data!$C$1:$C$1002=J$6)/(Data!$C$1:$C$1002=J$6))*ROW(Data!$C$1:$C$1002),ROW(J40)-ROW(J$6)),1),"")</f>
        <v>Light TV</v>
      </c>
      <c r="K40" s="43"/>
      <c r="L40" s="43" t="str">
        <f>IFERROR(INDEX(Data!$A$1:K$1002,_xlfn.AGGREGATE(15,6,((Data!$C$1:$C$1002=L$6)/(Data!$C$1:$C$1002=L$6))*ROW(Data!$C$1:$C$1002),ROW(L40)-ROW(L$6)),1),"")</f>
        <v/>
      </c>
      <c r="M40" s="43"/>
      <c r="N40" s="43" t="str">
        <f>IFERROR(INDEX(Data!$A$1:M$1002,_xlfn.AGGREGATE(15,6,((Data!$C$1:$C$1002=N$6)/(Data!$C$1:$C$1002=N$6))*ROW(Data!$C$1:$C$1002),ROW(N40)-ROW(N$6)),1),"")</f>
        <v>Starz Kids &amp; Family</v>
      </c>
      <c r="O40" s="43"/>
      <c r="P40" s="43" t="str">
        <f>IFERROR(INDEX(Data!$A$1:O$1002,_xlfn.AGGREGATE(15,6,((Data!$C$1:$C$1002=P$6)/(Data!$C$1:$C$1002=P$6))*ROW(Data!$C$1:$C$1002),ROW(P40)-ROW(P$6)),1),"")</f>
        <v/>
      </c>
      <c r="Q40" s="43"/>
      <c r="R40" s="43" t="str">
        <f>IFERROR(INDEX(Data!$A$1:Q$1002,_xlfn.AGGREGATE(15,6,((Data!$C$1:$C$1002=R$6)/(Data!$C$1:$C$1002=R$6))*ROW(Data!$C$1:$C$1002),ROW(R40)-ROW(R$6)),1),"")</f>
        <v>Weather Channel</v>
      </c>
      <c r="S40" s="43"/>
      <c r="T40" s="43" t="str">
        <f>IFERROR(INDEX(Data!$A$1:R$1002,_xlfn.AGGREGATE(15,6,((Data!$C$1:$C$1002=T$6)/(Data!$C$1:$C$1002=T$6))*ROW(Data!$C$1:$C$1002),ROW(T40)-ROW(T$6)),1),"")</f>
        <v/>
      </c>
      <c r="U40" s="43"/>
      <c r="V40" s="43" t="str">
        <f>IFERROR(INDEX(Data!$A$1:X$1002,_xlfn.AGGREGATE(15,6,((Data!$C$1:$C$1002=V$6)/(Data!$C$1:$C$1002=V$6))*ROW(Data!$C$1:$C$1002),ROW(V40)-ROW(V$6)),1),"")</f>
        <v>Enlace</v>
      </c>
      <c r="W40" s="43"/>
      <c r="X40" s="43" t="str">
        <f>IFERROR(INDEX(Data!$A$1:Z$1002,_xlfn.AGGREGATE(15,6,((Data!$C$1:$C$1002=X$6)/(Data!$C$1:$C$1002=X$6))*ROW(Data!$C$1:$C$1002),ROW(X40)-ROW(X$6)),1),"")</f>
        <v/>
      </c>
      <c r="Y40" s="43"/>
      <c r="Z40" s="43" t="str">
        <f>IFERROR(INDEX(Data!$A$1:AB$1002,_xlfn.AGGREGATE(15,6,((Data!$C$1:$C$1002=Z$6)/(Data!$C$1:$C$1002=Z$6))*ROW(Data!$C$1:$C$1002),ROW(Z40)-ROW(Z$6)),1),"")</f>
        <v/>
      </c>
    </row>
    <row r="41" spans="1:26" x14ac:dyDescent="0.4">
      <c r="A41" s="43"/>
      <c r="B41" s="43" t="str">
        <f>IFERROR(INDEX(Data!A$1:$A$1002,_xlfn.AGGREGATE(15,6,((Data!$C$1:$C$1002=B$6)/(Data!$C$1:$C$1002=B$6))*ROW(Data!$C$1:$C$1002),ROW(B41)-ROW(B$6)),1),"")</f>
        <v/>
      </c>
      <c r="C41" s="43"/>
      <c r="D41" s="43" t="str">
        <f>IFERROR(INDEX(Data!$A$1:C$1002,_xlfn.AGGREGATE(15,6,((Data!$C$1:$C$1002=D$6)/(Data!$C$1:$C$1002=D$6))*ROW(Data!$C$1:$C$1002),ROW(D41)-ROW(D$6)),1),"")</f>
        <v>Smithsonian</v>
      </c>
      <c r="E41" s="43"/>
      <c r="F41" s="43" t="str">
        <f>IFERROR(INDEX(Data!$A$1:E$1002,_xlfn.AGGREGATE(15,6,((Data!$C$1:$C$1002=F$6)/(Data!$C$1:$C$1002=F$6))*ROW(Data!$C$1:$C$1002),ROW(F41)-ROW(F$6)),1),"")</f>
        <v>GolTV Spanish</v>
      </c>
      <c r="G41" s="43"/>
      <c r="H41" s="43" t="str">
        <f>IFERROR(INDEX(Data!$A$1:G$1002,_xlfn.AGGREGATE(15,6,((Data!$C$1:$C$1002=H$6)/(Data!$C$1:$C$1002=H$6))*ROW(Data!$C$1:$C$1002),ROW(H41)-ROW(H$6)),1),"")</f>
        <v/>
      </c>
      <c r="I41" s="43"/>
      <c r="J41" s="43" t="str">
        <f>IFERROR(INDEX(Data!$A$1:I$1002,_xlfn.AGGREGATE(15,6,((Data!$C$1:$C$1002=J$6)/(Data!$C$1:$C$1002=J$6))*ROW(Data!$C$1:$C$1002),ROW(J41)-ROW(J$6)),1),"")</f>
        <v>Lion Mountain TV</v>
      </c>
      <c r="K41" s="43"/>
      <c r="L41" s="43" t="str">
        <f>IFERROR(INDEX(Data!$A$1:K$1002,_xlfn.AGGREGATE(15,6,((Data!$C$1:$C$1002=L$6)/(Data!$C$1:$C$1002=L$6))*ROW(Data!$C$1:$C$1002),ROW(L41)-ROW(L$6)),1),"")</f>
        <v/>
      </c>
      <c r="M41" s="43"/>
      <c r="N41" s="43" t="str">
        <f>IFERROR(INDEX(Data!$A$1:M$1002,_xlfn.AGGREGATE(15,6,((Data!$C$1:$C$1002=N$6)/(Data!$C$1:$C$1002=N$6))*ROW(Data!$C$1:$C$1002),ROW(N41)-ROW(N$6)),1),"")</f>
        <v>Starz West</v>
      </c>
      <c r="O41" s="43"/>
      <c r="P41" s="43" t="str">
        <f>IFERROR(INDEX(Data!$A$1:O$1002,_xlfn.AGGREGATE(15,6,((Data!$C$1:$C$1002=P$6)/(Data!$C$1:$C$1002=P$6))*ROW(Data!$C$1:$C$1002),ROW(P41)-ROW(P$6)),1),"")</f>
        <v/>
      </c>
      <c r="Q41" s="43"/>
      <c r="R41" s="43" t="str">
        <f>IFERROR(INDEX(Data!$A$1:Q$1002,_xlfn.AGGREGATE(15,6,((Data!$C$1:$C$1002=R$6)/(Data!$C$1:$C$1002=R$6))*ROW(Data!$C$1:$C$1002),ROW(R41)-ROW(R$6)),1),"")</f>
        <v>Weather Nation</v>
      </c>
      <c r="S41" s="43"/>
      <c r="T41" s="43" t="str">
        <f>IFERROR(INDEX(Data!$A$1:R$1002,_xlfn.AGGREGATE(15,6,((Data!$C$1:$C$1002=T$6)/(Data!$C$1:$C$1002=T$6))*ROW(Data!$C$1:$C$1002),ROW(T41)-ROW(T$6)),1),"")</f>
        <v/>
      </c>
      <c r="U41" s="43"/>
      <c r="V41" s="43" t="str">
        <f>IFERROR(INDEX(Data!$A$1:X$1002,_xlfn.AGGREGATE(15,6,((Data!$C$1:$C$1002=V$6)/(Data!$C$1:$C$1002=V$6))*ROW(Data!$C$1:$C$1002),ROW(V41)-ROW(V$6)),1),"")</f>
        <v>ESPN Deportes</v>
      </c>
      <c r="W41" s="43"/>
      <c r="X41" s="43" t="str">
        <f>IFERROR(INDEX(Data!$A$1:Z$1002,_xlfn.AGGREGATE(15,6,((Data!$C$1:$C$1002=X$6)/(Data!$C$1:$C$1002=X$6))*ROW(Data!$C$1:$C$1002),ROW(X41)-ROW(X$6)),1),"")</f>
        <v/>
      </c>
      <c r="Y41" s="43"/>
      <c r="Z41" s="43" t="str">
        <f>IFERROR(INDEX(Data!$A$1:AB$1002,_xlfn.AGGREGATE(15,6,((Data!$C$1:$C$1002=Z$6)/(Data!$C$1:$C$1002=Z$6))*ROW(Data!$C$1:$C$1002),ROW(Z41)-ROW(Z$6)),1),"")</f>
        <v/>
      </c>
    </row>
    <row r="42" spans="1:26" ht="24" x14ac:dyDescent="0.4">
      <c r="A42" s="43"/>
      <c r="B42" s="43" t="str">
        <f>IFERROR(INDEX(Data!A$1:$A$1002,_xlfn.AGGREGATE(15,6,((Data!$C$1:$C$1002=B$6)/(Data!$C$1:$C$1002=B$6))*ROW(Data!$C$1:$C$1002),ROW(B42)-ROW(B$6)),1),"")</f>
        <v/>
      </c>
      <c r="C42" s="43"/>
      <c r="D42" s="43" t="str">
        <f>IFERROR(INDEX(Data!$A$1:C$1002,_xlfn.AGGREGATE(15,6,((Data!$C$1:$C$1002=D$6)/(Data!$C$1:$C$1002=D$6))*ROW(Data!$C$1:$C$1002),ROW(D42)-ROW(D$6)),1),"")</f>
        <v>Tastemade</v>
      </c>
      <c r="E42" s="43"/>
      <c r="F42" s="43" t="str">
        <f>IFERROR(INDEX(Data!$A$1:E$1002,_xlfn.AGGREGATE(15,6,((Data!$C$1:$C$1002=F$6)/(Data!$C$1:$C$1002=F$6))*ROW(Data!$C$1:$C$1002),ROW(F42)-ROW(F$6)),1),"")</f>
        <v>Hi-YAH!</v>
      </c>
      <c r="G42" s="43"/>
      <c r="H42" s="43" t="str">
        <f>IFERROR(INDEX(Data!$A$1:G$1002,_xlfn.AGGREGATE(15,6,((Data!$C$1:$C$1002=H$6)/(Data!$C$1:$C$1002=H$6))*ROW(Data!$C$1:$C$1002),ROW(H42)-ROW(H$6)),1),"")</f>
        <v/>
      </c>
      <c r="I42" s="43"/>
      <c r="J42" s="43" t="str">
        <f>IFERROR(INDEX(Data!$A$1:I$1002,_xlfn.AGGREGATE(15,6,((Data!$C$1:$C$1002=J$6)/(Data!$C$1:$C$1002=J$6))*ROW(Data!$C$1:$C$1002),ROW(J42)-ROW(J$6)),1),"")</f>
        <v>Monsters &amp; Nightmares</v>
      </c>
      <c r="K42" s="43"/>
      <c r="L42" s="43" t="str">
        <f>IFERROR(INDEX(Data!$A$1:K$1002,_xlfn.AGGREGATE(15,6,((Data!$C$1:$C$1002=L$6)/(Data!$C$1:$C$1002=L$6))*ROW(Data!$C$1:$C$1002),ROW(L42)-ROW(L$6)),1),"")</f>
        <v/>
      </c>
      <c r="M42" s="43"/>
      <c r="N42" s="43" t="str">
        <f>IFERROR(INDEX(Data!$A$1:M$1002,_xlfn.AGGREGATE(15,6,((Data!$C$1:$C$1002=N$6)/(Data!$C$1:$C$1002=N$6))*ROW(Data!$C$1:$C$1002),ROW(N42)-ROW(N$6)),1),"")</f>
        <v/>
      </c>
      <c r="O42" s="43"/>
      <c r="P42" s="43" t="str">
        <f>IFERROR(INDEX(Data!$A$1:O$1002,_xlfn.AGGREGATE(15,6,((Data!$C$1:$C$1002=P$6)/(Data!$C$1:$C$1002=P$6))*ROW(Data!$C$1:$C$1002),ROW(P42)-ROW(P$6)),1),"")</f>
        <v/>
      </c>
      <c r="Q42" s="43"/>
      <c r="R42" s="43" t="str">
        <f>IFERROR(INDEX(Data!$A$1:Q$1002,_xlfn.AGGREGATE(15,6,((Data!$C$1:$C$1002=R$6)/(Data!$C$1:$C$1002=R$6))*ROW(Data!$C$1:$C$1002),ROW(R42)-ROW(R$6)),1),"")</f>
        <v/>
      </c>
      <c r="S42" s="43"/>
      <c r="T42" s="43" t="str">
        <f>IFERROR(INDEX(Data!$A$1:R$1002,_xlfn.AGGREGATE(15,6,((Data!$C$1:$C$1002=T$6)/(Data!$C$1:$C$1002=T$6))*ROW(Data!$C$1:$C$1002),ROW(T42)-ROW(T$6)),1),"")</f>
        <v/>
      </c>
      <c r="U42" s="43"/>
      <c r="V42" s="43" t="str">
        <f>IFERROR(INDEX(Data!$A$1:X$1002,_xlfn.AGGREGATE(15,6,((Data!$C$1:$C$1002=V$6)/(Data!$C$1:$C$1002=V$6))*ROW(Data!$C$1:$C$1002),ROW(V42)-ROW(V$6)),1),"")</f>
        <v>Estrella TV</v>
      </c>
      <c r="W42" s="43"/>
      <c r="X42" s="43" t="str">
        <f>IFERROR(INDEX(Data!$A$1:Z$1002,_xlfn.AGGREGATE(15,6,((Data!$C$1:$C$1002=X$6)/(Data!$C$1:$C$1002=X$6))*ROW(Data!$C$1:$C$1002),ROW(X42)-ROW(X$6)),1),"")</f>
        <v/>
      </c>
      <c r="Y42" s="43"/>
      <c r="Z42" s="43" t="str">
        <f>IFERROR(INDEX(Data!$A$1:AB$1002,_xlfn.AGGREGATE(15,6,((Data!$C$1:$C$1002=Z$6)/(Data!$C$1:$C$1002=Z$6))*ROW(Data!$C$1:$C$1002),ROW(Z42)-ROW(Z$6)),1),"")</f>
        <v/>
      </c>
    </row>
    <row r="43" spans="1:26" ht="24" x14ac:dyDescent="0.4">
      <c r="A43" s="43"/>
      <c r="B43" s="43" t="str">
        <f>IFERROR(INDEX(Data!A$1:$A$1002,_xlfn.AGGREGATE(15,6,((Data!$C$1:$C$1002=B$6)/(Data!$C$1:$C$1002=B$6))*ROW(Data!$C$1:$C$1002),ROW(B43)-ROW(B$6)),1),"")</f>
        <v/>
      </c>
      <c r="C43" s="43"/>
      <c r="D43" s="43" t="str">
        <f>IFERROR(INDEX(Data!$A$1:C$1002,_xlfn.AGGREGATE(15,6,((Data!$C$1:$C$1002=D$6)/(Data!$C$1:$C$1002=D$6))*ROW(Data!$C$1:$C$1002),ROW(D43)-ROW(D$6)),1),"")</f>
        <v>TLC</v>
      </c>
      <c r="E43" s="43"/>
      <c r="F43" s="43" t="str">
        <f>IFERROR(INDEX(Data!$A$1:E$1002,_xlfn.AGGREGATE(15,6,((Data!$C$1:$C$1002=F$6)/(Data!$C$1:$C$1002=F$6))*ROW(Data!$C$1:$C$1002),ROW(F43)-ROW(F$6)),1),"")</f>
        <v>Los Angeles Football Club</v>
      </c>
      <c r="G43" s="43"/>
      <c r="H43" s="43" t="str">
        <f>IFERROR(INDEX(Data!$A$1:G$1002,_xlfn.AGGREGATE(15,6,((Data!$C$1:$C$1002=H$6)/(Data!$C$1:$C$1002=H$6))*ROW(Data!$C$1:$C$1002),ROW(H43)-ROW(H$6)),1),"")</f>
        <v/>
      </c>
      <c r="I43" s="43"/>
      <c r="J43" s="43" t="str">
        <f>IFERROR(INDEX(Data!$A$1:I$1002,_xlfn.AGGREGATE(15,6,((Data!$C$1:$C$1002=J$6)/(Data!$C$1:$C$1002=J$6))*ROW(Data!$C$1:$C$1002),ROW(J43)-ROW(J$6)),1),"")</f>
        <v>MTV</v>
      </c>
      <c r="K43" s="43"/>
      <c r="L43" s="43" t="str">
        <f>IFERROR(INDEX(Data!$A$1:K$1002,_xlfn.AGGREGATE(15,6,((Data!$C$1:$C$1002=L$6)/(Data!$C$1:$C$1002=L$6))*ROW(Data!$C$1:$C$1002),ROW(L43)-ROW(L$6)),1),"")</f>
        <v/>
      </c>
      <c r="M43" s="43"/>
      <c r="N43" s="43" t="str">
        <f>IFERROR(INDEX(Data!$A$1:M$1002,_xlfn.AGGREGATE(15,6,((Data!$C$1:$C$1002=N$6)/(Data!$C$1:$C$1002=N$6))*ROW(Data!$C$1:$C$1002),ROW(N43)-ROW(N$6)),1),"")</f>
        <v/>
      </c>
      <c r="O43" s="43"/>
      <c r="P43" s="43" t="str">
        <f>IFERROR(INDEX(Data!$A$1:O$1002,_xlfn.AGGREGATE(15,6,((Data!$C$1:$C$1002=P$6)/(Data!$C$1:$C$1002=P$6))*ROW(Data!$C$1:$C$1002),ROW(P43)-ROW(P$6)),1),"")</f>
        <v/>
      </c>
      <c r="Q43" s="43"/>
      <c r="R43" s="43" t="str">
        <f>IFERROR(INDEX(Data!$A$1:Q$1002,_xlfn.AGGREGATE(15,6,((Data!$C$1:$C$1002=R$6)/(Data!$C$1:$C$1002=R$6))*ROW(Data!$C$1:$C$1002),ROW(R43)-ROW(R$6)),1),"")</f>
        <v/>
      </c>
      <c r="S43" s="43"/>
      <c r="T43" s="43" t="str">
        <f>IFERROR(INDEX(Data!$A$1:R$1002,_xlfn.AGGREGATE(15,6,((Data!$C$1:$C$1002=T$6)/(Data!$C$1:$C$1002=T$6))*ROW(Data!$C$1:$C$1002),ROW(T43)-ROW(T$6)),1),"")</f>
        <v/>
      </c>
      <c r="U43" s="43"/>
      <c r="V43" s="43" t="str">
        <f>IFERROR(INDEX(Data!$A$1:X$1002,_xlfn.AGGREGATE(15,6,((Data!$C$1:$C$1002=V$6)/(Data!$C$1:$C$1002=V$6))*ROW(Data!$C$1:$C$1002),ROW(V43)-ROW(V$6)),1),"")</f>
        <v>Estudio 5</v>
      </c>
      <c r="W43" s="43"/>
      <c r="X43" s="43" t="str">
        <f>IFERROR(INDEX(Data!$A$1:Z$1002,_xlfn.AGGREGATE(15,6,((Data!$C$1:$C$1002=X$6)/(Data!$C$1:$C$1002=X$6))*ROW(Data!$C$1:$C$1002),ROW(X43)-ROW(X$6)),1),"")</f>
        <v/>
      </c>
      <c r="Y43" s="43"/>
      <c r="Z43" s="43" t="str">
        <f>IFERROR(INDEX(Data!$A$1:AB$1002,_xlfn.AGGREGATE(15,6,((Data!$C$1:$C$1002=Z$6)/(Data!$C$1:$C$1002=Z$6))*ROW(Data!$C$1:$C$1002),ROW(Z43)-ROW(Z$6)),1),"")</f>
        <v/>
      </c>
    </row>
    <row r="44" spans="1:26" x14ac:dyDescent="0.4">
      <c r="A44" s="43"/>
      <c r="B44" s="43" t="str">
        <f>IFERROR(INDEX(Data!A$1:$A$1002,_xlfn.AGGREGATE(15,6,((Data!$C$1:$C$1002=B$6)/(Data!$C$1:$C$1002=B$6))*ROW(Data!$C$1:$C$1002),ROW(B44)-ROW(B$6)),1),"")</f>
        <v/>
      </c>
      <c r="C44" s="43"/>
      <c r="D44" s="43" t="str">
        <f>IFERROR(INDEX(Data!$A$1:C$1002,_xlfn.AGGREGATE(15,6,((Data!$C$1:$C$1002=D$6)/(Data!$C$1:$C$1002=D$6))*ROW(Data!$C$1:$C$1002),ROW(D44)-ROW(D$6)),1),"")</f>
        <v>Travel Channel</v>
      </c>
      <c r="E44" s="43"/>
      <c r="F44" s="43" t="str">
        <f>IFERROR(INDEX(Data!$A$1:E$1002,_xlfn.AGGREGATE(15,6,((Data!$C$1:$C$1002=F$6)/(Data!$C$1:$C$1002=F$6))*ROW(Data!$C$1:$C$1002),ROW(F44)-ROW(F$6)),1),"")</f>
        <v>Mav TV</v>
      </c>
      <c r="G44" s="43"/>
      <c r="H44" s="43" t="str">
        <f>IFERROR(INDEX(Data!$A$1:G$1002,_xlfn.AGGREGATE(15,6,((Data!$C$1:$C$1002=H$6)/(Data!$C$1:$C$1002=H$6))*ROW(Data!$C$1:$C$1002),ROW(H44)-ROW(H$6)),1),"")</f>
        <v/>
      </c>
      <c r="I44" s="43"/>
      <c r="J44" s="43" t="str">
        <f>IFERROR(INDEX(Data!$A$1:I$1002,_xlfn.AGGREGATE(15,6,((Data!$C$1:$C$1002=J$6)/(Data!$C$1:$C$1002=J$6))*ROW(Data!$C$1:$C$1002),ROW(J44)-ROW(J$6)),1),"")</f>
        <v>MTV2</v>
      </c>
      <c r="K44" s="43"/>
      <c r="L44" s="43" t="str">
        <f>IFERROR(INDEX(Data!$A$1:K$1002,_xlfn.AGGREGATE(15,6,((Data!$C$1:$C$1002=L$6)/(Data!$C$1:$C$1002=L$6))*ROW(Data!$C$1:$C$1002),ROW(L44)-ROW(L$6)),1),"")</f>
        <v/>
      </c>
      <c r="M44" s="43"/>
      <c r="N44" s="43" t="str">
        <f>IFERROR(INDEX(Data!$A$1:M$1002,_xlfn.AGGREGATE(15,6,((Data!$C$1:$C$1002=N$6)/(Data!$C$1:$C$1002=N$6))*ROW(Data!$C$1:$C$1002),ROW(N44)-ROW(N$6)),1),"")</f>
        <v/>
      </c>
      <c r="O44" s="43"/>
      <c r="P44" s="43" t="str">
        <f>IFERROR(INDEX(Data!$A$1:O$1002,_xlfn.AGGREGATE(15,6,((Data!$C$1:$C$1002=P$6)/(Data!$C$1:$C$1002=P$6))*ROW(Data!$C$1:$C$1002),ROW(P44)-ROW(P$6)),1),"")</f>
        <v/>
      </c>
      <c r="Q44" s="43"/>
      <c r="R44" s="43" t="str">
        <f>IFERROR(INDEX(Data!$A$1:Q$1002,_xlfn.AGGREGATE(15,6,((Data!$C$1:$C$1002=R$6)/(Data!$C$1:$C$1002=R$6))*ROW(Data!$C$1:$C$1002),ROW(R44)-ROW(R$6)),1),"")</f>
        <v/>
      </c>
      <c r="S44" s="43"/>
      <c r="T44" s="43" t="str">
        <f>IFERROR(INDEX(Data!$A$1:R$1002,_xlfn.AGGREGATE(15,6,((Data!$C$1:$C$1002=T$6)/(Data!$C$1:$C$1002=T$6))*ROW(Data!$C$1:$C$1002),ROW(T44)-ROW(T$6)),1),"")</f>
        <v/>
      </c>
      <c r="U44" s="43"/>
      <c r="V44" s="43" t="str">
        <f>IFERROR(INDEX(Data!$A$1:X$1002,_xlfn.AGGREGATE(15,6,((Data!$C$1:$C$1002=V$6)/(Data!$C$1:$C$1002=V$6))*ROW(Data!$C$1:$C$1002),ROW(V44)-ROW(V$6)),1),"")</f>
        <v>EVTV</v>
      </c>
      <c r="W44" s="43"/>
      <c r="X44" s="43" t="str">
        <f>IFERROR(INDEX(Data!$A$1:Z$1002,_xlfn.AGGREGATE(15,6,((Data!$C$1:$C$1002=X$6)/(Data!$C$1:$C$1002=X$6))*ROW(Data!$C$1:$C$1002),ROW(X44)-ROW(X$6)),1),"")</f>
        <v/>
      </c>
      <c r="Y44" s="43"/>
      <c r="Z44" s="43" t="str">
        <f>IFERROR(INDEX(Data!$A$1:AB$1002,_xlfn.AGGREGATE(15,6,((Data!$C$1:$C$1002=Z$6)/(Data!$C$1:$C$1002=Z$6))*ROW(Data!$C$1:$C$1002),ROW(Z44)-ROW(Z$6)),1),"")</f>
        <v/>
      </c>
    </row>
    <row r="45" spans="1:26" ht="24" x14ac:dyDescent="0.4">
      <c r="A45" s="43"/>
      <c r="B45" s="43" t="str">
        <f>IFERROR(INDEX(Data!A$1:$A$1002,_xlfn.AGGREGATE(15,6,((Data!$C$1:$C$1002=B$6)/(Data!$C$1:$C$1002=B$6))*ROW(Data!$C$1:$C$1002),ROW(B45)-ROW(B$6)),1),"")</f>
        <v/>
      </c>
      <c r="C45" s="43"/>
      <c r="D45" s="43" t="str">
        <f>IFERROR(INDEX(Data!$A$1:C$1002,_xlfn.AGGREGATE(15,6,((Data!$C$1:$C$1002=D$6)/(Data!$C$1:$C$1002=D$6))*ROW(Data!$C$1:$C$1002),ROW(D45)-ROW(D$6)),1),"")</f>
        <v>TV One</v>
      </c>
      <c r="E45" s="43"/>
      <c r="F45" s="43" t="str">
        <f>IFERROR(INDEX(Data!$A$1:E$1002,_xlfn.AGGREGATE(15,6,((Data!$C$1:$C$1002=F$6)/(Data!$C$1:$C$1002=F$6))*ROW(Data!$C$1:$C$1002),ROW(F45)-ROW(F$6)),1),"")</f>
        <v>MLB Game of the Week</v>
      </c>
      <c r="G45" s="43"/>
      <c r="H45" s="43" t="str">
        <f>IFERROR(INDEX(Data!$A$1:G$1002,_xlfn.AGGREGATE(15,6,((Data!$C$1:$C$1002=H$6)/(Data!$C$1:$C$1002=H$6))*ROW(Data!$C$1:$C$1002),ROW(H45)-ROW(H$6)),1),"")</f>
        <v/>
      </c>
      <c r="I45" s="43"/>
      <c r="J45" s="43" t="str">
        <f>IFERROR(INDEX(Data!$A$1:I$1002,_xlfn.AGGREGATE(15,6,((Data!$C$1:$C$1002=J$6)/(Data!$C$1:$C$1002=J$6))*ROW(Data!$C$1:$C$1002),ROW(J45)-ROW(J$6)),1),"")</f>
        <v>NASA TV</v>
      </c>
      <c r="K45" s="43"/>
      <c r="L45" s="43" t="str">
        <f>IFERROR(INDEX(Data!$A$1:K$1002,_xlfn.AGGREGATE(15,6,((Data!$C$1:$C$1002=L$6)/(Data!$C$1:$C$1002=L$6))*ROW(Data!$C$1:$C$1002),ROW(L45)-ROW(L$6)),1),"")</f>
        <v/>
      </c>
      <c r="M45" s="43"/>
      <c r="N45" s="43" t="str">
        <f>IFERROR(INDEX(Data!$A$1:M$1002,_xlfn.AGGREGATE(15,6,((Data!$C$1:$C$1002=N$6)/(Data!$C$1:$C$1002=N$6))*ROW(Data!$C$1:$C$1002),ROW(N45)-ROW(N$6)),1),"")</f>
        <v/>
      </c>
      <c r="O45" s="43"/>
      <c r="P45" s="43" t="str">
        <f>IFERROR(INDEX(Data!$A$1:O$1002,_xlfn.AGGREGATE(15,6,((Data!$C$1:$C$1002=P$6)/(Data!$C$1:$C$1002=P$6))*ROW(Data!$C$1:$C$1002),ROW(P45)-ROW(P$6)),1),"")</f>
        <v/>
      </c>
      <c r="Q45" s="43"/>
      <c r="R45" s="43" t="str">
        <f>IFERROR(INDEX(Data!$A$1:Q$1002,_xlfn.AGGREGATE(15,6,((Data!$C$1:$C$1002=R$6)/(Data!$C$1:$C$1002=R$6))*ROW(Data!$C$1:$C$1002),ROW(R45)-ROW(R$6)),1),"")</f>
        <v/>
      </c>
      <c r="S45" s="43"/>
      <c r="T45" s="43" t="str">
        <f>IFERROR(INDEX(Data!$A$1:R$1002,_xlfn.AGGREGATE(15,6,((Data!$C$1:$C$1002=T$6)/(Data!$C$1:$C$1002=T$6))*ROW(Data!$C$1:$C$1002),ROW(T45)-ROW(T$6)),1),"")</f>
        <v/>
      </c>
      <c r="U45" s="43"/>
      <c r="V45" s="43" t="str">
        <f>IFERROR(INDEX(Data!$A$1:X$1002,_xlfn.AGGREGATE(15,6,((Data!$C$1:$C$1002=V$6)/(Data!$C$1:$C$1002=V$6))*ROW(Data!$C$1:$C$1002),ROW(V45)-ROW(V$6)),1),"")</f>
        <v>FlixLatino</v>
      </c>
      <c r="W45" s="43"/>
      <c r="X45" s="43" t="str">
        <f>IFERROR(INDEX(Data!$A$1:Z$1002,_xlfn.AGGREGATE(15,6,((Data!$C$1:$C$1002=X$6)/(Data!$C$1:$C$1002=X$6))*ROW(Data!$C$1:$C$1002),ROW(X45)-ROW(X$6)),1),"")</f>
        <v/>
      </c>
      <c r="Y45" s="43"/>
      <c r="Z45" s="43" t="str">
        <f>IFERROR(INDEX(Data!$A$1:AB$1002,_xlfn.AGGREGATE(15,6,((Data!$C$1:$C$1002=Z$6)/(Data!$C$1:$C$1002=Z$6))*ROW(Data!$C$1:$C$1002),ROW(Z45)-ROW(Z$6)),1),"")</f>
        <v/>
      </c>
    </row>
    <row r="46" spans="1:26" ht="24" x14ac:dyDescent="0.4">
      <c r="A46" s="43"/>
      <c r="B46" s="43" t="str">
        <f>IFERROR(INDEX(Data!A$1:$A$1002,_xlfn.AGGREGATE(15,6,((Data!$C$1:$C$1002=B$6)/(Data!$C$1:$C$1002=B$6))*ROW(Data!$C$1:$C$1002),ROW(B46)-ROW(B$6)),1),"")</f>
        <v/>
      </c>
      <c r="C46" s="43"/>
      <c r="D46" s="43" t="str">
        <f>IFERROR(INDEX(Data!$A$1:C$1002,_xlfn.AGGREGATE(15,6,((Data!$C$1:$C$1002=D$6)/(Data!$C$1:$C$1002=D$6))*ROW(Data!$C$1:$C$1002),ROW(D46)-ROW(D$6)),1),"")</f>
        <v>Viceland</v>
      </c>
      <c r="E46" s="43"/>
      <c r="F46" s="43" t="str">
        <f>IFERROR(INDEX(Data!$A$1:E$1002,_xlfn.AGGREGATE(15,6,((Data!$C$1:$C$1002=F$6)/(Data!$C$1:$C$1002=F$6))*ROW(Data!$C$1:$C$1002),ROW(F46)-ROW(F$6)),1),"")</f>
        <v>MLB Network</v>
      </c>
      <c r="G46" s="43"/>
      <c r="H46" s="43" t="str">
        <f>IFERROR(INDEX(Data!$A$1:G$1002,_xlfn.AGGREGATE(15,6,((Data!$C$1:$C$1002=H$6)/(Data!$C$1:$C$1002=H$6))*ROW(Data!$C$1:$C$1002),ROW(H46)-ROW(H$6)),1),"")</f>
        <v/>
      </c>
      <c r="I46" s="43"/>
      <c r="J46" s="43" t="str">
        <f>IFERROR(INDEX(Data!$A$1:I$1002,_xlfn.AGGREGATE(15,6,((Data!$C$1:$C$1002=J$6)/(Data!$C$1:$C$1002=J$6))*ROW(Data!$C$1:$C$1002),ROW(J46)-ROW(J$6)),1),"")</f>
        <v>National Geographic</v>
      </c>
      <c r="K46" s="43"/>
      <c r="L46" s="43" t="str">
        <f>IFERROR(INDEX(Data!$A$1:K$1002,_xlfn.AGGREGATE(15,6,((Data!$C$1:$C$1002=L$6)/(Data!$C$1:$C$1002=L$6))*ROW(Data!$C$1:$C$1002),ROW(L46)-ROW(L$6)),1),"")</f>
        <v/>
      </c>
      <c r="M46" s="43"/>
      <c r="N46" s="43" t="str">
        <f>IFERROR(INDEX(Data!$A$1:M$1002,_xlfn.AGGREGATE(15,6,((Data!$C$1:$C$1002=N$6)/(Data!$C$1:$C$1002=N$6))*ROW(Data!$C$1:$C$1002),ROW(N46)-ROW(N$6)),1),"")</f>
        <v/>
      </c>
      <c r="O46" s="43"/>
      <c r="P46" s="43" t="str">
        <f>IFERROR(INDEX(Data!$A$1:O$1002,_xlfn.AGGREGATE(15,6,((Data!$C$1:$C$1002=P$6)/(Data!$C$1:$C$1002=P$6))*ROW(Data!$C$1:$C$1002),ROW(P46)-ROW(P$6)),1),"")</f>
        <v/>
      </c>
      <c r="Q46" s="43"/>
      <c r="R46" s="43" t="str">
        <f>IFERROR(INDEX(Data!$A$1:Q$1002,_xlfn.AGGREGATE(15,6,((Data!$C$1:$C$1002=R$6)/(Data!$C$1:$C$1002=R$6))*ROW(Data!$C$1:$C$1002),ROW(R46)-ROW(R$6)),1),"")</f>
        <v/>
      </c>
      <c r="S46" s="43"/>
      <c r="T46" s="43" t="str">
        <f>IFERROR(INDEX(Data!$A$1:R$1002,_xlfn.AGGREGATE(15,6,((Data!$C$1:$C$1002=T$6)/(Data!$C$1:$C$1002=T$6))*ROW(Data!$C$1:$C$1002),ROW(T46)-ROW(T$6)),1),"")</f>
        <v/>
      </c>
      <c r="U46" s="43"/>
      <c r="V46" s="43" t="str">
        <f>IFERROR(INDEX(Data!$A$1:X$1002,_xlfn.AGGREGATE(15,6,((Data!$C$1:$C$1002=V$6)/(Data!$C$1:$C$1002=V$6))*ROW(Data!$C$1:$C$1002),ROW(V46)-ROW(V$6)),1),"")</f>
        <v>ForoTV</v>
      </c>
      <c r="W46" s="43"/>
      <c r="X46" s="43" t="str">
        <f>IFERROR(INDEX(Data!$A$1:Z$1002,_xlfn.AGGREGATE(15,6,((Data!$C$1:$C$1002=X$6)/(Data!$C$1:$C$1002=X$6))*ROW(Data!$C$1:$C$1002),ROW(X46)-ROW(X$6)),1),"")</f>
        <v/>
      </c>
      <c r="Y46" s="43"/>
      <c r="Z46" s="43" t="str">
        <f>IFERROR(INDEX(Data!$A$1:AB$1002,_xlfn.AGGREGATE(15,6,((Data!$C$1:$C$1002=Z$6)/(Data!$C$1:$C$1002=Z$6))*ROW(Data!$C$1:$C$1002),ROW(Z46)-ROW(Z$6)),1),"")</f>
        <v/>
      </c>
    </row>
    <row r="47" spans="1:26" ht="24" x14ac:dyDescent="0.4">
      <c r="A47" s="43"/>
      <c r="B47" s="43" t="str">
        <f>IFERROR(INDEX(Data!A$1:$A$1002,_xlfn.AGGREGATE(15,6,((Data!$C$1:$C$1002=B$6)/(Data!$C$1:$C$1002=B$6))*ROW(Data!$C$1:$C$1002),ROW(B47)-ROW(B$6)),1),"")</f>
        <v/>
      </c>
      <c r="C47" s="43"/>
      <c r="D47" s="43" t="str">
        <f>IFERROR(INDEX(Data!$A$1:C$1002,_xlfn.AGGREGATE(15,6,((Data!$C$1:$C$1002=D$6)/(Data!$C$1:$C$1002=D$6))*ROW(Data!$C$1:$C$1002),ROW(D47)-ROW(D$6)),1),"")</f>
        <v>We TV</v>
      </c>
      <c r="E47" s="43"/>
      <c r="F47" s="43" t="str">
        <f>IFERROR(INDEX(Data!$A$1:E$1002,_xlfn.AGGREGATE(15,6,((Data!$C$1:$C$1002=F$6)/(Data!$C$1:$C$1002=F$6))*ROW(Data!$C$1:$C$1002),ROW(F47)-ROW(F$6)),1),"")</f>
        <v>MLB Strike Zone</v>
      </c>
      <c r="G47" s="43"/>
      <c r="H47" s="43" t="str">
        <f>IFERROR(INDEX(Data!$A$1:G$1002,_xlfn.AGGREGATE(15,6,((Data!$C$1:$C$1002=H$6)/(Data!$C$1:$C$1002=H$6))*ROW(Data!$C$1:$C$1002),ROW(H47)-ROW(H$6)),1),"")</f>
        <v/>
      </c>
      <c r="I47" s="43"/>
      <c r="J47" s="43" t="str">
        <f>IFERROR(INDEX(Data!$A$1:I$1002,_xlfn.AGGREGATE(15,6,((Data!$C$1:$C$1002=J$6)/(Data!$C$1:$C$1002=J$6))*ROW(Data!$C$1:$C$1002),ROW(J47)-ROW(J$6)),1),"")</f>
        <v>Paramount Network</v>
      </c>
      <c r="K47" s="43"/>
      <c r="L47" s="43" t="str">
        <f>IFERROR(INDEX(Data!$A$1:K$1002,_xlfn.AGGREGATE(15,6,((Data!$C$1:$C$1002=L$6)/(Data!$C$1:$C$1002=L$6))*ROW(Data!$C$1:$C$1002),ROW(L47)-ROW(L$6)),1),"")</f>
        <v/>
      </c>
      <c r="M47" s="43"/>
      <c r="N47" s="43" t="str">
        <f>IFERROR(INDEX(Data!$A$1:M$1002,_xlfn.AGGREGATE(15,6,((Data!$C$1:$C$1002=N$6)/(Data!$C$1:$C$1002=N$6))*ROW(Data!$C$1:$C$1002),ROW(N47)-ROW(N$6)),1),"")</f>
        <v/>
      </c>
      <c r="O47" s="43"/>
      <c r="P47" s="43" t="str">
        <f>IFERROR(INDEX(Data!$A$1:O$1002,_xlfn.AGGREGATE(15,6,((Data!$C$1:$C$1002=P$6)/(Data!$C$1:$C$1002=P$6))*ROW(Data!$C$1:$C$1002),ROW(P47)-ROW(P$6)),1),"")</f>
        <v/>
      </c>
      <c r="Q47" s="43"/>
      <c r="R47" s="43" t="str">
        <f>IFERROR(INDEX(Data!$A$1:Q$1002,_xlfn.AGGREGATE(15,6,((Data!$C$1:$C$1002=R$6)/(Data!$C$1:$C$1002=R$6))*ROW(Data!$C$1:$C$1002),ROW(R47)-ROW(R$6)),1),"")</f>
        <v/>
      </c>
      <c r="S47" s="43"/>
      <c r="T47" s="43" t="str">
        <f>IFERROR(INDEX(Data!$A$1:R$1002,_xlfn.AGGREGATE(15,6,((Data!$C$1:$C$1002=T$6)/(Data!$C$1:$C$1002=T$6))*ROW(Data!$C$1:$C$1002),ROW(T47)-ROW(T$6)),1),"")</f>
        <v/>
      </c>
      <c r="U47" s="43"/>
      <c r="V47" s="43" t="str">
        <f>IFERROR(INDEX(Data!$A$1:X$1002,_xlfn.AGGREGATE(15,6,((Data!$C$1:$C$1002=V$6)/(Data!$C$1:$C$1002=V$6))*ROW(Data!$C$1:$C$1002),ROW(V47)-ROW(V$6)),1),"")</f>
        <v>Fox Deportes</v>
      </c>
      <c r="W47" s="43"/>
      <c r="X47" s="43" t="str">
        <f>IFERROR(INDEX(Data!$A$1:Z$1002,_xlfn.AGGREGATE(15,6,((Data!$C$1:$C$1002=X$6)/(Data!$C$1:$C$1002=X$6))*ROW(Data!$C$1:$C$1002),ROW(X47)-ROW(X$6)),1),"")</f>
        <v/>
      </c>
      <c r="Y47" s="43"/>
      <c r="Z47" s="43" t="str">
        <f>IFERROR(INDEX(Data!$A$1:AB$1002,_xlfn.AGGREGATE(15,6,((Data!$C$1:$C$1002=Z$6)/(Data!$C$1:$C$1002=Z$6))*ROW(Data!$C$1:$C$1002),ROW(Z47)-ROW(Z$6)),1),"")</f>
        <v/>
      </c>
    </row>
    <row r="48" spans="1:26" x14ac:dyDescent="0.4">
      <c r="A48" s="43"/>
      <c r="B48" s="43" t="str">
        <f>IFERROR(INDEX(Data!A$1:$A$1002,_xlfn.AGGREGATE(15,6,((Data!$C$1:$C$1002=B$6)/(Data!$C$1:$C$1002=B$6))*ROW(Data!$C$1:$C$1002),ROW(B48)-ROW(B$6)),1),"")</f>
        <v/>
      </c>
      <c r="C48" s="43"/>
      <c r="D48" s="43" t="str">
        <f>IFERROR(INDEX(Data!$A$1:C$1002,_xlfn.AGGREGATE(15,6,((Data!$C$1:$C$1002=D$6)/(Data!$C$1:$C$1002=D$6))*ROW(Data!$C$1:$C$1002),ROW(D48)-ROW(D$6)),1),"")</f>
        <v>Z Living Hd</v>
      </c>
      <c r="E48" s="43"/>
      <c r="F48" s="43" t="str">
        <f>IFERROR(INDEX(Data!$A$1:E$1002,_xlfn.AGGREGATE(15,6,((Data!$C$1:$C$1002=F$6)/(Data!$C$1:$C$1002=F$6))*ROW(Data!$C$1:$C$1002),ROW(F48)-ROW(F$6)),1),"")</f>
        <v>Motor Trend</v>
      </c>
      <c r="G48" s="43"/>
      <c r="H48" s="43" t="str">
        <f>IFERROR(INDEX(Data!$A$1:G$1002,_xlfn.AGGREGATE(15,6,((Data!$C$1:$C$1002=H$6)/(Data!$C$1:$C$1002=H$6))*ROW(Data!$C$1:$C$1002),ROW(H48)-ROW(H$6)),1),"")</f>
        <v/>
      </c>
      <c r="I48" s="43"/>
      <c r="J48" s="43" t="str">
        <f>IFERROR(INDEX(Data!$A$1:I$1002,_xlfn.AGGREGATE(15,6,((Data!$C$1:$C$1002=J$6)/(Data!$C$1:$C$1002=J$6))*ROW(Data!$C$1:$C$1002),ROW(J48)-ROW(J$6)),1),"")</f>
        <v>PPV Channel</v>
      </c>
      <c r="K48" s="43"/>
      <c r="L48" s="43" t="str">
        <f>IFERROR(INDEX(Data!$A$1:K$1002,_xlfn.AGGREGATE(15,6,((Data!$C$1:$C$1002=L$6)/(Data!$C$1:$C$1002=L$6))*ROW(Data!$C$1:$C$1002),ROW(L48)-ROW(L$6)),1),"")</f>
        <v/>
      </c>
      <c r="M48" s="43"/>
      <c r="N48" s="43" t="str">
        <f>IFERROR(INDEX(Data!$A$1:M$1002,_xlfn.AGGREGATE(15,6,((Data!$C$1:$C$1002=N$6)/(Data!$C$1:$C$1002=N$6))*ROW(Data!$C$1:$C$1002),ROW(N48)-ROW(N$6)),1),"")</f>
        <v/>
      </c>
      <c r="O48" s="43"/>
      <c r="P48" s="43" t="str">
        <f>IFERROR(INDEX(Data!$A$1:O$1002,_xlfn.AGGREGATE(15,6,((Data!$C$1:$C$1002=P$6)/(Data!$C$1:$C$1002=P$6))*ROW(Data!$C$1:$C$1002),ROW(P48)-ROW(P$6)),1),"")</f>
        <v/>
      </c>
      <c r="Q48" s="43"/>
      <c r="R48" s="43" t="str">
        <f>IFERROR(INDEX(Data!$A$1:Q$1002,_xlfn.AGGREGATE(15,6,((Data!$C$1:$C$1002=R$6)/(Data!$C$1:$C$1002=R$6))*ROW(Data!$C$1:$C$1002),ROW(R48)-ROW(R$6)),1),"")</f>
        <v/>
      </c>
      <c r="S48" s="43"/>
      <c r="T48" s="43" t="str">
        <f>IFERROR(INDEX(Data!$A$1:R$1002,_xlfn.AGGREGATE(15,6,((Data!$C$1:$C$1002=T$6)/(Data!$C$1:$C$1002=T$6))*ROW(Data!$C$1:$C$1002),ROW(T48)-ROW(T$6)),1),"")</f>
        <v/>
      </c>
      <c r="U48" s="43"/>
      <c r="V48" s="43" t="str">
        <f>IFERROR(INDEX(Data!$A$1:X$1002,_xlfn.AGGREGATE(15,6,((Data!$C$1:$C$1002=V$6)/(Data!$C$1:$C$1002=V$6))*ROW(Data!$C$1:$C$1002),ROW(V48)-ROW(V$6)),1),"")</f>
        <v>Foxlife</v>
      </c>
      <c r="W48" s="43"/>
      <c r="X48" s="43" t="str">
        <f>IFERROR(INDEX(Data!$A$1:Z$1002,_xlfn.AGGREGATE(15,6,((Data!$C$1:$C$1002=X$6)/(Data!$C$1:$C$1002=X$6))*ROW(Data!$C$1:$C$1002),ROW(X48)-ROW(X$6)),1),"")</f>
        <v/>
      </c>
      <c r="Y48" s="43"/>
      <c r="Z48" s="43" t="str">
        <f>IFERROR(INDEX(Data!$A$1:AB$1002,_xlfn.AGGREGATE(15,6,((Data!$C$1:$C$1002=Z$6)/(Data!$C$1:$C$1002=Z$6))*ROW(Data!$C$1:$C$1002),ROW(Z48)-ROW(Z$6)),1),"")</f>
        <v/>
      </c>
    </row>
    <row r="49" spans="1:26" x14ac:dyDescent="0.4">
      <c r="A49" s="43"/>
      <c r="B49" s="43" t="str">
        <f>IFERROR(INDEX(Data!A$1:$A$1002,_xlfn.AGGREGATE(15,6,((Data!$C$1:$C$1002=B$6)/(Data!$C$1:$C$1002=B$6))*ROW(Data!$C$1:$C$1002),ROW(B49)-ROW(B$6)),1),"")</f>
        <v/>
      </c>
      <c r="C49" s="43"/>
      <c r="D49" s="43" t="str">
        <f>IFERROR(INDEX(Data!$A$1:C$1002,_xlfn.AGGREGATE(15,6,((Data!$C$1:$C$1002=D$6)/(Data!$C$1:$C$1002=D$6))*ROW(Data!$C$1:$C$1002),ROW(D49)-ROW(D$6)),1),"")</f>
        <v/>
      </c>
      <c r="E49" s="43"/>
      <c r="F49" s="43" t="str">
        <f>IFERROR(INDEX(Data!$A$1:E$1002,_xlfn.AGGREGATE(15,6,((Data!$C$1:$C$1002=F$6)/(Data!$C$1:$C$1002=F$6))*ROW(Data!$C$1:$C$1002),ROW(F49)-ROW(F$6)),1),"")</f>
        <v>MSG</v>
      </c>
      <c r="G49" s="43"/>
      <c r="H49" s="43" t="str">
        <f>IFERROR(INDEX(Data!$A$1:G$1002,_xlfn.AGGREGATE(15,6,((Data!$C$1:$C$1002=H$6)/(Data!$C$1:$C$1002=H$6))*ROW(Data!$C$1:$C$1002),ROW(H49)-ROW(H$6)),1),"")</f>
        <v/>
      </c>
      <c r="I49" s="43"/>
      <c r="J49" s="43" t="str">
        <f>IFERROR(INDEX(Data!$A$1:I$1002,_xlfn.AGGREGATE(15,6,((Data!$C$1:$C$1002=J$6)/(Data!$C$1:$C$1002=J$6))*ROW(Data!$C$1:$C$1002),ROW(J49)-ROW(J$6)),1),"")</f>
        <v>PS Vue Spotlight</v>
      </c>
      <c r="K49" s="43"/>
      <c r="L49" s="43" t="str">
        <f>IFERROR(INDEX(Data!$A$1:K$1002,_xlfn.AGGREGATE(15,6,((Data!$C$1:$C$1002=L$6)/(Data!$C$1:$C$1002=L$6))*ROW(Data!$C$1:$C$1002),ROW(L49)-ROW(L$6)),1),"")</f>
        <v/>
      </c>
      <c r="M49" s="43"/>
      <c r="N49" s="43" t="str">
        <f>IFERROR(INDEX(Data!$A$1:M$1002,_xlfn.AGGREGATE(15,6,((Data!$C$1:$C$1002=N$6)/(Data!$C$1:$C$1002=N$6))*ROW(Data!$C$1:$C$1002),ROW(N49)-ROW(N$6)),1),"")</f>
        <v/>
      </c>
      <c r="O49" s="43"/>
      <c r="P49" s="43" t="str">
        <f>IFERROR(INDEX(Data!$A$1:O$1002,_xlfn.AGGREGATE(15,6,((Data!$C$1:$C$1002=P$6)/(Data!$C$1:$C$1002=P$6))*ROW(Data!$C$1:$C$1002),ROW(P49)-ROW(P$6)),1),"")</f>
        <v/>
      </c>
      <c r="Q49" s="43"/>
      <c r="R49" s="43" t="str">
        <f>IFERROR(INDEX(Data!$A$1:Q$1002,_xlfn.AGGREGATE(15,6,((Data!$C$1:$C$1002=R$6)/(Data!$C$1:$C$1002=R$6))*ROW(Data!$C$1:$C$1002),ROW(R49)-ROW(R$6)),1),"")</f>
        <v/>
      </c>
      <c r="S49" s="43"/>
      <c r="T49" s="43" t="str">
        <f>IFERROR(INDEX(Data!$A$1:R$1002,_xlfn.AGGREGATE(15,6,((Data!$C$1:$C$1002=T$6)/(Data!$C$1:$C$1002=T$6))*ROW(Data!$C$1:$C$1002),ROW(T49)-ROW(T$6)),1),"")</f>
        <v/>
      </c>
      <c r="U49" s="43"/>
      <c r="V49" s="43" t="str">
        <f>IFERROR(INDEX(Data!$A$1:X$1002,_xlfn.AGGREGATE(15,6,((Data!$C$1:$C$1002=V$6)/(Data!$C$1:$C$1002=V$6))*ROW(Data!$C$1:$C$1002),ROW(V49)-ROW(V$6)),1),"")</f>
        <v>France24 Espanol</v>
      </c>
      <c r="W49" s="43"/>
      <c r="X49" s="43" t="str">
        <f>IFERROR(INDEX(Data!$A$1:Z$1002,_xlfn.AGGREGATE(15,6,((Data!$C$1:$C$1002=X$6)/(Data!$C$1:$C$1002=X$6))*ROW(Data!$C$1:$C$1002),ROW(X49)-ROW(X$6)),1),"")</f>
        <v/>
      </c>
      <c r="Y49" s="43"/>
      <c r="Z49" s="43" t="str">
        <f>IFERROR(INDEX(Data!$A$1:AB$1002,_xlfn.AGGREGATE(15,6,((Data!$C$1:$C$1002=Z$6)/(Data!$C$1:$C$1002=Z$6))*ROW(Data!$C$1:$C$1002),ROW(Z49)-ROW(Z$6)),1),"")</f>
        <v/>
      </c>
    </row>
    <row r="50" spans="1:26" x14ac:dyDescent="0.4">
      <c r="A50" s="43"/>
      <c r="B50" s="43" t="str">
        <f>IFERROR(INDEX(Data!A$1:$A$1002,_xlfn.AGGREGATE(15,6,((Data!$C$1:$C$1002=B$6)/(Data!$C$1:$C$1002=B$6))*ROW(Data!$C$1:$C$1002),ROW(B50)-ROW(B$6)),1),"")</f>
        <v/>
      </c>
      <c r="C50" s="43"/>
      <c r="D50" s="43" t="str">
        <f>IFERROR(INDEX(Data!$A$1:C$1002,_xlfn.AGGREGATE(15,6,((Data!$C$1:$C$1002=D$6)/(Data!$C$1:$C$1002=D$6))*ROW(Data!$C$1:$C$1002),ROW(D50)-ROW(D$6)),1),"")</f>
        <v/>
      </c>
      <c r="E50" s="43"/>
      <c r="F50" s="43" t="str">
        <f>IFERROR(INDEX(Data!$A$1:E$1002,_xlfn.AGGREGATE(15,6,((Data!$C$1:$C$1002=F$6)/(Data!$C$1:$C$1002=F$6))*ROW(Data!$C$1:$C$1002),ROW(F50)-ROW(F$6)),1),"")</f>
        <v>MSG+</v>
      </c>
      <c r="G50" s="43"/>
      <c r="H50" s="43" t="str">
        <f>IFERROR(INDEX(Data!$A$1:G$1002,_xlfn.AGGREGATE(15,6,((Data!$C$1:$C$1002=H$6)/(Data!$C$1:$C$1002=H$6))*ROW(Data!$C$1:$C$1002),ROW(H50)-ROW(H$6)),1),"")</f>
        <v/>
      </c>
      <c r="I50" s="43"/>
      <c r="J50" s="43" t="str">
        <f>IFERROR(INDEX(Data!$A$1:I$1002,_xlfn.AGGREGATE(15,6,((Data!$C$1:$C$1002=J$6)/(Data!$C$1:$C$1002=J$6))*ROW(Data!$C$1:$C$1002),ROW(J50)-ROW(J$6)),1),"")</f>
        <v>Reelz</v>
      </c>
      <c r="K50" s="43"/>
      <c r="L50" s="43" t="str">
        <f>IFERROR(INDEX(Data!$A$1:K$1002,_xlfn.AGGREGATE(15,6,((Data!$C$1:$C$1002=L$6)/(Data!$C$1:$C$1002=L$6))*ROW(Data!$C$1:$C$1002),ROW(L50)-ROW(L$6)),1),"")</f>
        <v/>
      </c>
      <c r="M50" s="43"/>
      <c r="N50" s="43" t="str">
        <f>IFERROR(INDEX(Data!$A$1:M$1002,_xlfn.AGGREGATE(15,6,((Data!$C$1:$C$1002=N$6)/(Data!$C$1:$C$1002=N$6))*ROW(Data!$C$1:$C$1002),ROW(N50)-ROW(N$6)),1),"")</f>
        <v/>
      </c>
      <c r="O50" s="43"/>
      <c r="P50" s="43" t="str">
        <f>IFERROR(INDEX(Data!$A$1:O$1002,_xlfn.AGGREGATE(15,6,((Data!$C$1:$C$1002=P$6)/(Data!$C$1:$C$1002=P$6))*ROW(Data!$C$1:$C$1002),ROW(P50)-ROW(P$6)),1),"")</f>
        <v/>
      </c>
      <c r="Q50" s="43"/>
      <c r="R50" s="43" t="str">
        <f>IFERROR(INDEX(Data!$A$1:Q$1002,_xlfn.AGGREGATE(15,6,((Data!$C$1:$C$1002=R$6)/(Data!$C$1:$C$1002=R$6))*ROW(Data!$C$1:$C$1002),ROW(R50)-ROW(R$6)),1),"")</f>
        <v/>
      </c>
      <c r="S50" s="43"/>
      <c r="T50" s="43" t="str">
        <f>IFERROR(INDEX(Data!$A$1:R$1002,_xlfn.AGGREGATE(15,6,((Data!$C$1:$C$1002=T$6)/(Data!$C$1:$C$1002=T$6))*ROW(Data!$C$1:$C$1002),ROW(T50)-ROW(T$6)),1),"")</f>
        <v/>
      </c>
      <c r="U50" s="43"/>
      <c r="V50" s="43" t="str">
        <f>IFERROR(INDEX(Data!$A$1:X$1002,_xlfn.AGGREGATE(15,6,((Data!$C$1:$C$1002=V$6)/(Data!$C$1:$C$1002=V$6))*ROW(Data!$C$1:$C$1002),ROW(V50)-ROW(V$6)),1),"")</f>
        <v>Galavision</v>
      </c>
      <c r="W50" s="43"/>
      <c r="X50" s="43" t="str">
        <f>IFERROR(INDEX(Data!$A$1:Z$1002,_xlfn.AGGREGATE(15,6,((Data!$C$1:$C$1002=X$6)/(Data!$C$1:$C$1002=X$6))*ROW(Data!$C$1:$C$1002),ROW(X50)-ROW(X$6)),1),"")</f>
        <v/>
      </c>
      <c r="Y50" s="43"/>
      <c r="Z50" s="43" t="str">
        <f>IFERROR(INDEX(Data!$A$1:AB$1002,_xlfn.AGGREGATE(15,6,((Data!$C$1:$C$1002=Z$6)/(Data!$C$1:$C$1002=Z$6))*ROW(Data!$C$1:$C$1002),ROW(Z50)-ROW(Z$6)),1),"")</f>
        <v/>
      </c>
    </row>
    <row r="51" spans="1:26" x14ac:dyDescent="0.4">
      <c r="A51" s="43"/>
      <c r="B51" s="43" t="str">
        <f>IFERROR(INDEX(Data!A$1:$A$1002,_xlfn.AGGREGATE(15,6,((Data!$C$1:$C$1002=B$6)/(Data!$C$1:$C$1002=B$6))*ROW(Data!$C$1:$C$1002),ROW(B51)-ROW(B$6)),1),"")</f>
        <v/>
      </c>
      <c r="C51" s="43"/>
      <c r="D51" s="43" t="str">
        <f>IFERROR(INDEX(Data!$A$1:C$1002,_xlfn.AGGREGATE(15,6,((Data!$C$1:$C$1002=D$6)/(Data!$C$1:$C$1002=D$6))*ROW(Data!$C$1:$C$1002),ROW(D51)-ROW(D$6)),1),"")</f>
        <v/>
      </c>
      <c r="E51" s="43"/>
      <c r="F51" s="43" t="str">
        <f>IFERROR(INDEX(Data!$A$1:E$1002,_xlfn.AGGREGATE(15,6,((Data!$C$1:$C$1002=F$6)/(Data!$C$1:$C$1002=F$6))*ROW(Data!$C$1:$C$1002),ROW(F51)-ROW(F$6)),1),"")</f>
        <v>Nautical Channel</v>
      </c>
      <c r="G51" s="43"/>
      <c r="H51" s="43" t="str">
        <f>IFERROR(INDEX(Data!$A$1:G$1002,_xlfn.AGGREGATE(15,6,((Data!$C$1:$C$1002=H$6)/(Data!$C$1:$C$1002=H$6))*ROW(Data!$C$1:$C$1002),ROW(H51)-ROW(H$6)),1),"")</f>
        <v/>
      </c>
      <c r="I51" s="43"/>
      <c r="J51" s="43" t="str">
        <f>IFERROR(INDEX(Data!$A$1:I$1002,_xlfn.AGGREGATE(15,6,((Data!$C$1:$C$1002=J$6)/(Data!$C$1:$C$1002=J$6))*ROW(Data!$C$1:$C$1002),ROW(J51)-ROW(J$6)),1),"")</f>
        <v>RT Documentary</v>
      </c>
      <c r="K51" s="43"/>
      <c r="L51" s="43" t="str">
        <f>IFERROR(INDEX(Data!$A$1:K$1002,_xlfn.AGGREGATE(15,6,((Data!$C$1:$C$1002=L$6)/(Data!$C$1:$C$1002=L$6))*ROW(Data!$C$1:$C$1002),ROW(L51)-ROW(L$6)),1),"")</f>
        <v/>
      </c>
      <c r="M51" s="43"/>
      <c r="N51" s="43" t="str">
        <f>IFERROR(INDEX(Data!$A$1:M$1002,_xlfn.AGGREGATE(15,6,((Data!$C$1:$C$1002=N$6)/(Data!$C$1:$C$1002=N$6))*ROW(Data!$C$1:$C$1002),ROW(N51)-ROW(N$6)),1),"")</f>
        <v/>
      </c>
      <c r="O51" s="43"/>
      <c r="P51" s="43" t="str">
        <f>IFERROR(INDEX(Data!$A$1:O$1002,_xlfn.AGGREGATE(15,6,((Data!$C$1:$C$1002=P$6)/(Data!$C$1:$C$1002=P$6))*ROW(Data!$C$1:$C$1002),ROW(P51)-ROW(P$6)),1),"")</f>
        <v/>
      </c>
      <c r="Q51" s="43"/>
      <c r="R51" s="43" t="str">
        <f>IFERROR(INDEX(Data!$A$1:Q$1002,_xlfn.AGGREGATE(15,6,((Data!$C$1:$C$1002=R$6)/(Data!$C$1:$C$1002=R$6))*ROW(Data!$C$1:$C$1002),ROW(R51)-ROW(R$6)),1),"")</f>
        <v/>
      </c>
      <c r="S51" s="43"/>
      <c r="T51" s="43" t="str">
        <f>IFERROR(INDEX(Data!$A$1:R$1002,_xlfn.AGGREGATE(15,6,((Data!$C$1:$C$1002=T$6)/(Data!$C$1:$C$1002=T$6))*ROW(Data!$C$1:$C$1002),ROW(T51)-ROW(T$6)),1),"")</f>
        <v/>
      </c>
      <c r="U51" s="43"/>
      <c r="V51" s="43" t="str">
        <f>IFERROR(INDEX(Data!$A$1:X$1002,_xlfn.AGGREGATE(15,6,((Data!$C$1:$C$1002=V$6)/(Data!$C$1:$C$1002=V$6))*ROW(Data!$C$1:$C$1002),ROW(V51)-ROW(V$6)),1),"")</f>
        <v>History En Español</v>
      </c>
      <c r="W51" s="43"/>
      <c r="X51" s="43" t="str">
        <f>IFERROR(INDEX(Data!$A$1:Z$1002,_xlfn.AGGREGATE(15,6,((Data!$C$1:$C$1002=X$6)/(Data!$C$1:$C$1002=X$6))*ROW(Data!$C$1:$C$1002),ROW(X51)-ROW(X$6)),1),"")</f>
        <v/>
      </c>
      <c r="Y51" s="43"/>
      <c r="Z51" s="43" t="str">
        <f>IFERROR(INDEX(Data!$A$1:AB$1002,_xlfn.AGGREGATE(15,6,((Data!$C$1:$C$1002=Z$6)/(Data!$C$1:$C$1002=Z$6))*ROW(Data!$C$1:$C$1002),ROW(Z51)-ROW(Z$6)),1),"")</f>
        <v/>
      </c>
    </row>
    <row r="52" spans="1:26" x14ac:dyDescent="0.4">
      <c r="A52" s="43"/>
      <c r="B52" s="43" t="str">
        <f>IFERROR(INDEX(Data!A$1:$A$1002,_xlfn.AGGREGATE(15,6,((Data!$C$1:$C$1002=B$6)/(Data!$C$1:$C$1002=B$6))*ROW(Data!$C$1:$C$1002),ROW(B52)-ROW(B$6)),1),"")</f>
        <v/>
      </c>
      <c r="C52" s="43"/>
      <c r="D52" s="43" t="str">
        <f>IFERROR(INDEX(Data!$A$1:C$1002,_xlfn.AGGREGATE(15,6,((Data!$C$1:$C$1002=D$6)/(Data!$C$1:$C$1002=D$6))*ROW(Data!$C$1:$C$1002),ROW(D52)-ROW(D$6)),1),"")</f>
        <v/>
      </c>
      <c r="E52" s="43"/>
      <c r="F52" s="43" t="str">
        <f>IFERROR(INDEX(Data!$A$1:E$1002,_xlfn.AGGREGATE(15,6,((Data!$C$1:$C$1002=F$6)/(Data!$C$1:$C$1002=F$6))*ROW(Data!$C$1:$C$1002),ROW(F52)-ROW(F$6)),1),"")</f>
        <v>NBA League Pass</v>
      </c>
      <c r="G52" s="43"/>
      <c r="H52" s="43" t="str">
        <f>IFERROR(INDEX(Data!$A$1:G$1002,_xlfn.AGGREGATE(15,6,((Data!$C$1:$C$1002=H$6)/(Data!$C$1:$C$1002=H$6))*ROW(Data!$C$1:$C$1002),ROW(H52)-ROW(H$6)),1),"")</f>
        <v/>
      </c>
      <c r="I52" s="43"/>
      <c r="J52" s="43" t="str">
        <f>IFERROR(INDEX(Data!$A$1:I$1002,_xlfn.AGGREGATE(15,6,((Data!$C$1:$C$1002=J$6)/(Data!$C$1:$C$1002=J$6))*ROW(Data!$C$1:$C$1002),ROW(J52)-ROW(J$6)),1),"")</f>
        <v>Start TV</v>
      </c>
      <c r="K52" s="43"/>
      <c r="L52" s="43" t="str">
        <f>IFERROR(INDEX(Data!$A$1:K$1002,_xlfn.AGGREGATE(15,6,((Data!$C$1:$C$1002=L$6)/(Data!$C$1:$C$1002=L$6))*ROW(Data!$C$1:$C$1002),ROW(L52)-ROW(L$6)),1),"")</f>
        <v/>
      </c>
      <c r="M52" s="43"/>
      <c r="N52" s="43" t="str">
        <f>IFERROR(INDEX(Data!$A$1:M$1002,_xlfn.AGGREGATE(15,6,((Data!$C$1:$C$1002=N$6)/(Data!$C$1:$C$1002=N$6))*ROW(Data!$C$1:$C$1002),ROW(N52)-ROW(N$6)),1),"")</f>
        <v/>
      </c>
      <c r="O52" s="43"/>
      <c r="P52" s="43" t="str">
        <f>IFERROR(INDEX(Data!$A$1:O$1002,_xlfn.AGGREGATE(15,6,((Data!$C$1:$C$1002=P$6)/(Data!$C$1:$C$1002=P$6))*ROW(Data!$C$1:$C$1002),ROW(P52)-ROW(P$6)),1),"")</f>
        <v/>
      </c>
      <c r="Q52" s="43"/>
      <c r="R52" s="43" t="str">
        <f>IFERROR(INDEX(Data!$A$1:Q$1002,_xlfn.AGGREGATE(15,6,((Data!$C$1:$C$1002=R$6)/(Data!$C$1:$C$1002=R$6))*ROW(Data!$C$1:$C$1002),ROW(R52)-ROW(R$6)),1),"")</f>
        <v/>
      </c>
      <c r="S52" s="43"/>
      <c r="T52" s="43" t="str">
        <f>IFERROR(INDEX(Data!$A$1:R$1002,_xlfn.AGGREGATE(15,6,((Data!$C$1:$C$1002=T$6)/(Data!$C$1:$C$1002=T$6))*ROW(Data!$C$1:$C$1002),ROW(T52)-ROW(T$6)),1),"")</f>
        <v/>
      </c>
      <c r="U52" s="43"/>
      <c r="V52" s="43" t="str">
        <f>IFERROR(INDEX(Data!$A$1:X$1002,_xlfn.AGGREGATE(15,6,((Data!$C$1:$C$1002=V$6)/(Data!$C$1:$C$1002=V$6))*ROW(Data!$C$1:$C$1002),ROW(V52)-ROW(V$6)),1),"")</f>
        <v>HITN TV</v>
      </c>
      <c r="W52" s="43"/>
      <c r="X52" s="43" t="str">
        <f>IFERROR(INDEX(Data!$A$1:Z$1002,_xlfn.AGGREGATE(15,6,((Data!$C$1:$C$1002=X$6)/(Data!$C$1:$C$1002=X$6))*ROW(Data!$C$1:$C$1002),ROW(X52)-ROW(X$6)),1),"")</f>
        <v/>
      </c>
      <c r="Y52" s="43"/>
      <c r="Z52" s="43" t="str">
        <f>IFERROR(INDEX(Data!$A$1:AB$1002,_xlfn.AGGREGATE(15,6,((Data!$C$1:$C$1002=Z$6)/(Data!$C$1:$C$1002=Z$6))*ROW(Data!$C$1:$C$1002),ROW(Z52)-ROW(Z$6)),1),"")</f>
        <v/>
      </c>
    </row>
    <row r="53" spans="1:26" x14ac:dyDescent="0.4">
      <c r="A53" s="43"/>
      <c r="B53" s="43" t="str">
        <f>IFERROR(INDEX(Data!A$1:$A$1002,_xlfn.AGGREGATE(15,6,((Data!$C$1:$C$1002=B$6)/(Data!$C$1:$C$1002=B$6))*ROW(Data!$C$1:$C$1002),ROW(B53)-ROW(B$6)),1),"")</f>
        <v/>
      </c>
      <c r="C53" s="43"/>
      <c r="D53" s="43" t="str">
        <f>IFERROR(INDEX(Data!$A$1:C$1002,_xlfn.AGGREGATE(15,6,((Data!$C$1:$C$1002=D$6)/(Data!$C$1:$C$1002=D$6))*ROW(Data!$C$1:$C$1002),ROW(D53)-ROW(D$6)),1),"")</f>
        <v/>
      </c>
      <c r="E53" s="43"/>
      <c r="F53" s="43" t="str">
        <f>IFERROR(INDEX(Data!$A$1:E$1002,_xlfn.AGGREGATE(15,6,((Data!$C$1:$C$1002=F$6)/(Data!$C$1:$C$1002=F$6))*ROW(Data!$C$1:$C$1002),ROW(F53)-ROW(F$6)),1),"")</f>
        <v>NBA TV</v>
      </c>
      <c r="G53" s="43"/>
      <c r="H53" s="43" t="str">
        <f>IFERROR(INDEX(Data!$A$1:G$1002,_xlfn.AGGREGATE(15,6,((Data!$C$1:$C$1002=H$6)/(Data!$C$1:$C$1002=H$6))*ROW(Data!$C$1:$C$1002),ROW(H53)-ROW(H$6)),1),"")</f>
        <v/>
      </c>
      <c r="I53" s="43"/>
      <c r="J53" s="43" t="str">
        <f>IFERROR(INDEX(Data!$A$1:I$1002,_xlfn.AGGREGATE(15,6,((Data!$C$1:$C$1002=J$6)/(Data!$C$1:$C$1002=J$6))*ROW(Data!$C$1:$C$1002),ROW(J53)-ROW(J$6)),1),"")</f>
        <v>Sundance TV</v>
      </c>
      <c r="K53" s="43"/>
      <c r="L53" s="43" t="str">
        <f>IFERROR(INDEX(Data!$A$1:K$1002,_xlfn.AGGREGATE(15,6,((Data!$C$1:$C$1002=L$6)/(Data!$C$1:$C$1002=L$6))*ROW(Data!$C$1:$C$1002),ROW(L53)-ROW(L$6)),1),"")</f>
        <v/>
      </c>
      <c r="M53" s="43"/>
      <c r="N53" s="43" t="str">
        <f>IFERROR(INDEX(Data!$A$1:M$1002,_xlfn.AGGREGATE(15,6,((Data!$C$1:$C$1002=N$6)/(Data!$C$1:$C$1002=N$6))*ROW(Data!$C$1:$C$1002),ROW(N53)-ROW(N$6)),1),"")</f>
        <v/>
      </c>
      <c r="O53" s="43"/>
      <c r="P53" s="43" t="str">
        <f>IFERROR(INDEX(Data!$A$1:O$1002,_xlfn.AGGREGATE(15,6,((Data!$C$1:$C$1002=P$6)/(Data!$C$1:$C$1002=P$6))*ROW(Data!$C$1:$C$1002),ROW(P53)-ROW(P$6)),1),"")</f>
        <v/>
      </c>
      <c r="Q53" s="43"/>
      <c r="R53" s="43" t="str">
        <f>IFERROR(INDEX(Data!$A$1:Q$1002,_xlfn.AGGREGATE(15,6,((Data!$C$1:$C$1002=R$6)/(Data!$C$1:$C$1002=R$6))*ROW(Data!$C$1:$C$1002),ROW(R53)-ROW(R$6)),1),"")</f>
        <v/>
      </c>
      <c r="S53" s="43"/>
      <c r="T53" s="43" t="str">
        <f>IFERROR(INDEX(Data!$A$1:R$1002,_xlfn.AGGREGATE(15,6,((Data!$C$1:$C$1002=T$6)/(Data!$C$1:$C$1002=T$6))*ROW(Data!$C$1:$C$1002),ROW(T53)-ROW(T$6)),1),"")</f>
        <v/>
      </c>
      <c r="U53" s="43"/>
      <c r="V53" s="43" t="str">
        <f>IFERROR(INDEX(Data!$A$1:X$1002,_xlfn.AGGREGATE(15,6,((Data!$C$1:$C$1002=V$6)/(Data!$C$1:$C$1002=V$6))*ROW(Data!$C$1:$C$1002),ROW(V53)-ROW(V$6)),1),"")</f>
        <v>Ingles Para Todos</v>
      </c>
      <c r="W53" s="43"/>
      <c r="X53" s="43" t="str">
        <f>IFERROR(INDEX(Data!$A$1:Z$1002,_xlfn.AGGREGATE(15,6,((Data!$C$1:$C$1002=X$6)/(Data!$C$1:$C$1002=X$6))*ROW(Data!$C$1:$C$1002),ROW(X53)-ROW(X$6)),1),"")</f>
        <v/>
      </c>
      <c r="Y53" s="43"/>
      <c r="Z53" s="43" t="str">
        <f>IFERROR(INDEX(Data!$A$1:AB$1002,_xlfn.AGGREGATE(15,6,((Data!$C$1:$C$1002=Z$6)/(Data!$C$1:$C$1002=Z$6))*ROW(Data!$C$1:$C$1002),ROW(Z53)-ROW(Z$6)),1),"")</f>
        <v/>
      </c>
    </row>
    <row r="54" spans="1:26" ht="24" x14ac:dyDescent="0.4">
      <c r="A54" s="43"/>
      <c r="B54" s="43" t="str">
        <f>IFERROR(INDEX(Data!A$1:$A$1002,_xlfn.AGGREGATE(15,6,((Data!$C$1:$C$1002=B$6)/(Data!$C$1:$C$1002=B$6))*ROW(Data!$C$1:$C$1002),ROW(B54)-ROW(B$6)),1),"")</f>
        <v/>
      </c>
      <c r="C54" s="43"/>
      <c r="D54" s="43" t="str">
        <f>IFERROR(INDEX(Data!$A$1:C$1002,_xlfn.AGGREGATE(15,6,((Data!$C$1:$C$1002=D$6)/(Data!$C$1:$C$1002=D$6))*ROW(Data!$C$1:$C$1002),ROW(D54)-ROW(D$6)),1),"")</f>
        <v/>
      </c>
      <c r="E54" s="43"/>
      <c r="F54" s="43" t="str">
        <f>IFERROR(INDEX(Data!$A$1:E$1002,_xlfn.AGGREGATE(15,6,((Data!$C$1:$C$1002=F$6)/(Data!$C$1:$C$1002=F$6))*ROW(Data!$C$1:$C$1002),ROW(F54)-ROW(F$6)),1),"")</f>
        <v>NBC Sports Network</v>
      </c>
      <c r="G54" s="43"/>
      <c r="H54" s="43" t="str">
        <f>IFERROR(INDEX(Data!$A$1:G$1002,_xlfn.AGGREGATE(15,6,((Data!$C$1:$C$1002=H$6)/(Data!$C$1:$C$1002=H$6))*ROW(Data!$C$1:$C$1002),ROW(H54)-ROW(H$6)),1),"")</f>
        <v/>
      </c>
      <c r="I54" s="43"/>
      <c r="J54" s="43" t="str">
        <f>IFERROR(INDEX(Data!$A$1:I$1002,_xlfn.AGGREGATE(15,6,((Data!$C$1:$C$1002=J$6)/(Data!$C$1:$C$1002=J$6))*ROW(Data!$C$1:$C$1002),ROW(J54)-ROW(J$6)),1),"")</f>
        <v>Syfy</v>
      </c>
      <c r="K54" s="43"/>
      <c r="L54" s="43" t="str">
        <f>IFERROR(INDEX(Data!$A$1:K$1002,_xlfn.AGGREGATE(15,6,((Data!$C$1:$C$1002=L$6)/(Data!$C$1:$C$1002=L$6))*ROW(Data!$C$1:$C$1002),ROW(L54)-ROW(L$6)),1),"")</f>
        <v/>
      </c>
      <c r="M54" s="43"/>
      <c r="N54" s="43" t="str">
        <f>IFERROR(INDEX(Data!$A$1:M$1002,_xlfn.AGGREGATE(15,6,((Data!$C$1:$C$1002=N$6)/(Data!$C$1:$C$1002=N$6))*ROW(Data!$C$1:$C$1002),ROW(N54)-ROW(N$6)),1),"")</f>
        <v/>
      </c>
      <c r="O54" s="43"/>
      <c r="P54" s="43" t="str">
        <f>IFERROR(INDEX(Data!$A$1:O$1002,_xlfn.AGGREGATE(15,6,((Data!$C$1:$C$1002=P$6)/(Data!$C$1:$C$1002=P$6))*ROW(Data!$C$1:$C$1002),ROW(P54)-ROW(P$6)),1),"")</f>
        <v/>
      </c>
      <c r="Q54" s="43"/>
      <c r="R54" s="43" t="str">
        <f>IFERROR(INDEX(Data!$A$1:Q$1002,_xlfn.AGGREGATE(15,6,((Data!$C$1:$C$1002=R$6)/(Data!$C$1:$C$1002=R$6))*ROW(Data!$C$1:$C$1002),ROW(R54)-ROW(R$6)),1),"")</f>
        <v/>
      </c>
      <c r="S54" s="43"/>
      <c r="T54" s="43" t="str">
        <f>IFERROR(INDEX(Data!$A$1:R$1002,_xlfn.AGGREGATE(15,6,((Data!$C$1:$C$1002=T$6)/(Data!$C$1:$C$1002=T$6))*ROW(Data!$C$1:$C$1002),ROW(T54)-ROW(T$6)),1),"")</f>
        <v/>
      </c>
      <c r="U54" s="43"/>
      <c r="V54" s="43" t="str">
        <f>IFERROR(INDEX(Data!$A$1:X$1002,_xlfn.AGGREGATE(15,6,((Data!$C$1:$C$1002=V$6)/(Data!$C$1:$C$1002=V$6))*ROW(Data!$C$1:$C$1002),ROW(V54)-ROW(V$6)),1),"")</f>
        <v>INTI Network</v>
      </c>
      <c r="W54" s="43"/>
      <c r="X54" s="43" t="str">
        <f>IFERROR(INDEX(Data!$A$1:Z$1002,_xlfn.AGGREGATE(15,6,((Data!$C$1:$C$1002=X$6)/(Data!$C$1:$C$1002=X$6))*ROW(Data!$C$1:$C$1002),ROW(X54)-ROW(X$6)),1),"")</f>
        <v/>
      </c>
      <c r="Y54" s="43"/>
      <c r="Z54" s="43" t="str">
        <f>IFERROR(INDEX(Data!$A$1:AB$1002,_xlfn.AGGREGATE(15,6,((Data!$C$1:$C$1002=Z$6)/(Data!$C$1:$C$1002=Z$6))*ROW(Data!$C$1:$C$1002),ROW(Z54)-ROW(Z$6)),1),"")</f>
        <v/>
      </c>
    </row>
    <row r="55" spans="1:26" x14ac:dyDescent="0.4">
      <c r="A55" s="43"/>
      <c r="B55" s="43" t="str">
        <f>IFERROR(INDEX(Data!A$1:$A$1002,_xlfn.AGGREGATE(15,6,((Data!$C$1:$C$1002=B$6)/(Data!$C$1:$C$1002=B$6))*ROW(Data!$C$1:$C$1002),ROW(B55)-ROW(B$6)),1),"")</f>
        <v/>
      </c>
      <c r="C55" s="43"/>
      <c r="D55" s="43" t="str">
        <f>IFERROR(INDEX(Data!$A$1:C$1002,_xlfn.AGGREGATE(15,6,((Data!$C$1:$C$1002=D$6)/(Data!$C$1:$C$1002=D$6))*ROW(Data!$C$1:$C$1002),ROW(D55)-ROW(D$6)),1),"")</f>
        <v/>
      </c>
      <c r="E55" s="43"/>
      <c r="F55" s="43" t="str">
        <f>IFERROR(INDEX(Data!$A$1:E$1002,_xlfn.AGGREGATE(15,6,((Data!$C$1:$C$1002=F$6)/(Data!$C$1:$C$1002=F$6))*ROW(Data!$C$1:$C$1002),ROW(F55)-ROW(F$6)),1),"")</f>
        <v>NESN National</v>
      </c>
      <c r="G55" s="43"/>
      <c r="H55" s="43" t="str">
        <f>IFERROR(INDEX(Data!$A$1:G$1002,_xlfn.AGGREGATE(15,6,((Data!$C$1:$C$1002=H$6)/(Data!$C$1:$C$1002=H$6))*ROW(Data!$C$1:$C$1002),ROW(H55)-ROW(H$6)),1),"")</f>
        <v/>
      </c>
      <c r="I55" s="43"/>
      <c r="J55" s="43" t="str">
        <f>IFERROR(INDEX(Data!$A$1:I$1002,_xlfn.AGGREGATE(15,6,((Data!$C$1:$C$1002=J$6)/(Data!$C$1:$C$1002=J$6))*ROW(Data!$C$1:$C$1002),ROW(J55)-ROW(J$6)),1),"")</f>
        <v>TBS</v>
      </c>
      <c r="K55" s="43"/>
      <c r="L55" s="43" t="str">
        <f>IFERROR(INDEX(Data!$A$1:K$1002,_xlfn.AGGREGATE(15,6,((Data!$C$1:$C$1002=L$6)/(Data!$C$1:$C$1002=L$6))*ROW(Data!$C$1:$C$1002),ROW(L55)-ROW(L$6)),1),"")</f>
        <v/>
      </c>
      <c r="M55" s="43"/>
      <c r="N55" s="43" t="str">
        <f>IFERROR(INDEX(Data!$A$1:M$1002,_xlfn.AGGREGATE(15,6,((Data!$C$1:$C$1002=N$6)/(Data!$C$1:$C$1002=N$6))*ROW(Data!$C$1:$C$1002),ROW(N55)-ROW(N$6)),1),"")</f>
        <v/>
      </c>
      <c r="O55" s="43"/>
      <c r="P55" s="43" t="str">
        <f>IFERROR(INDEX(Data!$A$1:O$1002,_xlfn.AGGREGATE(15,6,((Data!$C$1:$C$1002=P$6)/(Data!$C$1:$C$1002=P$6))*ROW(Data!$C$1:$C$1002),ROW(P55)-ROW(P$6)),1),"")</f>
        <v/>
      </c>
      <c r="Q55" s="43"/>
      <c r="R55" s="43" t="str">
        <f>IFERROR(INDEX(Data!$A$1:Q$1002,_xlfn.AGGREGATE(15,6,((Data!$C$1:$C$1002=R$6)/(Data!$C$1:$C$1002=R$6))*ROW(Data!$C$1:$C$1002),ROW(R55)-ROW(R$6)),1),"")</f>
        <v/>
      </c>
      <c r="S55" s="43"/>
      <c r="T55" s="43" t="str">
        <f>IFERROR(INDEX(Data!$A$1:R$1002,_xlfn.AGGREGATE(15,6,((Data!$C$1:$C$1002=T$6)/(Data!$C$1:$C$1002=T$6))*ROW(Data!$C$1:$C$1002),ROW(T55)-ROW(T$6)),1),"")</f>
        <v/>
      </c>
      <c r="U55" s="43"/>
      <c r="V55" s="43" t="str">
        <f>IFERROR(INDEX(Data!$A$1:X$1002,_xlfn.AGGREGATE(15,6,((Data!$C$1:$C$1002=V$6)/(Data!$C$1:$C$1002=V$6))*ROW(Data!$C$1:$C$1002),ROW(V55)-ROW(V$6)),1),"")</f>
        <v>IVC Net</v>
      </c>
      <c r="W55" s="43"/>
      <c r="X55" s="43" t="str">
        <f>IFERROR(INDEX(Data!$A$1:Z$1002,_xlfn.AGGREGATE(15,6,((Data!$C$1:$C$1002=X$6)/(Data!$C$1:$C$1002=X$6))*ROW(Data!$C$1:$C$1002),ROW(X55)-ROW(X$6)),1),"")</f>
        <v/>
      </c>
      <c r="Y55" s="43"/>
      <c r="Z55" s="43" t="str">
        <f>IFERROR(INDEX(Data!$A$1:AB$1002,_xlfn.AGGREGATE(15,6,((Data!$C$1:$C$1002=Z$6)/(Data!$C$1:$C$1002=Z$6))*ROW(Data!$C$1:$C$1002),ROW(Z55)-ROW(Z$6)),1),"")</f>
        <v/>
      </c>
    </row>
    <row r="56" spans="1:26" x14ac:dyDescent="0.4">
      <c r="A56" s="43"/>
      <c r="B56" s="43" t="str">
        <f>IFERROR(INDEX(Data!A$1:$A$1002,_xlfn.AGGREGATE(15,6,((Data!$C$1:$C$1002=B$6)/(Data!$C$1:$C$1002=B$6))*ROW(Data!$C$1:$C$1002),ROW(B56)-ROW(B$6)),1),"")</f>
        <v/>
      </c>
      <c r="C56" s="43"/>
      <c r="D56" s="43" t="str">
        <f>IFERROR(INDEX(Data!$A$1:C$1002,_xlfn.AGGREGATE(15,6,((Data!$C$1:$C$1002=D$6)/(Data!$C$1:$C$1002=D$6))*ROW(Data!$C$1:$C$1002),ROW(D56)-ROW(D$6)),1),"")</f>
        <v/>
      </c>
      <c r="E56" s="43"/>
      <c r="F56" s="43" t="str">
        <f>IFERROR(INDEX(Data!$A$1:E$1002,_xlfn.AGGREGATE(15,6,((Data!$C$1:$C$1002=F$6)/(Data!$C$1:$C$1002=F$6))*ROW(Data!$C$1:$C$1002),ROW(F56)-ROW(F$6)),1),"")</f>
        <v>NFL Network</v>
      </c>
      <c r="G56" s="43"/>
      <c r="H56" s="43" t="str">
        <f>IFERROR(INDEX(Data!$A$1:G$1002,_xlfn.AGGREGATE(15,6,((Data!$C$1:$C$1002=H$6)/(Data!$C$1:$C$1002=H$6))*ROW(Data!$C$1:$C$1002),ROW(H56)-ROW(H$6)),1),"")</f>
        <v/>
      </c>
      <c r="I56" s="43"/>
      <c r="J56" s="43" t="str">
        <f>IFERROR(INDEX(Data!$A$1:I$1002,_xlfn.AGGREGATE(15,6,((Data!$C$1:$C$1002=J$6)/(Data!$C$1:$C$1002=J$6))*ROW(Data!$C$1:$C$1002),ROW(J56)-ROW(J$6)),1),"")</f>
        <v>TNT</v>
      </c>
      <c r="K56" s="43"/>
      <c r="L56" s="43" t="str">
        <f>IFERROR(INDEX(Data!$A$1:K$1002,_xlfn.AGGREGATE(15,6,((Data!$C$1:$C$1002=L$6)/(Data!$C$1:$C$1002=L$6))*ROW(Data!$C$1:$C$1002),ROW(L56)-ROW(L$6)),1),"")</f>
        <v/>
      </c>
      <c r="M56" s="43"/>
      <c r="N56" s="43" t="str">
        <f>IFERROR(INDEX(Data!$A$1:M$1002,_xlfn.AGGREGATE(15,6,((Data!$C$1:$C$1002=N$6)/(Data!$C$1:$C$1002=N$6))*ROW(Data!$C$1:$C$1002),ROW(N56)-ROW(N$6)),1),"")</f>
        <v/>
      </c>
      <c r="O56" s="43"/>
      <c r="P56" s="43" t="str">
        <f>IFERROR(INDEX(Data!$A$1:O$1002,_xlfn.AGGREGATE(15,6,((Data!$C$1:$C$1002=P$6)/(Data!$C$1:$C$1002=P$6))*ROW(Data!$C$1:$C$1002),ROW(P56)-ROW(P$6)),1),"")</f>
        <v/>
      </c>
      <c r="Q56" s="43"/>
      <c r="R56" s="43" t="str">
        <f>IFERROR(INDEX(Data!$A$1:Q$1002,_xlfn.AGGREGATE(15,6,((Data!$C$1:$C$1002=R$6)/(Data!$C$1:$C$1002=R$6))*ROW(Data!$C$1:$C$1002),ROW(R56)-ROW(R$6)),1),"")</f>
        <v/>
      </c>
      <c r="S56" s="43"/>
      <c r="T56" s="43" t="str">
        <f>IFERROR(INDEX(Data!$A$1:R$1002,_xlfn.AGGREGATE(15,6,((Data!$C$1:$C$1002=T$6)/(Data!$C$1:$C$1002=T$6))*ROW(Data!$C$1:$C$1002),ROW(T56)-ROW(T$6)),1),"")</f>
        <v/>
      </c>
      <c r="U56" s="43"/>
      <c r="V56" s="43" t="str">
        <f>IFERROR(INDEX(Data!$A$1:X$1002,_xlfn.AGGREGATE(15,6,((Data!$C$1:$C$1002=V$6)/(Data!$C$1:$C$1002=V$6))*ROW(Data!$C$1:$C$1002),ROW(V56)-ROW(V$6)),1),"")</f>
        <v>MegaTV</v>
      </c>
      <c r="W56" s="43"/>
      <c r="X56" s="43" t="str">
        <f>IFERROR(INDEX(Data!$A$1:Z$1002,_xlfn.AGGREGATE(15,6,((Data!$C$1:$C$1002=X$6)/(Data!$C$1:$C$1002=X$6))*ROW(Data!$C$1:$C$1002),ROW(X56)-ROW(X$6)),1),"")</f>
        <v/>
      </c>
      <c r="Y56" s="43"/>
      <c r="Z56" s="43" t="str">
        <f>IFERROR(INDEX(Data!$A$1:AB$1002,_xlfn.AGGREGATE(15,6,((Data!$C$1:$C$1002=Z$6)/(Data!$C$1:$C$1002=Z$6))*ROW(Data!$C$1:$C$1002),ROW(Z56)-ROW(Z$6)),1),"")</f>
        <v/>
      </c>
    </row>
    <row r="57" spans="1:26" x14ac:dyDescent="0.4">
      <c r="A57" s="43"/>
      <c r="B57" s="43" t="str">
        <f>IFERROR(INDEX(Data!A$1:$A$1002,_xlfn.AGGREGATE(15,6,((Data!$C$1:$C$1002=B$6)/(Data!$C$1:$C$1002=B$6))*ROW(Data!$C$1:$C$1002),ROW(B57)-ROW(B$6)),1),"")</f>
        <v/>
      </c>
      <c r="C57" s="43"/>
      <c r="D57" s="43" t="str">
        <f>IFERROR(INDEX(Data!$A$1:C$1002,_xlfn.AGGREGATE(15,6,((Data!$C$1:$C$1002=D$6)/(Data!$C$1:$C$1002=D$6))*ROW(Data!$C$1:$C$1002),ROW(D57)-ROW(D$6)),1),"")</f>
        <v/>
      </c>
      <c r="E57" s="43"/>
      <c r="F57" s="43" t="str">
        <f>IFERROR(INDEX(Data!$A$1:E$1002,_xlfn.AGGREGATE(15,6,((Data!$C$1:$C$1002=F$6)/(Data!$C$1:$C$1002=F$6))*ROW(Data!$C$1:$C$1002),ROW(F57)-ROW(F$6)),1),"")</f>
        <v>NFL Red Zone</v>
      </c>
      <c r="G57" s="43"/>
      <c r="H57" s="43" t="str">
        <f>IFERROR(INDEX(Data!$A$1:G$1002,_xlfn.AGGREGATE(15,6,((Data!$C$1:$C$1002=H$6)/(Data!$C$1:$C$1002=H$6))*ROW(Data!$C$1:$C$1002),ROW(H57)-ROW(H$6)),1),"")</f>
        <v/>
      </c>
      <c r="I57" s="43"/>
      <c r="J57" s="43" t="str">
        <f>IFERROR(INDEX(Data!$A$1:I$1002,_xlfn.AGGREGATE(15,6,((Data!$C$1:$C$1002=J$6)/(Data!$C$1:$C$1002=J$6))*ROW(Data!$C$1:$C$1002),ROW(J57)-ROW(J$6)),1),"")</f>
        <v>TruTV</v>
      </c>
      <c r="K57" s="43"/>
      <c r="L57" s="43" t="str">
        <f>IFERROR(INDEX(Data!$A$1:K$1002,_xlfn.AGGREGATE(15,6,((Data!$C$1:$C$1002=L$6)/(Data!$C$1:$C$1002=L$6))*ROW(Data!$C$1:$C$1002),ROW(L57)-ROW(L$6)),1),"")</f>
        <v/>
      </c>
      <c r="M57" s="43"/>
      <c r="N57" s="43" t="str">
        <f>IFERROR(INDEX(Data!$A$1:M$1002,_xlfn.AGGREGATE(15,6,((Data!$C$1:$C$1002=N$6)/(Data!$C$1:$C$1002=N$6))*ROW(Data!$C$1:$C$1002),ROW(N57)-ROW(N$6)),1),"")</f>
        <v/>
      </c>
      <c r="O57" s="43"/>
      <c r="P57" s="43" t="str">
        <f>IFERROR(INDEX(Data!$A$1:O$1002,_xlfn.AGGREGATE(15,6,((Data!$C$1:$C$1002=P$6)/(Data!$C$1:$C$1002=P$6))*ROW(Data!$C$1:$C$1002),ROW(P57)-ROW(P$6)),1),"")</f>
        <v/>
      </c>
      <c r="Q57" s="43"/>
      <c r="R57" s="43" t="str">
        <f>IFERROR(INDEX(Data!$A$1:Q$1002,_xlfn.AGGREGATE(15,6,((Data!$C$1:$C$1002=R$6)/(Data!$C$1:$C$1002=R$6))*ROW(Data!$C$1:$C$1002),ROW(R57)-ROW(R$6)),1),"")</f>
        <v/>
      </c>
      <c r="S57" s="43"/>
      <c r="T57" s="43" t="str">
        <f>IFERROR(INDEX(Data!$A$1:R$1002,_xlfn.AGGREGATE(15,6,((Data!$C$1:$C$1002=T$6)/(Data!$C$1:$C$1002=T$6))*ROW(Data!$C$1:$C$1002),ROW(T57)-ROW(T$6)),1),"")</f>
        <v/>
      </c>
      <c r="U57" s="43"/>
      <c r="V57" s="43" t="str">
        <f>IFERROR(INDEX(Data!$A$1:X$1002,_xlfn.AGGREGATE(15,6,((Data!$C$1:$C$1002=V$6)/(Data!$C$1:$C$1002=V$6))*ROW(Data!$C$1:$C$1002),ROW(V57)-ROW(V$6)),1),"")</f>
        <v>Mexicanal</v>
      </c>
      <c r="W57" s="43"/>
      <c r="X57" s="43" t="str">
        <f>IFERROR(INDEX(Data!$A$1:Z$1002,_xlfn.AGGREGATE(15,6,((Data!$C$1:$C$1002=X$6)/(Data!$C$1:$C$1002=X$6))*ROW(Data!$C$1:$C$1002),ROW(X57)-ROW(X$6)),1),"")</f>
        <v/>
      </c>
      <c r="Y57" s="43"/>
      <c r="Z57" s="43" t="str">
        <f>IFERROR(INDEX(Data!$A$1:AB$1002,_xlfn.AGGREGATE(15,6,((Data!$C$1:$C$1002=Z$6)/(Data!$C$1:$C$1002=Z$6))*ROW(Data!$C$1:$C$1002),ROW(Z57)-ROW(Z$6)),1),"")</f>
        <v/>
      </c>
    </row>
    <row r="58" spans="1:26" x14ac:dyDescent="0.4">
      <c r="A58" s="43"/>
      <c r="B58" s="43" t="str">
        <f>IFERROR(INDEX(Data!A$1:$A$1002,_xlfn.AGGREGATE(15,6,((Data!$C$1:$C$1002=B$6)/(Data!$C$1:$C$1002=B$6))*ROW(Data!$C$1:$C$1002),ROW(B58)-ROW(B$6)),1),"")</f>
        <v/>
      </c>
      <c r="C58" s="43"/>
      <c r="D58" s="43" t="str">
        <f>IFERROR(INDEX(Data!$A$1:C$1002,_xlfn.AGGREGATE(15,6,((Data!$C$1:$C$1002=D$6)/(Data!$C$1:$C$1002=D$6))*ROW(Data!$C$1:$C$1002),ROW(D58)-ROW(D$6)),1),"")</f>
        <v/>
      </c>
      <c r="E58" s="43"/>
      <c r="F58" s="43" t="str">
        <f>IFERROR(INDEX(Data!$A$1:E$1002,_xlfn.AGGREGATE(15,6,((Data!$C$1:$C$1002=F$6)/(Data!$C$1:$C$1002=F$6))*ROW(Data!$C$1:$C$1002),ROW(F58)-ROW(F$6)),1),"")</f>
        <v>NHL Network</v>
      </c>
      <c r="G58" s="43"/>
      <c r="H58" s="43" t="str">
        <f>IFERROR(INDEX(Data!$A$1:G$1002,_xlfn.AGGREGATE(15,6,((Data!$C$1:$C$1002=H$6)/(Data!$C$1:$C$1002=H$6))*ROW(Data!$C$1:$C$1002),ROW(H58)-ROW(H$6)),1),"")</f>
        <v/>
      </c>
      <c r="I58" s="43"/>
      <c r="J58" s="43" t="str">
        <f>IFERROR(INDEX(Data!$A$1:I$1002,_xlfn.AGGREGATE(15,6,((Data!$C$1:$C$1002=J$6)/(Data!$C$1:$C$1002=J$6))*ROW(Data!$C$1:$C$1002),ROW(J58)-ROW(J$6)),1),"")</f>
        <v>USA Network</v>
      </c>
      <c r="K58" s="43"/>
      <c r="L58" s="43" t="str">
        <f>IFERROR(INDEX(Data!$A$1:K$1002,_xlfn.AGGREGATE(15,6,((Data!$C$1:$C$1002=L$6)/(Data!$C$1:$C$1002=L$6))*ROW(Data!$C$1:$C$1002),ROW(L58)-ROW(L$6)),1),"")</f>
        <v/>
      </c>
      <c r="M58" s="43"/>
      <c r="N58" s="43" t="str">
        <f>IFERROR(INDEX(Data!$A$1:M$1002,_xlfn.AGGREGATE(15,6,((Data!$C$1:$C$1002=N$6)/(Data!$C$1:$C$1002=N$6))*ROW(Data!$C$1:$C$1002),ROW(N58)-ROW(N$6)),1),"")</f>
        <v/>
      </c>
      <c r="O58" s="43"/>
      <c r="P58" s="43" t="str">
        <f>IFERROR(INDEX(Data!$A$1:O$1002,_xlfn.AGGREGATE(15,6,((Data!$C$1:$C$1002=P$6)/(Data!$C$1:$C$1002=P$6))*ROW(Data!$C$1:$C$1002),ROW(P58)-ROW(P$6)),1),"")</f>
        <v/>
      </c>
      <c r="Q58" s="43"/>
      <c r="R58" s="43" t="str">
        <f>IFERROR(INDEX(Data!$A$1:Q$1002,_xlfn.AGGREGATE(15,6,((Data!$C$1:$C$1002=R$6)/(Data!$C$1:$C$1002=R$6))*ROW(Data!$C$1:$C$1002),ROW(R58)-ROW(R$6)),1),"")</f>
        <v/>
      </c>
      <c r="S58" s="43"/>
      <c r="T58" s="43" t="str">
        <f>IFERROR(INDEX(Data!$A$1:R$1002,_xlfn.AGGREGATE(15,6,((Data!$C$1:$C$1002=T$6)/(Data!$C$1:$C$1002=T$6))*ROW(Data!$C$1:$C$1002),ROW(T58)-ROW(T$6)),1),"")</f>
        <v/>
      </c>
      <c r="U58" s="43"/>
      <c r="V58" s="43" t="str">
        <f>IFERROR(INDEX(Data!$A$1:X$1002,_xlfn.AGGREGATE(15,6,((Data!$C$1:$C$1002=V$6)/(Data!$C$1:$C$1002=V$6))*ROW(Data!$C$1:$C$1002),ROW(V58)-ROW(V$6)),1),"")</f>
        <v>Milenio Televisión</v>
      </c>
      <c r="W58" s="43"/>
      <c r="X58" s="43" t="str">
        <f>IFERROR(INDEX(Data!$A$1:Z$1002,_xlfn.AGGREGATE(15,6,((Data!$C$1:$C$1002=X$6)/(Data!$C$1:$C$1002=X$6))*ROW(Data!$C$1:$C$1002),ROW(X58)-ROW(X$6)),1),"")</f>
        <v/>
      </c>
      <c r="Y58" s="43"/>
      <c r="Z58" s="43" t="str">
        <f>IFERROR(INDEX(Data!$A$1:AB$1002,_xlfn.AGGREGATE(15,6,((Data!$C$1:$C$1002=Z$6)/(Data!$C$1:$C$1002=Z$6))*ROW(Data!$C$1:$C$1002),ROW(Z58)-ROW(Z$6)),1),"")</f>
        <v/>
      </c>
    </row>
    <row r="59" spans="1:26" x14ac:dyDescent="0.4">
      <c r="A59" s="43"/>
      <c r="B59" s="43" t="str">
        <f>IFERROR(INDEX(Data!A$1:$A$1002,_xlfn.AGGREGATE(15,6,((Data!$C$1:$C$1002=B$6)/(Data!$C$1:$C$1002=B$6))*ROW(Data!$C$1:$C$1002),ROW(B59)-ROW(B$6)),1),"")</f>
        <v/>
      </c>
      <c r="C59" s="43"/>
      <c r="D59" s="43" t="str">
        <f>IFERROR(INDEX(Data!$A$1:C$1002,_xlfn.AGGREGATE(15,6,((Data!$C$1:$C$1002=D$6)/(Data!$C$1:$C$1002=D$6))*ROW(Data!$C$1:$C$1002),ROW(D59)-ROW(D$6)),1),"")</f>
        <v/>
      </c>
      <c r="E59" s="43"/>
      <c r="F59" s="43" t="str">
        <f>IFERROR(INDEX(Data!$A$1:E$1002,_xlfn.AGGREGATE(15,6,((Data!$C$1:$C$1002=F$6)/(Data!$C$1:$C$1002=F$6))*ROW(Data!$C$1:$C$1002),ROW(F59)-ROW(F$6)),1),"")</f>
        <v>Olympic Channel</v>
      </c>
      <c r="G59" s="43"/>
      <c r="H59" s="43" t="str">
        <f>IFERROR(INDEX(Data!$A$1:G$1002,_xlfn.AGGREGATE(15,6,((Data!$C$1:$C$1002=H$6)/(Data!$C$1:$C$1002=H$6))*ROW(Data!$C$1:$C$1002),ROW(H59)-ROW(H$6)),1),"")</f>
        <v/>
      </c>
      <c r="I59" s="43"/>
      <c r="J59" s="43" t="str">
        <f>IFERROR(INDEX(Data!$A$1:I$1002,_xlfn.AGGREGATE(15,6,((Data!$C$1:$C$1002=J$6)/(Data!$C$1:$C$1002=J$6))*ROW(Data!$C$1:$C$1002),ROW(J59)-ROW(J$6)),1),"")</f>
        <v>VH1</v>
      </c>
      <c r="K59" s="43"/>
      <c r="L59" s="43" t="str">
        <f>IFERROR(INDEX(Data!$A$1:K$1002,_xlfn.AGGREGATE(15,6,((Data!$C$1:$C$1002=L$6)/(Data!$C$1:$C$1002=L$6))*ROW(Data!$C$1:$C$1002),ROW(L59)-ROW(L$6)),1),"")</f>
        <v/>
      </c>
      <c r="M59" s="43"/>
      <c r="N59" s="43" t="str">
        <f>IFERROR(INDEX(Data!$A$1:M$1002,_xlfn.AGGREGATE(15,6,((Data!$C$1:$C$1002=N$6)/(Data!$C$1:$C$1002=N$6))*ROW(Data!$C$1:$C$1002),ROW(N59)-ROW(N$6)),1),"")</f>
        <v/>
      </c>
      <c r="O59" s="43"/>
      <c r="P59" s="43" t="str">
        <f>IFERROR(INDEX(Data!$A$1:O$1002,_xlfn.AGGREGATE(15,6,((Data!$C$1:$C$1002=P$6)/(Data!$C$1:$C$1002=P$6))*ROW(Data!$C$1:$C$1002),ROW(P59)-ROW(P$6)),1),"")</f>
        <v/>
      </c>
      <c r="Q59" s="43"/>
      <c r="R59" s="43" t="str">
        <f>IFERROR(INDEX(Data!$A$1:Q$1002,_xlfn.AGGREGATE(15,6,((Data!$C$1:$C$1002=R$6)/(Data!$C$1:$C$1002=R$6))*ROW(Data!$C$1:$C$1002),ROW(R59)-ROW(R$6)),1),"")</f>
        <v/>
      </c>
      <c r="S59" s="43"/>
      <c r="T59" s="43" t="str">
        <f>IFERROR(INDEX(Data!$A$1:R$1002,_xlfn.AGGREGATE(15,6,((Data!$C$1:$C$1002=T$6)/(Data!$C$1:$C$1002=T$6))*ROW(Data!$C$1:$C$1002),ROW(T59)-ROW(T$6)),1),"")</f>
        <v/>
      </c>
      <c r="U59" s="43"/>
      <c r="V59" s="43" t="str">
        <f>IFERROR(INDEX(Data!$A$1:X$1002,_xlfn.AGGREGATE(15,6,((Data!$C$1:$C$1002=V$6)/(Data!$C$1:$C$1002=V$6))*ROW(Data!$C$1:$C$1002),ROW(V59)-ROW(V$6)),1),"")</f>
        <v>Mispel</v>
      </c>
      <c r="W59" s="43"/>
      <c r="X59" s="43" t="str">
        <f>IFERROR(INDEX(Data!$A$1:Z$1002,_xlfn.AGGREGATE(15,6,((Data!$C$1:$C$1002=X$6)/(Data!$C$1:$C$1002=X$6))*ROW(Data!$C$1:$C$1002),ROW(X59)-ROW(X$6)),1),"")</f>
        <v/>
      </c>
      <c r="Y59" s="43"/>
      <c r="Z59" s="43" t="str">
        <f>IFERROR(INDEX(Data!$A$1:AB$1002,_xlfn.AGGREGATE(15,6,((Data!$C$1:$C$1002=Z$6)/(Data!$C$1:$C$1002=Z$6))*ROW(Data!$C$1:$C$1002),ROW(Z59)-ROW(Z$6)),1),"")</f>
        <v/>
      </c>
    </row>
    <row r="60" spans="1:26" ht="24" x14ac:dyDescent="0.4">
      <c r="A60" s="43"/>
      <c r="B60" s="43" t="str">
        <f>IFERROR(INDEX(Data!A$1:$A$1002,_xlfn.AGGREGATE(15,6,((Data!$C$1:$C$1002=B$6)/(Data!$C$1:$C$1002=B$6))*ROW(Data!$C$1:$C$1002),ROW(B60)-ROW(B$6)),1),"")</f>
        <v/>
      </c>
      <c r="C60" s="43"/>
      <c r="D60" s="43" t="str">
        <f>IFERROR(INDEX(Data!$A$1:C$1002,_xlfn.AGGREGATE(15,6,((Data!$C$1:$C$1002=D$6)/(Data!$C$1:$C$1002=D$6))*ROW(Data!$C$1:$C$1002),ROW(D60)-ROW(D$6)),1),"")</f>
        <v/>
      </c>
      <c r="E60" s="43"/>
      <c r="F60" s="43" t="str">
        <f>IFERROR(INDEX(Data!$A$1:E$1002,_xlfn.AGGREGATE(15,6,((Data!$C$1:$C$1002=F$6)/(Data!$C$1:$C$1002=F$6))*ROW(Data!$C$1:$C$1002),ROW(F60)-ROW(F$6)),1),"")</f>
        <v>Orlando City</v>
      </c>
      <c r="G60" s="43"/>
      <c r="H60" s="43" t="str">
        <f>IFERROR(INDEX(Data!$A$1:G$1002,_xlfn.AGGREGATE(15,6,((Data!$C$1:$C$1002=H$6)/(Data!$C$1:$C$1002=H$6))*ROW(Data!$C$1:$C$1002),ROW(H60)-ROW(H$6)),1),"")</f>
        <v/>
      </c>
      <c r="I60" s="43"/>
      <c r="J60" s="43" t="str">
        <f>IFERROR(INDEX(Data!$A$1:I$1002,_xlfn.AGGREGATE(15,6,((Data!$C$1:$C$1002=J$6)/(Data!$C$1:$C$1002=J$6))*ROW(Data!$C$1:$C$1002),ROW(J60)-ROW(J$6)),1),"")</f>
        <v>Warriors &amp; Gangsters</v>
      </c>
      <c r="K60" s="43"/>
      <c r="L60" s="43" t="str">
        <f>IFERROR(INDEX(Data!$A$1:K$1002,_xlfn.AGGREGATE(15,6,((Data!$C$1:$C$1002=L$6)/(Data!$C$1:$C$1002=L$6))*ROW(Data!$C$1:$C$1002),ROW(L60)-ROW(L$6)),1),"")</f>
        <v/>
      </c>
      <c r="M60" s="43"/>
      <c r="N60" s="43" t="str">
        <f>IFERROR(INDEX(Data!$A$1:M$1002,_xlfn.AGGREGATE(15,6,((Data!$C$1:$C$1002=N$6)/(Data!$C$1:$C$1002=N$6))*ROW(Data!$C$1:$C$1002),ROW(N60)-ROW(N$6)),1),"")</f>
        <v/>
      </c>
      <c r="O60" s="43"/>
      <c r="P60" s="43" t="str">
        <f>IFERROR(INDEX(Data!$A$1:O$1002,_xlfn.AGGREGATE(15,6,((Data!$C$1:$C$1002=P$6)/(Data!$C$1:$C$1002=P$6))*ROW(Data!$C$1:$C$1002),ROW(P60)-ROW(P$6)),1),"")</f>
        <v/>
      </c>
      <c r="Q60" s="43"/>
      <c r="R60" s="43" t="str">
        <f>IFERROR(INDEX(Data!$A$1:Q$1002,_xlfn.AGGREGATE(15,6,((Data!$C$1:$C$1002=R$6)/(Data!$C$1:$C$1002=R$6))*ROW(Data!$C$1:$C$1002),ROW(R60)-ROW(R$6)),1),"")</f>
        <v/>
      </c>
      <c r="S60" s="43"/>
      <c r="T60" s="43" t="str">
        <f>IFERROR(INDEX(Data!$A$1:R$1002,_xlfn.AGGREGATE(15,6,((Data!$C$1:$C$1002=T$6)/(Data!$C$1:$C$1002=T$6))*ROW(Data!$C$1:$C$1002),ROW(T60)-ROW(T$6)),1),"")</f>
        <v/>
      </c>
      <c r="U60" s="43"/>
      <c r="V60" s="43" t="str">
        <f>IFERROR(INDEX(Data!$A$1:X$1002,_xlfn.AGGREGATE(15,6,((Data!$C$1:$C$1002=V$6)/(Data!$C$1:$C$1002=V$6))*ROW(Data!$C$1:$C$1002),ROW(V60)-ROW(V$6)),1),"")</f>
        <v>Multimedios</v>
      </c>
      <c r="W60" s="43"/>
      <c r="X60" s="43" t="str">
        <f>IFERROR(INDEX(Data!$A$1:Z$1002,_xlfn.AGGREGATE(15,6,((Data!$C$1:$C$1002=X$6)/(Data!$C$1:$C$1002=X$6))*ROW(Data!$C$1:$C$1002),ROW(X60)-ROW(X$6)),1),"")</f>
        <v/>
      </c>
      <c r="Y60" s="43"/>
      <c r="Z60" s="43" t="str">
        <f>IFERROR(INDEX(Data!$A$1:AB$1002,_xlfn.AGGREGATE(15,6,((Data!$C$1:$C$1002=Z$6)/(Data!$C$1:$C$1002=Z$6))*ROW(Data!$C$1:$C$1002),ROW(Z60)-ROW(Z$6)),1),"")</f>
        <v/>
      </c>
    </row>
    <row r="61" spans="1:26" x14ac:dyDescent="0.4">
      <c r="A61" s="43"/>
      <c r="B61" s="43" t="str">
        <f>IFERROR(INDEX(Data!A$1:$A$1002,_xlfn.AGGREGATE(15,6,((Data!$C$1:$C$1002=B$6)/(Data!$C$1:$C$1002=B$6))*ROW(Data!$C$1:$C$1002),ROW(B61)-ROW(B$6)),1),"")</f>
        <v/>
      </c>
      <c r="C61" s="43"/>
      <c r="D61" s="43" t="str">
        <f>IFERROR(INDEX(Data!$A$1:C$1002,_xlfn.AGGREGATE(15,6,((Data!$C$1:$C$1002=D$6)/(Data!$C$1:$C$1002=D$6))*ROW(Data!$C$1:$C$1002),ROW(D61)-ROW(D$6)),1),"")</f>
        <v/>
      </c>
      <c r="E61" s="43"/>
      <c r="F61" s="43" t="str">
        <f>IFERROR(INDEX(Data!$A$1:E$1002,_xlfn.AGGREGATE(15,6,((Data!$C$1:$C$1002=F$6)/(Data!$C$1:$C$1002=F$6))*ROW(Data!$C$1:$C$1002),ROW(F61)-ROW(F$6)),1),"")</f>
        <v>Outside TV</v>
      </c>
      <c r="G61" s="43"/>
      <c r="H61" s="43" t="str">
        <f>IFERROR(INDEX(Data!$A$1:G$1002,_xlfn.AGGREGATE(15,6,((Data!$C$1:$C$1002=H$6)/(Data!$C$1:$C$1002=H$6))*ROW(Data!$C$1:$C$1002),ROW(H61)-ROW(H$6)),1),"")</f>
        <v/>
      </c>
      <c r="I61" s="43"/>
      <c r="J61" s="43" t="str">
        <f>IFERROR(INDEX(Data!$A$1:I$1002,_xlfn.AGGREGATE(15,6,((Data!$C$1:$C$1002=J$6)/(Data!$C$1:$C$1002=J$6))*ROW(Data!$C$1:$C$1002),ROW(J61)-ROW(J$6)),1),"")</f>
        <v>Youtube Originals</v>
      </c>
      <c r="K61" s="43"/>
      <c r="L61" s="43" t="str">
        <f>IFERROR(INDEX(Data!$A$1:K$1002,_xlfn.AGGREGATE(15,6,((Data!$C$1:$C$1002=L$6)/(Data!$C$1:$C$1002=L$6))*ROW(Data!$C$1:$C$1002),ROW(L61)-ROW(L$6)),1),"")</f>
        <v/>
      </c>
      <c r="M61" s="43"/>
      <c r="N61" s="43" t="str">
        <f>IFERROR(INDEX(Data!$A$1:M$1002,_xlfn.AGGREGATE(15,6,((Data!$C$1:$C$1002=N$6)/(Data!$C$1:$C$1002=N$6))*ROW(Data!$C$1:$C$1002),ROW(N61)-ROW(N$6)),1),"")</f>
        <v/>
      </c>
      <c r="O61" s="43"/>
      <c r="P61" s="43" t="str">
        <f>IFERROR(INDEX(Data!$A$1:O$1002,_xlfn.AGGREGATE(15,6,((Data!$C$1:$C$1002=P$6)/(Data!$C$1:$C$1002=P$6))*ROW(Data!$C$1:$C$1002),ROW(P61)-ROW(P$6)),1),"")</f>
        <v/>
      </c>
      <c r="Q61" s="43"/>
      <c r="R61" s="43" t="str">
        <f>IFERROR(INDEX(Data!$A$1:Q$1002,_xlfn.AGGREGATE(15,6,((Data!$C$1:$C$1002=R$6)/(Data!$C$1:$C$1002=R$6))*ROW(Data!$C$1:$C$1002),ROW(R61)-ROW(R$6)),1),"")</f>
        <v/>
      </c>
      <c r="S61" s="43"/>
      <c r="T61" s="43" t="str">
        <f>IFERROR(INDEX(Data!$A$1:R$1002,_xlfn.AGGREGATE(15,6,((Data!$C$1:$C$1002=T$6)/(Data!$C$1:$C$1002=T$6))*ROW(Data!$C$1:$C$1002),ROW(T61)-ROW(T$6)),1),"")</f>
        <v/>
      </c>
      <c r="U61" s="43"/>
      <c r="V61" s="43" t="str">
        <f>IFERROR(INDEX(Data!$A$1:X$1002,_xlfn.AGGREGATE(15,6,((Data!$C$1:$C$1002=V$6)/(Data!$C$1:$C$1002=V$6))*ROW(Data!$C$1:$C$1002),ROW(V61)-ROW(V$6)),1),"")</f>
        <v>Nat Geo Mundo</v>
      </c>
      <c r="W61" s="43"/>
      <c r="X61" s="43" t="str">
        <f>IFERROR(INDEX(Data!$A$1:Z$1002,_xlfn.AGGREGATE(15,6,((Data!$C$1:$C$1002=X$6)/(Data!$C$1:$C$1002=X$6))*ROW(Data!$C$1:$C$1002),ROW(X61)-ROW(X$6)),1),"")</f>
        <v/>
      </c>
      <c r="Y61" s="43"/>
      <c r="Z61" s="43" t="str">
        <f>IFERROR(INDEX(Data!$A$1:AB$1002,_xlfn.AGGREGATE(15,6,((Data!$C$1:$C$1002=Z$6)/(Data!$C$1:$C$1002=Z$6))*ROW(Data!$C$1:$C$1002),ROW(Z61)-ROW(Z$6)),1),"")</f>
        <v/>
      </c>
    </row>
    <row r="62" spans="1:26" ht="24" x14ac:dyDescent="0.4">
      <c r="A62" s="43"/>
      <c r="B62" s="43" t="str">
        <f>IFERROR(INDEX(Data!A$1:$A$1002,_xlfn.AGGREGATE(15,6,((Data!$C$1:$C$1002=B$6)/(Data!$C$1:$C$1002=B$6))*ROW(Data!$C$1:$C$1002),ROW(B62)-ROW(B$6)),1),"")</f>
        <v/>
      </c>
      <c r="C62" s="43"/>
      <c r="D62" s="43" t="str">
        <f>IFERROR(INDEX(Data!$A$1:C$1002,_xlfn.AGGREGATE(15,6,((Data!$C$1:$C$1002=D$6)/(Data!$C$1:$C$1002=D$6))*ROW(Data!$C$1:$C$1002),ROW(D62)-ROW(D$6)),1),"")</f>
        <v/>
      </c>
      <c r="E62" s="43"/>
      <c r="F62" s="43" t="str">
        <f>IFERROR(INDEX(Data!$A$1:E$1002,_xlfn.AGGREGATE(15,6,((Data!$C$1:$C$1002=F$6)/(Data!$C$1:$C$1002=F$6))*ROW(Data!$C$1:$C$1002),ROW(F62)-ROW(F$6)),1),"")</f>
        <v>Outside TV Features</v>
      </c>
      <c r="G62" s="43"/>
      <c r="H62" s="43" t="str">
        <f>IFERROR(INDEX(Data!$A$1:G$1002,_xlfn.AGGREGATE(15,6,((Data!$C$1:$C$1002=H$6)/(Data!$C$1:$C$1002=H$6))*ROW(Data!$C$1:$C$1002),ROW(H62)-ROW(H$6)),1),"")</f>
        <v/>
      </c>
      <c r="I62" s="43"/>
      <c r="J62" s="43" t="str">
        <f>IFERROR(INDEX(Data!$A$1:I$1002,_xlfn.AGGREGATE(15,6,((Data!$C$1:$C$1002=J$6)/(Data!$C$1:$C$1002=J$6))*ROW(Data!$C$1:$C$1002),ROW(J62)-ROW(J$6)),1),"")</f>
        <v/>
      </c>
      <c r="K62" s="43"/>
      <c r="L62" s="43" t="str">
        <f>IFERROR(INDEX(Data!$A$1:K$1002,_xlfn.AGGREGATE(15,6,((Data!$C$1:$C$1002=L$6)/(Data!$C$1:$C$1002=L$6))*ROW(Data!$C$1:$C$1002),ROW(L62)-ROW(L$6)),1),"")</f>
        <v/>
      </c>
      <c r="M62" s="43"/>
      <c r="N62" s="43" t="str">
        <f>IFERROR(INDEX(Data!$A$1:M$1002,_xlfn.AGGREGATE(15,6,((Data!$C$1:$C$1002=N$6)/(Data!$C$1:$C$1002=N$6))*ROW(Data!$C$1:$C$1002),ROW(N62)-ROW(N$6)),1),"")</f>
        <v/>
      </c>
      <c r="O62" s="43"/>
      <c r="P62" s="43" t="str">
        <f>IFERROR(INDEX(Data!$A$1:O$1002,_xlfn.AGGREGATE(15,6,((Data!$C$1:$C$1002=P$6)/(Data!$C$1:$C$1002=P$6))*ROW(Data!$C$1:$C$1002),ROW(P62)-ROW(P$6)),1),"")</f>
        <v/>
      </c>
      <c r="Q62" s="43"/>
      <c r="R62" s="43" t="str">
        <f>IFERROR(INDEX(Data!$A$1:Q$1002,_xlfn.AGGREGATE(15,6,((Data!$C$1:$C$1002=R$6)/(Data!$C$1:$C$1002=R$6))*ROW(Data!$C$1:$C$1002),ROW(R62)-ROW(R$6)),1),"")</f>
        <v/>
      </c>
      <c r="S62" s="43"/>
      <c r="T62" s="43" t="str">
        <f>IFERROR(INDEX(Data!$A$1:R$1002,_xlfn.AGGREGATE(15,6,((Data!$C$1:$C$1002=T$6)/(Data!$C$1:$C$1002=T$6))*ROW(Data!$C$1:$C$1002),ROW(T62)-ROW(T$6)),1),"")</f>
        <v/>
      </c>
      <c r="U62" s="43"/>
      <c r="V62" s="43" t="str">
        <f>IFERROR(INDEX(Data!$A$1:X$1002,_xlfn.AGGREGATE(15,6,((Data!$C$1:$C$1002=V$6)/(Data!$C$1:$C$1002=V$6))*ROW(Data!$C$1:$C$1002),ROW(V62)-ROW(V$6)),1),"")</f>
        <v>NTN24</v>
      </c>
      <c r="W62" s="43"/>
      <c r="X62" s="43" t="str">
        <f>IFERROR(INDEX(Data!$A$1:Z$1002,_xlfn.AGGREGATE(15,6,((Data!$C$1:$C$1002=X$6)/(Data!$C$1:$C$1002=X$6))*ROW(Data!$C$1:$C$1002),ROW(X62)-ROW(X$6)),1),"")</f>
        <v/>
      </c>
      <c r="Y62" s="43"/>
      <c r="Z62" s="43" t="str">
        <f>IFERROR(INDEX(Data!$A$1:AB$1002,_xlfn.AGGREGATE(15,6,((Data!$C$1:$C$1002=Z$6)/(Data!$C$1:$C$1002=Z$6))*ROW(Data!$C$1:$C$1002),ROW(Z62)-ROW(Z$6)),1),"")</f>
        <v/>
      </c>
    </row>
    <row r="63" spans="1:26" x14ac:dyDescent="0.4">
      <c r="A63" s="43"/>
      <c r="B63" s="43" t="str">
        <f>IFERROR(INDEX(Data!A$1:$A$1002,_xlfn.AGGREGATE(15,6,((Data!$C$1:$C$1002=B$6)/(Data!$C$1:$C$1002=B$6))*ROW(Data!$C$1:$C$1002),ROW(B63)-ROW(B$6)),1),"")</f>
        <v/>
      </c>
      <c r="C63" s="43"/>
      <c r="D63" s="43" t="str">
        <f>IFERROR(INDEX(Data!$A$1:C$1002,_xlfn.AGGREGATE(15,6,((Data!$C$1:$C$1002=D$6)/(Data!$C$1:$C$1002=D$6))*ROW(Data!$C$1:$C$1002),ROW(D63)-ROW(D$6)),1),"")</f>
        <v/>
      </c>
      <c r="E63" s="43"/>
      <c r="F63" s="43" t="str">
        <f>IFERROR(INDEX(Data!$A$1:E$1002,_xlfn.AGGREGATE(15,6,((Data!$C$1:$C$1002=F$6)/(Data!$C$1:$C$1002=F$6))*ROW(Data!$C$1:$C$1002),ROW(F63)-ROW(F$6)),1),"")</f>
        <v>Pac 12 Arizona</v>
      </c>
      <c r="G63" s="43"/>
      <c r="H63" s="43" t="str">
        <f>IFERROR(INDEX(Data!$A$1:G$1002,_xlfn.AGGREGATE(15,6,((Data!$C$1:$C$1002=H$6)/(Data!$C$1:$C$1002=H$6))*ROW(Data!$C$1:$C$1002),ROW(H63)-ROW(H$6)),1),"")</f>
        <v/>
      </c>
      <c r="I63" s="43"/>
      <c r="J63" s="43" t="str">
        <f>IFERROR(INDEX(Data!$A$1:I$1002,_xlfn.AGGREGATE(15,6,((Data!$C$1:$C$1002=J$6)/(Data!$C$1:$C$1002=J$6))*ROW(Data!$C$1:$C$1002),ROW(J63)-ROW(J$6)),1),"")</f>
        <v/>
      </c>
      <c r="K63" s="43"/>
      <c r="L63" s="43" t="str">
        <f>IFERROR(INDEX(Data!$A$1:K$1002,_xlfn.AGGREGATE(15,6,((Data!$C$1:$C$1002=L$6)/(Data!$C$1:$C$1002=L$6))*ROW(Data!$C$1:$C$1002),ROW(L63)-ROW(L$6)),1),"")</f>
        <v/>
      </c>
      <c r="M63" s="43"/>
      <c r="N63" s="43" t="str">
        <f>IFERROR(INDEX(Data!$A$1:M$1002,_xlfn.AGGREGATE(15,6,((Data!$C$1:$C$1002=N$6)/(Data!$C$1:$C$1002=N$6))*ROW(Data!$C$1:$C$1002),ROW(N63)-ROW(N$6)),1),"")</f>
        <v/>
      </c>
      <c r="O63" s="43"/>
      <c r="P63" s="43" t="str">
        <f>IFERROR(INDEX(Data!$A$1:O$1002,_xlfn.AGGREGATE(15,6,((Data!$C$1:$C$1002=P$6)/(Data!$C$1:$C$1002=P$6))*ROW(Data!$C$1:$C$1002),ROW(P63)-ROW(P$6)),1),"")</f>
        <v/>
      </c>
      <c r="Q63" s="43"/>
      <c r="R63" s="43" t="str">
        <f>IFERROR(INDEX(Data!$A$1:Q$1002,_xlfn.AGGREGATE(15,6,((Data!$C$1:$C$1002=R$6)/(Data!$C$1:$C$1002=R$6))*ROW(Data!$C$1:$C$1002),ROW(R63)-ROW(R$6)),1),"")</f>
        <v/>
      </c>
      <c r="S63" s="43"/>
      <c r="T63" s="43" t="str">
        <f>IFERROR(INDEX(Data!$A$1:R$1002,_xlfn.AGGREGATE(15,6,((Data!$C$1:$C$1002=T$6)/(Data!$C$1:$C$1002=T$6))*ROW(Data!$C$1:$C$1002),ROW(T63)-ROW(T$6)),1),"")</f>
        <v/>
      </c>
      <c r="U63" s="43"/>
      <c r="V63" s="43" t="str">
        <f>IFERROR(INDEX(Data!$A$1:X$1002,_xlfn.AGGREGATE(15,6,((Data!$C$1:$C$1002=V$6)/(Data!$C$1:$C$1002=V$6))*ROW(Data!$C$1:$C$1002),ROW(V63)-ROW(V$6)),1),"")</f>
        <v>Nuestra Tele</v>
      </c>
      <c r="W63" s="43"/>
      <c r="X63" s="43" t="str">
        <f>IFERROR(INDEX(Data!$A$1:Z$1002,_xlfn.AGGREGATE(15,6,((Data!$C$1:$C$1002=X$6)/(Data!$C$1:$C$1002=X$6))*ROW(Data!$C$1:$C$1002),ROW(X63)-ROW(X$6)),1),"")</f>
        <v/>
      </c>
      <c r="Y63" s="43"/>
      <c r="Z63" s="43" t="str">
        <f>IFERROR(INDEX(Data!$A$1:AB$1002,_xlfn.AGGREGATE(15,6,((Data!$C$1:$C$1002=Z$6)/(Data!$C$1:$C$1002=Z$6))*ROW(Data!$C$1:$C$1002),ROW(Z63)-ROW(Z$6)),1),"")</f>
        <v/>
      </c>
    </row>
    <row r="64" spans="1:26" x14ac:dyDescent="0.4">
      <c r="A64" s="43"/>
      <c r="B64" s="43" t="str">
        <f>IFERROR(INDEX(Data!A$1:$A$1002,_xlfn.AGGREGATE(15,6,((Data!$C$1:$C$1002=B$6)/(Data!$C$1:$C$1002=B$6))*ROW(Data!$C$1:$C$1002),ROW(B64)-ROW(B$6)),1),"")</f>
        <v/>
      </c>
      <c r="C64" s="43"/>
      <c r="D64" s="43" t="str">
        <f>IFERROR(INDEX(Data!$A$1:C$1002,_xlfn.AGGREGATE(15,6,((Data!$C$1:$C$1002=D$6)/(Data!$C$1:$C$1002=D$6))*ROW(Data!$C$1:$C$1002),ROW(D64)-ROW(D$6)),1),"")</f>
        <v/>
      </c>
      <c r="E64" s="43"/>
      <c r="F64" s="43" t="str">
        <f>IFERROR(INDEX(Data!$A$1:E$1002,_xlfn.AGGREGATE(15,6,((Data!$C$1:$C$1002=F$6)/(Data!$C$1:$C$1002=F$6))*ROW(Data!$C$1:$C$1002),ROW(F64)-ROW(F$6)),1),"")</f>
        <v>Pac 12 Bay Area</v>
      </c>
      <c r="G64" s="43"/>
      <c r="H64" s="43" t="str">
        <f>IFERROR(INDEX(Data!$A$1:G$1002,_xlfn.AGGREGATE(15,6,((Data!$C$1:$C$1002=H$6)/(Data!$C$1:$C$1002=H$6))*ROW(Data!$C$1:$C$1002),ROW(H64)-ROW(H$6)),1),"")</f>
        <v/>
      </c>
      <c r="I64" s="43"/>
      <c r="J64" s="43" t="str">
        <f>IFERROR(INDEX(Data!$A$1:I$1002,_xlfn.AGGREGATE(15,6,((Data!$C$1:$C$1002=J$6)/(Data!$C$1:$C$1002=J$6))*ROW(Data!$C$1:$C$1002),ROW(J64)-ROW(J$6)),1),"")</f>
        <v/>
      </c>
      <c r="K64" s="43"/>
      <c r="L64" s="43" t="str">
        <f>IFERROR(INDEX(Data!$A$1:K$1002,_xlfn.AGGREGATE(15,6,((Data!$C$1:$C$1002=L$6)/(Data!$C$1:$C$1002=L$6))*ROW(Data!$C$1:$C$1002),ROW(L64)-ROW(L$6)),1),"")</f>
        <v/>
      </c>
      <c r="M64" s="43"/>
      <c r="N64" s="43" t="str">
        <f>IFERROR(INDEX(Data!$A$1:M$1002,_xlfn.AGGREGATE(15,6,((Data!$C$1:$C$1002=N$6)/(Data!$C$1:$C$1002=N$6))*ROW(Data!$C$1:$C$1002),ROW(N64)-ROW(N$6)),1),"")</f>
        <v/>
      </c>
      <c r="O64" s="43"/>
      <c r="P64" s="43" t="str">
        <f>IFERROR(INDEX(Data!$A$1:O$1002,_xlfn.AGGREGATE(15,6,((Data!$C$1:$C$1002=P$6)/(Data!$C$1:$C$1002=P$6))*ROW(Data!$C$1:$C$1002),ROW(P64)-ROW(P$6)),1),"")</f>
        <v/>
      </c>
      <c r="Q64" s="43"/>
      <c r="R64" s="43" t="str">
        <f>IFERROR(INDEX(Data!$A$1:Q$1002,_xlfn.AGGREGATE(15,6,((Data!$C$1:$C$1002=R$6)/(Data!$C$1:$C$1002=R$6))*ROW(Data!$C$1:$C$1002),ROW(R64)-ROW(R$6)),1),"")</f>
        <v/>
      </c>
      <c r="S64" s="43"/>
      <c r="T64" s="43" t="str">
        <f>IFERROR(INDEX(Data!$A$1:R$1002,_xlfn.AGGREGATE(15,6,((Data!$C$1:$C$1002=T$6)/(Data!$C$1:$C$1002=T$6))*ROW(Data!$C$1:$C$1002),ROW(T64)-ROW(T$6)),1),"")</f>
        <v/>
      </c>
      <c r="U64" s="43"/>
      <c r="V64" s="43" t="str">
        <f>IFERROR(INDEX(Data!$A$1:X$1002,_xlfn.AGGREGATE(15,6,((Data!$C$1:$C$1002=V$6)/(Data!$C$1:$C$1002=V$6))*ROW(Data!$C$1:$C$1002),ROW(V64)-ROW(V$6)),1),"")</f>
        <v>Pasiones</v>
      </c>
      <c r="W64" s="43"/>
      <c r="X64" s="43" t="str">
        <f>IFERROR(INDEX(Data!$A$1:Z$1002,_xlfn.AGGREGATE(15,6,((Data!$C$1:$C$1002=X$6)/(Data!$C$1:$C$1002=X$6))*ROW(Data!$C$1:$C$1002),ROW(X64)-ROW(X$6)),1),"")</f>
        <v/>
      </c>
      <c r="Y64" s="43"/>
      <c r="Z64" s="43" t="str">
        <f>IFERROR(INDEX(Data!$A$1:AB$1002,_xlfn.AGGREGATE(15,6,((Data!$C$1:$C$1002=Z$6)/(Data!$C$1:$C$1002=Z$6))*ROW(Data!$C$1:$C$1002),ROW(Z64)-ROW(Z$6)),1),"")</f>
        <v/>
      </c>
    </row>
    <row r="65" spans="1:26" x14ac:dyDescent="0.4">
      <c r="A65" s="43"/>
      <c r="B65" s="43" t="str">
        <f>IFERROR(INDEX(Data!A$1:$A$1002,_xlfn.AGGREGATE(15,6,((Data!$C$1:$C$1002=B$6)/(Data!$C$1:$C$1002=B$6))*ROW(Data!$C$1:$C$1002),ROW(B65)-ROW(B$6)),1),"")</f>
        <v/>
      </c>
      <c r="C65" s="43"/>
      <c r="D65" s="43" t="str">
        <f>IFERROR(INDEX(Data!$A$1:C$1002,_xlfn.AGGREGATE(15,6,((Data!$C$1:$C$1002=D$6)/(Data!$C$1:$C$1002=D$6))*ROW(Data!$C$1:$C$1002),ROW(D65)-ROW(D$6)),1),"")</f>
        <v/>
      </c>
      <c r="E65" s="43"/>
      <c r="F65" s="43" t="str">
        <f>IFERROR(INDEX(Data!$A$1:E$1002,_xlfn.AGGREGATE(15,6,((Data!$C$1:$C$1002=F$6)/(Data!$C$1:$C$1002=F$6))*ROW(Data!$C$1:$C$1002),ROW(F65)-ROW(F$6)),1),"")</f>
        <v>Pac 12 Los Angeles</v>
      </c>
      <c r="G65" s="43"/>
      <c r="H65" s="43" t="str">
        <f>IFERROR(INDEX(Data!$A$1:G$1002,_xlfn.AGGREGATE(15,6,((Data!$C$1:$C$1002=H$6)/(Data!$C$1:$C$1002=H$6))*ROW(Data!$C$1:$C$1002),ROW(H65)-ROW(H$6)),1),"")</f>
        <v/>
      </c>
      <c r="I65" s="43"/>
      <c r="J65" s="43" t="str">
        <f>IFERROR(INDEX(Data!$A$1:I$1002,_xlfn.AGGREGATE(15,6,((Data!$C$1:$C$1002=J$6)/(Data!$C$1:$C$1002=J$6))*ROW(Data!$C$1:$C$1002),ROW(J65)-ROW(J$6)),1),"")</f>
        <v/>
      </c>
      <c r="K65" s="43"/>
      <c r="L65" s="43" t="str">
        <f>IFERROR(INDEX(Data!$A$1:K$1002,_xlfn.AGGREGATE(15,6,((Data!$C$1:$C$1002=L$6)/(Data!$C$1:$C$1002=L$6))*ROW(Data!$C$1:$C$1002),ROW(L65)-ROW(L$6)),1),"")</f>
        <v/>
      </c>
      <c r="M65" s="43"/>
      <c r="N65" s="43" t="str">
        <f>IFERROR(INDEX(Data!$A$1:M$1002,_xlfn.AGGREGATE(15,6,((Data!$C$1:$C$1002=N$6)/(Data!$C$1:$C$1002=N$6))*ROW(Data!$C$1:$C$1002),ROW(N65)-ROW(N$6)),1),"")</f>
        <v/>
      </c>
      <c r="O65" s="43"/>
      <c r="P65" s="43" t="str">
        <f>IFERROR(INDEX(Data!$A$1:O$1002,_xlfn.AGGREGATE(15,6,((Data!$C$1:$C$1002=P$6)/(Data!$C$1:$C$1002=P$6))*ROW(Data!$C$1:$C$1002),ROW(P65)-ROW(P$6)),1),"")</f>
        <v/>
      </c>
      <c r="Q65" s="43"/>
      <c r="R65" s="43" t="str">
        <f>IFERROR(INDEX(Data!$A$1:Q$1002,_xlfn.AGGREGATE(15,6,((Data!$C$1:$C$1002=R$6)/(Data!$C$1:$C$1002=R$6))*ROW(Data!$C$1:$C$1002),ROW(R65)-ROW(R$6)),1),"")</f>
        <v/>
      </c>
      <c r="S65" s="43"/>
      <c r="T65" s="43" t="str">
        <f>IFERROR(INDEX(Data!$A$1:R$1002,_xlfn.AGGREGATE(15,6,((Data!$C$1:$C$1002=T$6)/(Data!$C$1:$C$1002=T$6))*ROW(Data!$C$1:$C$1002),ROW(T65)-ROW(T$6)),1),"")</f>
        <v/>
      </c>
      <c r="U65" s="43"/>
      <c r="V65" s="43" t="str">
        <f>IFERROR(INDEX(Data!$A$1:X$1002,_xlfn.AGGREGATE(15,6,((Data!$C$1:$C$1002=V$6)/(Data!$C$1:$C$1002=V$6))*ROW(Data!$C$1:$C$1002),ROW(V65)-ROW(V$6)),1),"")</f>
        <v>Perú Mágico</v>
      </c>
      <c r="W65" s="43"/>
      <c r="X65" s="43" t="str">
        <f>IFERROR(INDEX(Data!$A$1:Z$1002,_xlfn.AGGREGATE(15,6,((Data!$C$1:$C$1002=X$6)/(Data!$C$1:$C$1002=X$6))*ROW(Data!$C$1:$C$1002),ROW(X65)-ROW(X$6)),1),"")</f>
        <v/>
      </c>
      <c r="Y65" s="43"/>
      <c r="Z65" s="43" t="str">
        <f>IFERROR(INDEX(Data!$A$1:AB$1002,_xlfn.AGGREGATE(15,6,((Data!$C$1:$C$1002=Z$6)/(Data!$C$1:$C$1002=Z$6))*ROW(Data!$C$1:$C$1002),ROW(Z65)-ROW(Z$6)),1),"")</f>
        <v/>
      </c>
    </row>
    <row r="66" spans="1:26" x14ac:dyDescent="0.4">
      <c r="A66" s="43"/>
      <c r="B66" s="43" t="str">
        <f>IFERROR(INDEX(Data!A$1:$A$1002,_xlfn.AGGREGATE(15,6,((Data!$C$1:$C$1002=B$6)/(Data!$C$1:$C$1002=B$6))*ROW(Data!$C$1:$C$1002),ROW(B66)-ROW(B$6)),1),"")</f>
        <v/>
      </c>
      <c r="C66" s="43"/>
      <c r="D66" s="43" t="str">
        <f>IFERROR(INDEX(Data!$A$1:C$1002,_xlfn.AGGREGATE(15,6,((Data!$C$1:$C$1002=D$6)/(Data!$C$1:$C$1002=D$6))*ROW(Data!$C$1:$C$1002),ROW(D66)-ROW(D$6)),1),"")</f>
        <v/>
      </c>
      <c r="E66" s="43"/>
      <c r="F66" s="43" t="str">
        <f>IFERROR(INDEX(Data!$A$1:E$1002,_xlfn.AGGREGATE(15,6,((Data!$C$1:$C$1002=F$6)/(Data!$C$1:$C$1002=F$6))*ROW(Data!$C$1:$C$1002),ROW(F66)-ROW(F$6)),1),"")</f>
        <v>Pac 12 Mountain</v>
      </c>
      <c r="G66" s="43"/>
      <c r="H66" s="43" t="str">
        <f>IFERROR(INDEX(Data!$A$1:G$1002,_xlfn.AGGREGATE(15,6,((Data!$C$1:$C$1002=H$6)/(Data!$C$1:$C$1002=H$6))*ROW(Data!$C$1:$C$1002),ROW(H66)-ROW(H$6)),1),"")</f>
        <v/>
      </c>
      <c r="I66" s="43"/>
      <c r="J66" s="43" t="str">
        <f>IFERROR(INDEX(Data!$A$1:I$1002,_xlfn.AGGREGATE(15,6,((Data!$C$1:$C$1002=J$6)/(Data!$C$1:$C$1002=J$6))*ROW(Data!$C$1:$C$1002),ROW(J66)-ROW(J$6)),1),"")</f>
        <v/>
      </c>
      <c r="K66" s="43"/>
      <c r="L66" s="43" t="str">
        <f>IFERROR(INDEX(Data!$A$1:K$1002,_xlfn.AGGREGATE(15,6,((Data!$C$1:$C$1002=L$6)/(Data!$C$1:$C$1002=L$6))*ROW(Data!$C$1:$C$1002),ROW(L66)-ROW(L$6)),1),"")</f>
        <v/>
      </c>
      <c r="M66" s="43"/>
      <c r="N66" s="43" t="str">
        <f>IFERROR(INDEX(Data!$A$1:M$1002,_xlfn.AGGREGATE(15,6,((Data!$C$1:$C$1002=N$6)/(Data!$C$1:$C$1002=N$6))*ROW(Data!$C$1:$C$1002),ROW(N66)-ROW(N$6)),1),"")</f>
        <v/>
      </c>
      <c r="O66" s="43"/>
      <c r="P66" s="43" t="str">
        <f>IFERROR(INDEX(Data!$A$1:O$1002,_xlfn.AGGREGATE(15,6,((Data!$C$1:$C$1002=P$6)/(Data!$C$1:$C$1002=P$6))*ROW(Data!$C$1:$C$1002),ROW(P66)-ROW(P$6)),1),"")</f>
        <v/>
      </c>
      <c r="Q66" s="43"/>
      <c r="R66" s="43" t="str">
        <f>IFERROR(INDEX(Data!$A$1:Q$1002,_xlfn.AGGREGATE(15,6,((Data!$C$1:$C$1002=R$6)/(Data!$C$1:$C$1002=R$6))*ROW(Data!$C$1:$C$1002),ROW(R66)-ROW(R$6)),1),"")</f>
        <v/>
      </c>
      <c r="S66" s="43"/>
      <c r="T66" s="43" t="str">
        <f>IFERROR(INDEX(Data!$A$1:R$1002,_xlfn.AGGREGATE(15,6,((Data!$C$1:$C$1002=T$6)/(Data!$C$1:$C$1002=T$6))*ROW(Data!$C$1:$C$1002),ROW(T66)-ROW(T$6)),1),"")</f>
        <v/>
      </c>
      <c r="U66" s="43"/>
      <c r="V66" s="43" t="str">
        <f>IFERROR(INDEX(Data!$A$1:X$1002,_xlfn.AGGREGATE(15,6,((Data!$C$1:$C$1002=V$6)/(Data!$C$1:$C$1002=V$6))*ROW(Data!$C$1:$C$1002),ROW(V66)-ROW(V$6)),1),"")</f>
        <v>PX Sports</v>
      </c>
      <c r="W66" s="43"/>
      <c r="X66" s="43" t="str">
        <f>IFERROR(INDEX(Data!$A$1:Z$1002,_xlfn.AGGREGATE(15,6,((Data!$C$1:$C$1002=X$6)/(Data!$C$1:$C$1002=X$6))*ROW(Data!$C$1:$C$1002),ROW(X66)-ROW(X$6)),1),"")</f>
        <v/>
      </c>
      <c r="Y66" s="43"/>
      <c r="Z66" s="43" t="str">
        <f>IFERROR(INDEX(Data!$A$1:AB$1002,_xlfn.AGGREGATE(15,6,((Data!$C$1:$C$1002=Z$6)/(Data!$C$1:$C$1002=Z$6))*ROW(Data!$C$1:$C$1002),ROW(Z66)-ROW(Z$6)),1),"")</f>
        <v/>
      </c>
    </row>
    <row r="67" spans="1:26" x14ac:dyDescent="0.4">
      <c r="A67" s="43"/>
      <c r="B67" s="43" t="str">
        <f>IFERROR(INDEX(Data!A$1:$A$1002,_xlfn.AGGREGATE(15,6,((Data!$C$1:$C$1002=B$6)/(Data!$C$1:$C$1002=B$6))*ROW(Data!$C$1:$C$1002),ROW(B67)-ROW(B$6)),1),"")</f>
        <v/>
      </c>
      <c r="C67" s="43"/>
      <c r="D67" s="43" t="str">
        <f>IFERROR(INDEX(Data!$A$1:C$1002,_xlfn.AGGREGATE(15,6,((Data!$C$1:$C$1002=D$6)/(Data!$C$1:$C$1002=D$6))*ROW(Data!$C$1:$C$1002),ROW(D67)-ROW(D$6)),1),"")</f>
        <v/>
      </c>
      <c r="E67" s="43"/>
      <c r="F67" s="43" t="str">
        <f>IFERROR(INDEX(Data!$A$1:E$1002,_xlfn.AGGREGATE(15,6,((Data!$C$1:$C$1002=F$6)/(Data!$C$1:$C$1002=F$6))*ROW(Data!$C$1:$C$1002),ROW(F67)-ROW(F$6)),1),"")</f>
        <v>Pac 12 Oregon</v>
      </c>
      <c r="G67" s="43"/>
      <c r="H67" s="43" t="str">
        <f>IFERROR(INDEX(Data!$A$1:G$1002,_xlfn.AGGREGATE(15,6,((Data!$C$1:$C$1002=H$6)/(Data!$C$1:$C$1002=H$6))*ROW(Data!$C$1:$C$1002),ROW(H67)-ROW(H$6)),1),"")</f>
        <v/>
      </c>
      <c r="I67" s="43"/>
      <c r="J67" s="43" t="str">
        <f>IFERROR(INDEX(Data!$A$1:I$1002,_xlfn.AGGREGATE(15,6,((Data!$C$1:$C$1002=J$6)/(Data!$C$1:$C$1002=J$6))*ROW(Data!$C$1:$C$1002),ROW(J67)-ROW(J$6)),1),"")</f>
        <v/>
      </c>
      <c r="K67" s="43"/>
      <c r="L67" s="43" t="str">
        <f>IFERROR(INDEX(Data!$A$1:K$1002,_xlfn.AGGREGATE(15,6,((Data!$C$1:$C$1002=L$6)/(Data!$C$1:$C$1002=L$6))*ROW(Data!$C$1:$C$1002),ROW(L67)-ROW(L$6)),1),"")</f>
        <v/>
      </c>
      <c r="M67" s="43"/>
      <c r="N67" s="43" t="str">
        <f>IFERROR(INDEX(Data!$A$1:M$1002,_xlfn.AGGREGATE(15,6,((Data!$C$1:$C$1002=N$6)/(Data!$C$1:$C$1002=N$6))*ROW(Data!$C$1:$C$1002),ROW(N67)-ROW(N$6)),1),"")</f>
        <v/>
      </c>
      <c r="O67" s="43"/>
      <c r="P67" s="43" t="str">
        <f>IFERROR(INDEX(Data!$A$1:O$1002,_xlfn.AGGREGATE(15,6,((Data!$C$1:$C$1002=P$6)/(Data!$C$1:$C$1002=P$6))*ROW(Data!$C$1:$C$1002),ROW(P67)-ROW(P$6)),1),"")</f>
        <v/>
      </c>
      <c r="Q67" s="43"/>
      <c r="R67" s="43" t="str">
        <f>IFERROR(INDEX(Data!$A$1:Q$1002,_xlfn.AGGREGATE(15,6,((Data!$C$1:$C$1002=R$6)/(Data!$C$1:$C$1002=R$6))*ROW(Data!$C$1:$C$1002),ROW(R67)-ROW(R$6)),1),"")</f>
        <v/>
      </c>
      <c r="S67" s="43"/>
      <c r="T67" s="43" t="str">
        <f>IFERROR(INDEX(Data!$A$1:R$1002,_xlfn.AGGREGATE(15,6,((Data!$C$1:$C$1002=T$6)/(Data!$C$1:$C$1002=T$6))*ROW(Data!$C$1:$C$1002),ROW(T67)-ROW(T$6)),1),"")</f>
        <v/>
      </c>
      <c r="U67" s="43"/>
      <c r="V67" s="43" t="str">
        <f>IFERROR(INDEX(Data!$A$1:X$1002,_xlfn.AGGREGATE(15,6,((Data!$C$1:$C$1002=V$6)/(Data!$C$1:$C$1002=V$6))*ROW(Data!$C$1:$C$1002),ROW(V67)-ROW(V$6)),1),"")</f>
        <v>RCN Novelas</v>
      </c>
      <c r="W67" s="43"/>
      <c r="X67" s="43" t="str">
        <f>IFERROR(INDEX(Data!$A$1:Z$1002,_xlfn.AGGREGATE(15,6,((Data!$C$1:$C$1002=X$6)/(Data!$C$1:$C$1002=X$6))*ROW(Data!$C$1:$C$1002),ROW(X67)-ROW(X$6)),1),"")</f>
        <v/>
      </c>
      <c r="Y67" s="43"/>
      <c r="Z67" s="43" t="str">
        <f>IFERROR(INDEX(Data!$A$1:AB$1002,_xlfn.AGGREGATE(15,6,((Data!$C$1:$C$1002=Z$6)/(Data!$C$1:$C$1002=Z$6))*ROW(Data!$C$1:$C$1002),ROW(Z67)-ROW(Z$6)),1),"")</f>
        <v/>
      </c>
    </row>
    <row r="68" spans="1:26" x14ac:dyDescent="0.4">
      <c r="A68" s="43"/>
      <c r="B68" s="43" t="str">
        <f>IFERROR(INDEX(Data!A$1:$A$1002,_xlfn.AGGREGATE(15,6,((Data!$C$1:$C$1002=B$6)/(Data!$C$1:$C$1002=B$6))*ROW(Data!$C$1:$C$1002),ROW(B68)-ROW(B$6)),1),"")</f>
        <v/>
      </c>
      <c r="C68" s="43"/>
      <c r="D68" s="43" t="str">
        <f>IFERROR(INDEX(Data!$A$1:C$1002,_xlfn.AGGREGATE(15,6,((Data!$C$1:$C$1002=D$6)/(Data!$C$1:$C$1002=D$6))*ROW(Data!$C$1:$C$1002),ROW(D68)-ROW(D$6)),1),"")</f>
        <v/>
      </c>
      <c r="E68" s="43"/>
      <c r="F68" s="43" t="str">
        <f>IFERROR(INDEX(Data!$A$1:E$1002,_xlfn.AGGREGATE(15,6,((Data!$C$1:$C$1002=F$6)/(Data!$C$1:$C$1002=F$6))*ROW(Data!$C$1:$C$1002),ROW(F68)-ROW(F$6)),1),"")</f>
        <v>Pac 12 Washington</v>
      </c>
      <c r="G68" s="43"/>
      <c r="H68" s="43" t="str">
        <f>IFERROR(INDEX(Data!$A$1:G$1002,_xlfn.AGGREGATE(15,6,((Data!$C$1:$C$1002=H$6)/(Data!$C$1:$C$1002=H$6))*ROW(Data!$C$1:$C$1002),ROW(H68)-ROW(H$6)),1),"")</f>
        <v/>
      </c>
      <c r="I68" s="43"/>
      <c r="J68" s="43" t="str">
        <f>IFERROR(INDEX(Data!$A$1:I$1002,_xlfn.AGGREGATE(15,6,((Data!$C$1:$C$1002=J$6)/(Data!$C$1:$C$1002=J$6))*ROW(Data!$C$1:$C$1002),ROW(J68)-ROW(J$6)),1),"")</f>
        <v/>
      </c>
      <c r="K68" s="43"/>
      <c r="L68" s="43" t="str">
        <f>IFERROR(INDEX(Data!$A$1:K$1002,_xlfn.AGGREGATE(15,6,((Data!$C$1:$C$1002=L$6)/(Data!$C$1:$C$1002=L$6))*ROW(Data!$C$1:$C$1002),ROW(L68)-ROW(L$6)),1),"")</f>
        <v/>
      </c>
      <c r="M68" s="43"/>
      <c r="N68" s="43" t="str">
        <f>IFERROR(INDEX(Data!$A$1:M$1002,_xlfn.AGGREGATE(15,6,((Data!$C$1:$C$1002=N$6)/(Data!$C$1:$C$1002=N$6))*ROW(Data!$C$1:$C$1002),ROW(N68)-ROW(N$6)),1),"")</f>
        <v/>
      </c>
      <c r="O68" s="43"/>
      <c r="P68" s="43" t="str">
        <f>IFERROR(INDEX(Data!$A$1:O$1002,_xlfn.AGGREGATE(15,6,((Data!$C$1:$C$1002=P$6)/(Data!$C$1:$C$1002=P$6))*ROW(Data!$C$1:$C$1002),ROW(P68)-ROW(P$6)),1),"")</f>
        <v/>
      </c>
      <c r="Q68" s="43"/>
      <c r="R68" s="43" t="str">
        <f>IFERROR(INDEX(Data!$A$1:Q$1002,_xlfn.AGGREGATE(15,6,((Data!$C$1:$C$1002=R$6)/(Data!$C$1:$C$1002=R$6))*ROW(Data!$C$1:$C$1002),ROW(R68)-ROW(R$6)),1),"")</f>
        <v/>
      </c>
      <c r="S68" s="43"/>
      <c r="T68" s="43" t="str">
        <f>IFERROR(INDEX(Data!$A$1:R$1002,_xlfn.AGGREGATE(15,6,((Data!$C$1:$C$1002=T$6)/(Data!$C$1:$C$1002=T$6))*ROW(Data!$C$1:$C$1002),ROW(T68)-ROW(T$6)),1),"")</f>
        <v/>
      </c>
      <c r="U68" s="43"/>
      <c r="V68" s="43" t="str">
        <f>IFERROR(INDEX(Data!$A$1:X$1002,_xlfn.AGGREGATE(15,6,((Data!$C$1:$C$1002=V$6)/(Data!$C$1:$C$1002=V$6))*ROW(Data!$C$1:$C$1002),ROW(V68)-ROW(V$6)),1),"")</f>
        <v>RMS Canal</v>
      </c>
      <c r="W68" s="43"/>
      <c r="X68" s="43" t="str">
        <f>IFERROR(INDEX(Data!$A$1:Z$1002,_xlfn.AGGREGATE(15,6,((Data!$C$1:$C$1002=X$6)/(Data!$C$1:$C$1002=X$6))*ROW(Data!$C$1:$C$1002),ROW(X68)-ROW(X$6)),1),"")</f>
        <v/>
      </c>
      <c r="Y68" s="43"/>
      <c r="Z68" s="43" t="str">
        <f>IFERROR(INDEX(Data!$A$1:AB$1002,_xlfn.AGGREGATE(15,6,((Data!$C$1:$C$1002=Z$6)/(Data!$C$1:$C$1002=Z$6))*ROW(Data!$C$1:$C$1002),ROW(Z68)-ROW(Z$6)),1),"")</f>
        <v/>
      </c>
    </row>
    <row r="69" spans="1:26" x14ac:dyDescent="0.4">
      <c r="A69" s="43"/>
      <c r="B69" s="43" t="str">
        <f>IFERROR(INDEX(Data!A$1:$A$1002,_xlfn.AGGREGATE(15,6,((Data!$C$1:$C$1002=B$6)/(Data!$C$1:$C$1002=B$6))*ROW(Data!$C$1:$C$1002),ROW(B69)-ROW(B$6)),1),"")</f>
        <v/>
      </c>
      <c r="C69" s="43"/>
      <c r="D69" s="43" t="str">
        <f>IFERROR(INDEX(Data!$A$1:C$1002,_xlfn.AGGREGATE(15,6,((Data!$C$1:$C$1002=D$6)/(Data!$C$1:$C$1002=D$6))*ROW(Data!$C$1:$C$1002),ROW(D69)-ROW(D$6)),1),"")</f>
        <v/>
      </c>
      <c r="E69" s="43"/>
      <c r="F69" s="43" t="str">
        <f>IFERROR(INDEX(Data!$A$1:E$1002,_xlfn.AGGREGATE(15,6,((Data!$C$1:$C$1002=F$6)/(Data!$C$1:$C$1002=F$6))*ROW(Data!$C$1:$C$1002),ROW(F69)-ROW(F$6)),1),"")</f>
        <v>SEC Network+</v>
      </c>
      <c r="G69" s="43"/>
      <c r="H69" s="43" t="str">
        <f>IFERROR(INDEX(Data!$A$1:G$1002,_xlfn.AGGREGATE(15,6,((Data!$C$1:$C$1002=H$6)/(Data!$C$1:$C$1002=H$6))*ROW(Data!$C$1:$C$1002),ROW(H69)-ROW(H$6)),1),"")</f>
        <v/>
      </c>
      <c r="I69" s="43"/>
      <c r="J69" s="43" t="str">
        <f>IFERROR(INDEX(Data!$A$1:I$1002,_xlfn.AGGREGATE(15,6,((Data!$C$1:$C$1002=J$6)/(Data!$C$1:$C$1002=J$6))*ROW(Data!$C$1:$C$1002),ROW(J69)-ROW(J$6)),1),"")</f>
        <v/>
      </c>
      <c r="K69" s="43"/>
      <c r="L69" s="43" t="str">
        <f>IFERROR(INDEX(Data!$A$1:K$1002,_xlfn.AGGREGATE(15,6,((Data!$C$1:$C$1002=L$6)/(Data!$C$1:$C$1002=L$6))*ROW(Data!$C$1:$C$1002),ROW(L69)-ROW(L$6)),1),"")</f>
        <v/>
      </c>
      <c r="M69" s="43"/>
      <c r="N69" s="43" t="str">
        <f>IFERROR(INDEX(Data!$A$1:M$1002,_xlfn.AGGREGATE(15,6,((Data!$C$1:$C$1002=N$6)/(Data!$C$1:$C$1002=N$6))*ROW(Data!$C$1:$C$1002),ROW(N69)-ROW(N$6)),1),"")</f>
        <v/>
      </c>
      <c r="O69" s="43"/>
      <c r="P69" s="43" t="str">
        <f>IFERROR(INDEX(Data!$A$1:O$1002,_xlfn.AGGREGATE(15,6,((Data!$C$1:$C$1002=P$6)/(Data!$C$1:$C$1002=P$6))*ROW(Data!$C$1:$C$1002),ROW(P69)-ROW(P$6)),1),"")</f>
        <v/>
      </c>
      <c r="Q69" s="43"/>
      <c r="R69" s="43" t="str">
        <f>IFERROR(INDEX(Data!$A$1:Q$1002,_xlfn.AGGREGATE(15,6,((Data!$C$1:$C$1002=R$6)/(Data!$C$1:$C$1002=R$6))*ROW(Data!$C$1:$C$1002),ROW(R69)-ROW(R$6)),1),"")</f>
        <v/>
      </c>
      <c r="S69" s="43"/>
      <c r="T69" s="43" t="str">
        <f>IFERROR(INDEX(Data!$A$1:R$1002,_xlfn.AGGREGATE(15,6,((Data!$C$1:$C$1002=T$6)/(Data!$C$1:$C$1002=T$6))*ROW(Data!$C$1:$C$1002),ROW(T69)-ROW(T$6)),1),"")</f>
        <v/>
      </c>
      <c r="U69" s="43"/>
      <c r="V69" s="43" t="str">
        <f>IFERROR(INDEX(Data!$A$1:X$1002,_xlfn.AGGREGATE(15,6,((Data!$C$1:$C$1002=V$6)/(Data!$C$1:$C$1002=V$6))*ROW(Data!$C$1:$C$1002),ROW(V69)-ROW(V$6)),1),"")</f>
        <v>RT Espanol</v>
      </c>
      <c r="W69" s="43"/>
      <c r="X69" s="43" t="str">
        <f>IFERROR(INDEX(Data!$A$1:Z$1002,_xlfn.AGGREGATE(15,6,((Data!$C$1:$C$1002=X$6)/(Data!$C$1:$C$1002=X$6))*ROW(Data!$C$1:$C$1002),ROW(X69)-ROW(X$6)),1),"")</f>
        <v/>
      </c>
      <c r="Y69" s="43"/>
      <c r="Z69" s="43" t="str">
        <f>IFERROR(INDEX(Data!$A$1:AB$1002,_xlfn.AGGREGATE(15,6,((Data!$C$1:$C$1002=Z$6)/(Data!$C$1:$C$1002=Z$6))*ROW(Data!$C$1:$C$1002),ROW(Z69)-ROW(Z$6)),1),"")</f>
        <v/>
      </c>
    </row>
    <row r="70" spans="1:26" x14ac:dyDescent="0.4">
      <c r="A70" s="43"/>
      <c r="B70" s="43" t="str">
        <f>IFERROR(INDEX(Data!A$1:$A$1002,_xlfn.AGGREGATE(15,6,((Data!$C$1:$C$1002=B$6)/(Data!$C$1:$C$1002=B$6))*ROW(Data!$C$1:$C$1002),ROW(B70)-ROW(B$6)),1),"")</f>
        <v/>
      </c>
      <c r="C70" s="43"/>
      <c r="D70" s="43" t="str">
        <f>IFERROR(INDEX(Data!$A$1:C$1002,_xlfn.AGGREGATE(15,6,((Data!$C$1:$C$1002=D$6)/(Data!$C$1:$C$1002=D$6))*ROW(Data!$C$1:$C$1002),ROW(D70)-ROW(D$6)),1),"")</f>
        <v/>
      </c>
      <c r="E70" s="43"/>
      <c r="F70" s="43" t="str">
        <f>IFERROR(INDEX(Data!$A$1:E$1002,_xlfn.AGGREGATE(15,6,((Data!$C$1:$C$1002=F$6)/(Data!$C$1:$C$1002=F$6))*ROW(Data!$C$1:$C$1002),ROW(F70)-ROW(F$6)),1),"")</f>
        <v>Sportsman Channel</v>
      </c>
      <c r="G70" s="43"/>
      <c r="H70" s="43" t="str">
        <f>IFERROR(INDEX(Data!$A$1:G$1002,_xlfn.AGGREGATE(15,6,((Data!$C$1:$C$1002=H$6)/(Data!$C$1:$C$1002=H$6))*ROW(Data!$C$1:$C$1002),ROW(H70)-ROW(H$6)),1),"")</f>
        <v/>
      </c>
      <c r="I70" s="43"/>
      <c r="J70" s="43" t="str">
        <f>IFERROR(INDEX(Data!$A$1:I$1002,_xlfn.AGGREGATE(15,6,((Data!$C$1:$C$1002=J$6)/(Data!$C$1:$C$1002=J$6))*ROW(Data!$C$1:$C$1002),ROW(J70)-ROW(J$6)),1),"")</f>
        <v/>
      </c>
      <c r="K70" s="43"/>
      <c r="L70" s="43" t="str">
        <f>IFERROR(INDEX(Data!$A$1:K$1002,_xlfn.AGGREGATE(15,6,((Data!$C$1:$C$1002=L$6)/(Data!$C$1:$C$1002=L$6))*ROW(Data!$C$1:$C$1002),ROW(L70)-ROW(L$6)),1),"")</f>
        <v/>
      </c>
      <c r="M70" s="43"/>
      <c r="N70" s="43" t="str">
        <f>IFERROR(INDEX(Data!$A$1:M$1002,_xlfn.AGGREGATE(15,6,((Data!$C$1:$C$1002=N$6)/(Data!$C$1:$C$1002=N$6))*ROW(Data!$C$1:$C$1002),ROW(N70)-ROW(N$6)),1),"")</f>
        <v/>
      </c>
      <c r="O70" s="43"/>
      <c r="P70" s="43" t="str">
        <f>IFERROR(INDEX(Data!$A$1:O$1002,_xlfn.AGGREGATE(15,6,((Data!$C$1:$C$1002=P$6)/(Data!$C$1:$C$1002=P$6))*ROW(Data!$C$1:$C$1002),ROW(P70)-ROW(P$6)),1),"")</f>
        <v/>
      </c>
      <c r="Q70" s="43"/>
      <c r="R70" s="43" t="str">
        <f>IFERROR(INDEX(Data!$A$1:Q$1002,_xlfn.AGGREGATE(15,6,((Data!$C$1:$C$1002=R$6)/(Data!$C$1:$C$1002=R$6))*ROW(Data!$C$1:$C$1002),ROW(R70)-ROW(R$6)),1),"")</f>
        <v/>
      </c>
      <c r="S70" s="43"/>
      <c r="T70" s="43" t="str">
        <f>IFERROR(INDEX(Data!$A$1:R$1002,_xlfn.AGGREGATE(15,6,((Data!$C$1:$C$1002=T$6)/(Data!$C$1:$C$1002=T$6))*ROW(Data!$C$1:$C$1002),ROW(T70)-ROW(T$6)),1),"")</f>
        <v/>
      </c>
      <c r="U70" s="43"/>
      <c r="V70" s="43" t="str">
        <f>IFERROR(INDEX(Data!$A$1:X$1002,_xlfn.AGGREGATE(15,6,((Data!$C$1:$C$1002=V$6)/(Data!$C$1:$C$1002=V$6))*ROW(Data!$C$1:$C$1002),ROW(V70)-ROW(V$6)),1),"")</f>
        <v>Sur Perú</v>
      </c>
      <c r="W70" s="43"/>
      <c r="X70" s="43" t="str">
        <f>IFERROR(INDEX(Data!$A$1:Z$1002,_xlfn.AGGREGATE(15,6,((Data!$C$1:$C$1002=X$6)/(Data!$C$1:$C$1002=X$6))*ROW(Data!$C$1:$C$1002),ROW(X70)-ROW(X$6)),1),"")</f>
        <v/>
      </c>
      <c r="Y70" s="43"/>
      <c r="Z70" s="43" t="str">
        <f>IFERROR(INDEX(Data!$A$1:AB$1002,_xlfn.AGGREGATE(15,6,((Data!$C$1:$C$1002=Z$6)/(Data!$C$1:$C$1002=Z$6))*ROW(Data!$C$1:$C$1002),ROW(Z70)-ROW(Z$6)),1),"")</f>
        <v/>
      </c>
    </row>
    <row r="71" spans="1:26" x14ac:dyDescent="0.4">
      <c r="A71" s="43"/>
      <c r="B71" s="43" t="str">
        <f>IFERROR(INDEX(Data!A$1:$A$1002,_xlfn.AGGREGATE(15,6,((Data!$C$1:$C$1002=B$6)/(Data!$C$1:$C$1002=B$6))*ROW(Data!$C$1:$C$1002),ROW(B71)-ROW(B$6)),1),"")</f>
        <v/>
      </c>
      <c r="C71" s="43"/>
      <c r="D71" s="43" t="str">
        <f>IFERROR(INDEX(Data!$A$1:C$1002,_xlfn.AGGREGATE(15,6,((Data!$C$1:$C$1002=D$6)/(Data!$C$1:$C$1002=D$6))*ROW(Data!$C$1:$C$1002),ROW(D71)-ROW(D$6)),1),"")</f>
        <v/>
      </c>
      <c r="E71" s="43"/>
      <c r="F71" s="43" t="str">
        <f>IFERROR(INDEX(Data!$A$1:E$1002,_xlfn.AGGREGATE(15,6,((Data!$C$1:$C$1002=F$6)/(Data!$C$1:$C$1002=F$6))*ROW(Data!$C$1:$C$1002),ROW(F71)-ROW(F$6)),1),"")</f>
        <v>Stadium</v>
      </c>
      <c r="G71" s="43"/>
      <c r="H71" s="43" t="str">
        <f>IFERROR(INDEX(Data!$A$1:G$1002,_xlfn.AGGREGATE(15,6,((Data!$C$1:$C$1002=H$6)/(Data!$C$1:$C$1002=H$6))*ROW(Data!$C$1:$C$1002),ROW(H71)-ROW(H$6)),1),"")</f>
        <v/>
      </c>
      <c r="I71" s="43"/>
      <c r="J71" s="43" t="str">
        <f>IFERROR(INDEX(Data!$A$1:I$1002,_xlfn.AGGREGATE(15,6,((Data!$C$1:$C$1002=J$6)/(Data!$C$1:$C$1002=J$6))*ROW(Data!$C$1:$C$1002),ROW(J71)-ROW(J$6)),1),"")</f>
        <v/>
      </c>
      <c r="K71" s="43"/>
      <c r="L71" s="43" t="str">
        <f>IFERROR(INDEX(Data!$A$1:K$1002,_xlfn.AGGREGATE(15,6,((Data!$C$1:$C$1002=L$6)/(Data!$C$1:$C$1002=L$6))*ROW(Data!$C$1:$C$1002),ROW(L71)-ROW(L$6)),1),"")</f>
        <v/>
      </c>
      <c r="M71" s="43"/>
      <c r="N71" s="43" t="str">
        <f>IFERROR(INDEX(Data!$A$1:M$1002,_xlfn.AGGREGATE(15,6,((Data!$C$1:$C$1002=N$6)/(Data!$C$1:$C$1002=N$6))*ROW(Data!$C$1:$C$1002),ROW(N71)-ROW(N$6)),1),"")</f>
        <v/>
      </c>
      <c r="O71" s="43"/>
      <c r="P71" s="43" t="str">
        <f>IFERROR(INDEX(Data!$A$1:O$1002,_xlfn.AGGREGATE(15,6,((Data!$C$1:$C$1002=P$6)/(Data!$C$1:$C$1002=P$6))*ROW(Data!$C$1:$C$1002),ROW(P71)-ROW(P$6)),1),"")</f>
        <v/>
      </c>
      <c r="Q71" s="43"/>
      <c r="R71" s="43" t="str">
        <f>IFERROR(INDEX(Data!$A$1:Q$1002,_xlfn.AGGREGATE(15,6,((Data!$C$1:$C$1002=R$6)/(Data!$C$1:$C$1002=R$6))*ROW(Data!$C$1:$C$1002),ROW(R71)-ROW(R$6)),1),"")</f>
        <v/>
      </c>
      <c r="S71" s="43"/>
      <c r="T71" s="43" t="str">
        <f>IFERROR(INDEX(Data!$A$1:R$1002,_xlfn.AGGREGATE(15,6,((Data!$C$1:$C$1002=T$6)/(Data!$C$1:$C$1002=T$6))*ROW(Data!$C$1:$C$1002),ROW(T71)-ROW(T$6)),1),"")</f>
        <v/>
      </c>
      <c r="U71" s="43"/>
      <c r="V71" s="43" t="str">
        <f>IFERROR(INDEX(Data!$A$1:X$1002,_xlfn.AGGREGATE(15,6,((Data!$C$1:$C$1002=V$6)/(Data!$C$1:$C$1002=V$6))*ROW(Data!$C$1:$C$1002),ROW(V71)-ROW(V$6)),1),"")</f>
        <v>Telecentro</v>
      </c>
      <c r="W71" s="43"/>
      <c r="X71" s="43" t="str">
        <f>IFERROR(INDEX(Data!$A$1:Z$1002,_xlfn.AGGREGATE(15,6,((Data!$C$1:$C$1002=X$6)/(Data!$C$1:$C$1002=X$6))*ROW(Data!$C$1:$C$1002),ROW(X71)-ROW(X$6)),1),"")</f>
        <v/>
      </c>
      <c r="Y71" s="43"/>
      <c r="Z71" s="43" t="str">
        <f>IFERROR(INDEX(Data!$A$1:AB$1002,_xlfn.AGGREGATE(15,6,((Data!$C$1:$C$1002=Z$6)/(Data!$C$1:$C$1002=Z$6))*ROW(Data!$C$1:$C$1002),ROW(Z71)-ROW(Z$6)),1),"")</f>
        <v/>
      </c>
    </row>
    <row r="72" spans="1:26" x14ac:dyDescent="0.4">
      <c r="A72" s="43"/>
      <c r="B72" s="43" t="str">
        <f>IFERROR(INDEX(Data!A$1:$A$1002,_xlfn.AGGREGATE(15,6,((Data!$C$1:$C$1002=B$6)/(Data!$C$1:$C$1002=B$6))*ROW(Data!$C$1:$C$1002),ROW(B72)-ROW(B$6)),1),"")</f>
        <v/>
      </c>
      <c r="C72" s="43"/>
      <c r="D72" s="43" t="str">
        <f>IFERROR(INDEX(Data!$A$1:C$1002,_xlfn.AGGREGATE(15,6,((Data!$C$1:$C$1002=D$6)/(Data!$C$1:$C$1002=D$6))*ROW(Data!$C$1:$C$1002),ROW(D72)-ROW(D$6)),1),"")</f>
        <v/>
      </c>
      <c r="E72" s="43"/>
      <c r="F72" s="43" t="str">
        <f>IFERROR(INDEX(Data!$A$1:E$1002,_xlfn.AGGREGATE(15,6,((Data!$C$1:$C$1002=F$6)/(Data!$C$1:$C$1002=F$6))*ROW(Data!$C$1:$C$1002),ROW(F72)-ROW(F$6)),1),"")</f>
        <v>Stadium 1</v>
      </c>
      <c r="G72" s="43"/>
      <c r="H72" s="43" t="str">
        <f>IFERROR(INDEX(Data!$A$1:G$1002,_xlfn.AGGREGATE(15,6,((Data!$C$1:$C$1002=H$6)/(Data!$C$1:$C$1002=H$6))*ROW(Data!$C$1:$C$1002),ROW(H72)-ROW(H$6)),1),"")</f>
        <v/>
      </c>
      <c r="I72" s="43"/>
      <c r="J72" s="43" t="str">
        <f>IFERROR(INDEX(Data!$A$1:I$1002,_xlfn.AGGREGATE(15,6,((Data!$C$1:$C$1002=J$6)/(Data!$C$1:$C$1002=J$6))*ROW(Data!$C$1:$C$1002),ROW(J72)-ROW(J$6)),1),"")</f>
        <v/>
      </c>
      <c r="K72" s="43"/>
      <c r="L72" s="43" t="str">
        <f>IFERROR(INDEX(Data!$A$1:K$1002,_xlfn.AGGREGATE(15,6,((Data!$C$1:$C$1002=L$6)/(Data!$C$1:$C$1002=L$6))*ROW(Data!$C$1:$C$1002),ROW(L72)-ROW(L$6)),1),"")</f>
        <v/>
      </c>
      <c r="M72" s="43"/>
      <c r="N72" s="43" t="str">
        <f>IFERROR(INDEX(Data!$A$1:M$1002,_xlfn.AGGREGATE(15,6,((Data!$C$1:$C$1002=N$6)/(Data!$C$1:$C$1002=N$6))*ROW(Data!$C$1:$C$1002),ROW(N72)-ROW(N$6)),1),"")</f>
        <v/>
      </c>
      <c r="O72" s="43"/>
      <c r="P72" s="43" t="str">
        <f>IFERROR(INDEX(Data!$A$1:O$1002,_xlfn.AGGREGATE(15,6,((Data!$C$1:$C$1002=P$6)/(Data!$C$1:$C$1002=P$6))*ROW(Data!$C$1:$C$1002),ROW(P72)-ROW(P$6)),1),"")</f>
        <v/>
      </c>
      <c r="Q72" s="43"/>
      <c r="R72" s="43" t="str">
        <f>IFERROR(INDEX(Data!$A$1:Q$1002,_xlfn.AGGREGATE(15,6,((Data!$C$1:$C$1002=R$6)/(Data!$C$1:$C$1002=R$6))*ROW(Data!$C$1:$C$1002),ROW(R72)-ROW(R$6)),1),"")</f>
        <v/>
      </c>
      <c r="S72" s="43"/>
      <c r="T72" s="43" t="str">
        <f>IFERROR(INDEX(Data!$A$1:R$1002,_xlfn.AGGREGATE(15,6,((Data!$C$1:$C$1002=T$6)/(Data!$C$1:$C$1002=T$6))*ROW(Data!$C$1:$C$1002),ROW(T72)-ROW(T$6)),1),"")</f>
        <v/>
      </c>
      <c r="U72" s="43"/>
      <c r="V72" s="43" t="str">
        <f>IFERROR(INDEX(Data!$A$1:X$1002,_xlfn.AGGREGATE(15,6,((Data!$C$1:$C$1002=V$6)/(Data!$C$1:$C$1002=V$6))*ROW(Data!$C$1:$C$1002),ROW(V72)-ROW(V$6)),1),"")</f>
        <v>Telefe</v>
      </c>
      <c r="W72" s="43"/>
      <c r="X72" s="43" t="str">
        <f>IFERROR(INDEX(Data!$A$1:Z$1002,_xlfn.AGGREGATE(15,6,((Data!$C$1:$C$1002=X$6)/(Data!$C$1:$C$1002=X$6))*ROW(Data!$C$1:$C$1002),ROW(X72)-ROW(X$6)),1),"")</f>
        <v/>
      </c>
      <c r="Y72" s="43"/>
      <c r="Z72" s="43" t="str">
        <f>IFERROR(INDEX(Data!$A$1:AB$1002,_xlfn.AGGREGATE(15,6,((Data!$C$1:$C$1002=Z$6)/(Data!$C$1:$C$1002=Z$6))*ROW(Data!$C$1:$C$1002),ROW(Z72)-ROW(Z$6)),1),"")</f>
        <v/>
      </c>
    </row>
    <row r="73" spans="1:26" x14ac:dyDescent="0.4">
      <c r="A73" s="43"/>
      <c r="B73" s="43" t="str">
        <f>IFERROR(INDEX(Data!A$1:$A$1002,_xlfn.AGGREGATE(15,6,((Data!$C$1:$C$1002=B$6)/(Data!$C$1:$C$1002=B$6))*ROW(Data!$C$1:$C$1002),ROW(B73)-ROW(B$6)),1),"")</f>
        <v/>
      </c>
      <c r="C73" s="43"/>
      <c r="D73" s="43" t="str">
        <f>IFERROR(INDEX(Data!$A$1:C$1002,_xlfn.AGGREGATE(15,6,((Data!$C$1:$C$1002=D$6)/(Data!$C$1:$C$1002=D$6))*ROW(Data!$C$1:$C$1002),ROW(D73)-ROW(D$6)),1),"")</f>
        <v/>
      </c>
      <c r="E73" s="43"/>
      <c r="F73" s="43" t="str">
        <f>IFERROR(INDEX(Data!$A$1:E$1002,_xlfn.AGGREGATE(15,6,((Data!$C$1:$C$1002=F$6)/(Data!$C$1:$C$1002=F$6))*ROW(Data!$C$1:$C$1002),ROW(F73)-ROW(F$6)),1),"")</f>
        <v>Stadium 2</v>
      </c>
      <c r="G73" s="43"/>
      <c r="H73" s="43" t="str">
        <f>IFERROR(INDEX(Data!$A$1:G$1002,_xlfn.AGGREGATE(15,6,((Data!$C$1:$C$1002=H$6)/(Data!$C$1:$C$1002=H$6))*ROW(Data!$C$1:$C$1002),ROW(H73)-ROW(H$6)),1),"")</f>
        <v/>
      </c>
      <c r="I73" s="43"/>
      <c r="J73" s="43" t="str">
        <f>IFERROR(INDEX(Data!$A$1:I$1002,_xlfn.AGGREGATE(15,6,((Data!$C$1:$C$1002=J$6)/(Data!$C$1:$C$1002=J$6))*ROW(Data!$C$1:$C$1002),ROW(J73)-ROW(J$6)),1),"")</f>
        <v/>
      </c>
      <c r="K73" s="43"/>
      <c r="L73" s="43" t="str">
        <f>IFERROR(INDEX(Data!$A$1:K$1002,_xlfn.AGGREGATE(15,6,((Data!$C$1:$C$1002=L$6)/(Data!$C$1:$C$1002=L$6))*ROW(Data!$C$1:$C$1002),ROW(L73)-ROW(L$6)),1),"")</f>
        <v/>
      </c>
      <c r="M73" s="43"/>
      <c r="N73" s="43" t="str">
        <f>IFERROR(INDEX(Data!$A$1:M$1002,_xlfn.AGGREGATE(15,6,((Data!$C$1:$C$1002=N$6)/(Data!$C$1:$C$1002=N$6))*ROW(Data!$C$1:$C$1002),ROW(N73)-ROW(N$6)),1),"")</f>
        <v/>
      </c>
      <c r="O73" s="43"/>
      <c r="P73" s="43" t="str">
        <f>IFERROR(INDEX(Data!$A$1:O$1002,_xlfn.AGGREGATE(15,6,((Data!$C$1:$C$1002=P$6)/(Data!$C$1:$C$1002=P$6))*ROW(Data!$C$1:$C$1002),ROW(P73)-ROW(P$6)),1),"")</f>
        <v/>
      </c>
      <c r="Q73" s="43"/>
      <c r="R73" s="43" t="str">
        <f>IFERROR(INDEX(Data!$A$1:Q$1002,_xlfn.AGGREGATE(15,6,((Data!$C$1:$C$1002=R$6)/(Data!$C$1:$C$1002=R$6))*ROW(Data!$C$1:$C$1002),ROW(R73)-ROW(R$6)),1),"")</f>
        <v/>
      </c>
      <c r="S73" s="43"/>
      <c r="T73" s="43" t="str">
        <f>IFERROR(INDEX(Data!$A$1:R$1002,_xlfn.AGGREGATE(15,6,((Data!$C$1:$C$1002=T$6)/(Data!$C$1:$C$1002=T$6))*ROW(Data!$C$1:$C$1002),ROW(T73)-ROW(T$6)),1),"")</f>
        <v/>
      </c>
      <c r="U73" s="43"/>
      <c r="V73" s="43" t="str">
        <f>IFERROR(INDEX(Data!$A$1:X$1002,_xlfn.AGGREGATE(15,6,((Data!$C$1:$C$1002=V$6)/(Data!$C$1:$C$1002=V$6))*ROW(Data!$C$1:$C$1002),ROW(V73)-ROW(V$6)),1),"")</f>
        <v>Teleformula</v>
      </c>
      <c r="W73" s="43"/>
      <c r="X73" s="43" t="str">
        <f>IFERROR(INDEX(Data!$A$1:Z$1002,_xlfn.AGGREGATE(15,6,((Data!$C$1:$C$1002=X$6)/(Data!$C$1:$C$1002=X$6))*ROW(Data!$C$1:$C$1002),ROW(X73)-ROW(X$6)),1),"")</f>
        <v/>
      </c>
      <c r="Y73" s="43"/>
      <c r="Z73" s="43" t="str">
        <f>IFERROR(INDEX(Data!$A$1:AB$1002,_xlfn.AGGREGATE(15,6,((Data!$C$1:$C$1002=Z$6)/(Data!$C$1:$C$1002=Z$6))*ROW(Data!$C$1:$C$1002),ROW(Z73)-ROW(Z$6)),1),"")</f>
        <v/>
      </c>
    </row>
    <row r="74" spans="1:26" x14ac:dyDescent="0.4">
      <c r="A74" s="43"/>
      <c r="B74" s="43" t="str">
        <f>IFERROR(INDEX(Data!A$1:$A$1002,_xlfn.AGGREGATE(15,6,((Data!$C$1:$C$1002=B$6)/(Data!$C$1:$C$1002=B$6))*ROW(Data!$C$1:$C$1002),ROW(B74)-ROW(B$6)),1),"")</f>
        <v/>
      </c>
      <c r="C74" s="43"/>
      <c r="D74" s="43" t="str">
        <f>IFERROR(INDEX(Data!$A$1:C$1002,_xlfn.AGGREGATE(15,6,((Data!$C$1:$C$1002=D$6)/(Data!$C$1:$C$1002=D$6))*ROW(Data!$C$1:$C$1002),ROW(D74)-ROW(D$6)),1),"")</f>
        <v/>
      </c>
      <c r="E74" s="43"/>
      <c r="F74" s="43" t="str">
        <f>IFERROR(INDEX(Data!$A$1:E$1002,_xlfn.AGGREGATE(15,6,((Data!$C$1:$C$1002=F$6)/(Data!$C$1:$C$1002=F$6))*ROW(Data!$C$1:$C$1002),ROW(F74)-ROW(F$6)),1),"")</f>
        <v>Stadium 3</v>
      </c>
      <c r="G74" s="43"/>
      <c r="H74" s="43" t="str">
        <f>IFERROR(INDEX(Data!$A$1:G$1002,_xlfn.AGGREGATE(15,6,((Data!$C$1:$C$1002=H$6)/(Data!$C$1:$C$1002=H$6))*ROW(Data!$C$1:$C$1002),ROW(H74)-ROW(H$6)),1),"")</f>
        <v/>
      </c>
      <c r="I74" s="43"/>
      <c r="J74" s="43" t="str">
        <f>IFERROR(INDEX(Data!$A$1:I$1002,_xlfn.AGGREGATE(15,6,((Data!$C$1:$C$1002=J$6)/(Data!$C$1:$C$1002=J$6))*ROW(Data!$C$1:$C$1002),ROW(J74)-ROW(J$6)),1),"")</f>
        <v/>
      </c>
      <c r="K74" s="43"/>
      <c r="L74" s="43" t="str">
        <f>IFERROR(INDEX(Data!$A$1:K$1002,_xlfn.AGGREGATE(15,6,((Data!$C$1:$C$1002=L$6)/(Data!$C$1:$C$1002=L$6))*ROW(Data!$C$1:$C$1002),ROW(L74)-ROW(L$6)),1),"")</f>
        <v/>
      </c>
      <c r="M74" s="43"/>
      <c r="N74" s="43" t="str">
        <f>IFERROR(INDEX(Data!$A$1:M$1002,_xlfn.AGGREGATE(15,6,((Data!$C$1:$C$1002=N$6)/(Data!$C$1:$C$1002=N$6))*ROW(Data!$C$1:$C$1002),ROW(N74)-ROW(N$6)),1),"")</f>
        <v/>
      </c>
      <c r="O74" s="43"/>
      <c r="P74" s="43" t="str">
        <f>IFERROR(INDEX(Data!$A$1:O$1002,_xlfn.AGGREGATE(15,6,((Data!$C$1:$C$1002=P$6)/(Data!$C$1:$C$1002=P$6))*ROW(Data!$C$1:$C$1002),ROW(P74)-ROW(P$6)),1),"")</f>
        <v/>
      </c>
      <c r="Q74" s="43"/>
      <c r="R74" s="43" t="str">
        <f>IFERROR(INDEX(Data!$A$1:Q$1002,_xlfn.AGGREGATE(15,6,((Data!$C$1:$C$1002=R$6)/(Data!$C$1:$C$1002=R$6))*ROW(Data!$C$1:$C$1002),ROW(R74)-ROW(R$6)),1),"")</f>
        <v/>
      </c>
      <c r="S74" s="43"/>
      <c r="T74" s="43" t="str">
        <f>IFERROR(INDEX(Data!$A$1:R$1002,_xlfn.AGGREGATE(15,6,((Data!$C$1:$C$1002=T$6)/(Data!$C$1:$C$1002=T$6))*ROW(Data!$C$1:$C$1002),ROW(T74)-ROW(T$6)),1),"")</f>
        <v/>
      </c>
      <c r="U74" s="43"/>
      <c r="V74" s="43" t="str">
        <f>IFERROR(INDEX(Data!$A$1:X$1002,_xlfn.AGGREGATE(15,6,((Data!$C$1:$C$1002=V$6)/(Data!$C$1:$C$1002=V$6))*ROW(Data!$C$1:$C$1002),ROW(V74)-ROW(V$6)),1),"")</f>
        <v>TeleFórmula</v>
      </c>
      <c r="W74" s="43"/>
      <c r="X74" s="43" t="str">
        <f>IFERROR(INDEX(Data!$A$1:Z$1002,_xlfn.AGGREGATE(15,6,((Data!$C$1:$C$1002=X$6)/(Data!$C$1:$C$1002=X$6))*ROW(Data!$C$1:$C$1002),ROW(X74)-ROW(X$6)),1),"")</f>
        <v/>
      </c>
      <c r="Y74" s="43"/>
      <c r="Z74" s="43" t="str">
        <f>IFERROR(INDEX(Data!$A$1:AB$1002,_xlfn.AGGREGATE(15,6,((Data!$C$1:$C$1002=Z$6)/(Data!$C$1:$C$1002=Z$6))*ROW(Data!$C$1:$C$1002),ROW(Z74)-ROW(Z$6)),1),"")</f>
        <v/>
      </c>
    </row>
    <row r="75" spans="1:26" x14ac:dyDescent="0.4">
      <c r="A75" s="43"/>
      <c r="B75" s="43" t="str">
        <f>IFERROR(INDEX(Data!A$1:$A$1002,_xlfn.AGGREGATE(15,6,((Data!$C$1:$C$1002=B$6)/(Data!$C$1:$C$1002=B$6))*ROW(Data!$C$1:$C$1002),ROW(B75)-ROW(B$6)),1),"")</f>
        <v/>
      </c>
      <c r="C75" s="43"/>
      <c r="D75" s="43" t="str">
        <f>IFERROR(INDEX(Data!$A$1:C$1002,_xlfn.AGGREGATE(15,6,((Data!$C$1:$C$1002=D$6)/(Data!$C$1:$C$1002=D$6))*ROW(Data!$C$1:$C$1002),ROW(D75)-ROW(D$6)),1),"")</f>
        <v/>
      </c>
      <c r="E75" s="43"/>
      <c r="F75" s="43" t="str">
        <f>IFERROR(INDEX(Data!$A$1:E$1002,_xlfn.AGGREGATE(15,6,((Data!$C$1:$C$1002=F$6)/(Data!$C$1:$C$1002=F$6))*ROW(Data!$C$1:$C$1002),ROW(F75)-ROW(F$6)),1),"")</f>
        <v>Tennis Channel</v>
      </c>
      <c r="G75" s="43"/>
      <c r="H75" s="43" t="str">
        <f>IFERROR(INDEX(Data!$A$1:G$1002,_xlfn.AGGREGATE(15,6,((Data!$C$1:$C$1002=H$6)/(Data!$C$1:$C$1002=H$6))*ROW(Data!$C$1:$C$1002),ROW(H75)-ROW(H$6)),1),"")</f>
        <v/>
      </c>
      <c r="I75" s="43"/>
      <c r="J75" s="43" t="str">
        <f>IFERROR(INDEX(Data!$A$1:I$1002,_xlfn.AGGREGATE(15,6,((Data!$C$1:$C$1002=J$6)/(Data!$C$1:$C$1002=J$6))*ROW(Data!$C$1:$C$1002),ROW(J75)-ROW(J$6)),1),"")</f>
        <v/>
      </c>
      <c r="K75" s="43"/>
      <c r="L75" s="43" t="str">
        <f>IFERROR(INDEX(Data!$A$1:K$1002,_xlfn.AGGREGATE(15,6,((Data!$C$1:$C$1002=L$6)/(Data!$C$1:$C$1002=L$6))*ROW(Data!$C$1:$C$1002),ROW(L75)-ROW(L$6)),1),"")</f>
        <v/>
      </c>
      <c r="M75" s="43"/>
      <c r="N75" s="43" t="str">
        <f>IFERROR(INDEX(Data!$A$1:M$1002,_xlfn.AGGREGATE(15,6,((Data!$C$1:$C$1002=N$6)/(Data!$C$1:$C$1002=N$6))*ROW(Data!$C$1:$C$1002),ROW(N75)-ROW(N$6)),1),"")</f>
        <v/>
      </c>
      <c r="O75" s="43"/>
      <c r="P75" s="43" t="str">
        <f>IFERROR(INDEX(Data!$A$1:O$1002,_xlfn.AGGREGATE(15,6,((Data!$C$1:$C$1002=P$6)/(Data!$C$1:$C$1002=P$6))*ROW(Data!$C$1:$C$1002),ROW(P75)-ROW(P$6)),1),"")</f>
        <v/>
      </c>
      <c r="Q75" s="43"/>
      <c r="R75" s="43" t="str">
        <f>IFERROR(INDEX(Data!$A$1:Q$1002,_xlfn.AGGREGATE(15,6,((Data!$C$1:$C$1002=R$6)/(Data!$C$1:$C$1002=R$6))*ROW(Data!$C$1:$C$1002),ROW(R75)-ROW(R$6)),1),"")</f>
        <v/>
      </c>
      <c r="S75" s="43"/>
      <c r="T75" s="43" t="str">
        <f>IFERROR(INDEX(Data!$A$1:R$1002,_xlfn.AGGREGATE(15,6,((Data!$C$1:$C$1002=T$6)/(Data!$C$1:$C$1002=T$6))*ROW(Data!$C$1:$C$1002),ROW(T75)-ROW(T$6)),1),"")</f>
        <v/>
      </c>
      <c r="U75" s="43"/>
      <c r="V75" s="43" t="str">
        <f>IFERROR(INDEX(Data!$A$1:X$1002,_xlfn.AGGREGATE(15,6,((Data!$C$1:$C$1002=V$6)/(Data!$C$1:$C$1002=V$6))*ROW(Data!$C$1:$C$1002),ROW(V75)-ROW(V$6)),1),"")</f>
        <v>Telehit</v>
      </c>
      <c r="W75" s="43"/>
      <c r="X75" s="43" t="str">
        <f>IFERROR(INDEX(Data!$A$1:Z$1002,_xlfn.AGGREGATE(15,6,((Data!$C$1:$C$1002=X$6)/(Data!$C$1:$C$1002=X$6))*ROW(Data!$C$1:$C$1002),ROW(X75)-ROW(X$6)),1),"")</f>
        <v/>
      </c>
      <c r="Y75" s="43"/>
      <c r="Z75" s="43" t="str">
        <f>IFERROR(INDEX(Data!$A$1:AB$1002,_xlfn.AGGREGATE(15,6,((Data!$C$1:$C$1002=Z$6)/(Data!$C$1:$C$1002=Z$6))*ROW(Data!$C$1:$C$1002),ROW(Z75)-ROW(Z$6)),1),"")</f>
        <v/>
      </c>
    </row>
    <row r="76" spans="1:26" ht="24" x14ac:dyDescent="0.4">
      <c r="A76" s="43"/>
      <c r="B76" s="43" t="str">
        <f>IFERROR(INDEX(Data!A$1:$A$1002,_xlfn.AGGREGATE(15,6,((Data!$C$1:$C$1002=B$6)/(Data!$C$1:$C$1002=B$6))*ROW(Data!$C$1:$C$1002),ROW(B76)-ROW(B$6)),1),"")</f>
        <v/>
      </c>
      <c r="C76" s="43"/>
      <c r="D76" s="43" t="str">
        <f>IFERROR(INDEX(Data!$A$1:C$1002,_xlfn.AGGREGATE(15,6,((Data!$C$1:$C$1002=D$6)/(Data!$C$1:$C$1002=D$6))*ROW(Data!$C$1:$C$1002),ROW(D76)-ROW(D$6)),1),"")</f>
        <v/>
      </c>
      <c r="E76" s="43"/>
      <c r="F76" s="43" t="str">
        <f>IFERROR(INDEX(Data!$A$1:E$1002,_xlfn.AGGREGATE(15,6,((Data!$C$1:$C$1002=F$6)/(Data!$C$1:$C$1002=F$6))*ROW(Data!$C$1:$C$1002),ROW(F76)-ROW(F$6)),1),"")</f>
        <v>The Cowboy Channel</v>
      </c>
      <c r="G76" s="43"/>
      <c r="H76" s="43" t="str">
        <f>IFERROR(INDEX(Data!$A$1:G$1002,_xlfn.AGGREGATE(15,6,((Data!$C$1:$C$1002=H$6)/(Data!$C$1:$C$1002=H$6))*ROW(Data!$C$1:$C$1002),ROW(H76)-ROW(H$6)),1),"")</f>
        <v/>
      </c>
      <c r="I76" s="43"/>
      <c r="J76" s="43" t="str">
        <f>IFERROR(INDEX(Data!$A$1:I$1002,_xlfn.AGGREGATE(15,6,((Data!$C$1:$C$1002=J$6)/(Data!$C$1:$C$1002=J$6))*ROW(Data!$C$1:$C$1002),ROW(J76)-ROW(J$6)),1),"")</f>
        <v/>
      </c>
      <c r="K76" s="43"/>
      <c r="L76" s="43" t="str">
        <f>IFERROR(INDEX(Data!$A$1:K$1002,_xlfn.AGGREGATE(15,6,((Data!$C$1:$C$1002=L$6)/(Data!$C$1:$C$1002=L$6))*ROW(Data!$C$1:$C$1002),ROW(L76)-ROW(L$6)),1),"")</f>
        <v/>
      </c>
      <c r="M76" s="43"/>
      <c r="N76" s="43" t="str">
        <f>IFERROR(INDEX(Data!$A$1:M$1002,_xlfn.AGGREGATE(15,6,((Data!$C$1:$C$1002=N$6)/(Data!$C$1:$C$1002=N$6))*ROW(Data!$C$1:$C$1002),ROW(N76)-ROW(N$6)),1),"")</f>
        <v/>
      </c>
      <c r="O76" s="43"/>
      <c r="P76" s="43" t="str">
        <f>IFERROR(INDEX(Data!$A$1:O$1002,_xlfn.AGGREGATE(15,6,((Data!$C$1:$C$1002=P$6)/(Data!$C$1:$C$1002=P$6))*ROW(Data!$C$1:$C$1002),ROW(P76)-ROW(P$6)),1),"")</f>
        <v/>
      </c>
      <c r="Q76" s="43"/>
      <c r="R76" s="43" t="str">
        <f>IFERROR(INDEX(Data!$A$1:Q$1002,_xlfn.AGGREGATE(15,6,((Data!$C$1:$C$1002=R$6)/(Data!$C$1:$C$1002=R$6))*ROW(Data!$C$1:$C$1002),ROW(R76)-ROW(R$6)),1),"")</f>
        <v/>
      </c>
      <c r="S76" s="43"/>
      <c r="T76" s="43" t="str">
        <f>IFERROR(INDEX(Data!$A$1:R$1002,_xlfn.AGGREGATE(15,6,((Data!$C$1:$C$1002=T$6)/(Data!$C$1:$C$1002=T$6))*ROW(Data!$C$1:$C$1002),ROW(T76)-ROW(T$6)),1),"")</f>
        <v/>
      </c>
      <c r="U76" s="43"/>
      <c r="V76" s="43" t="str">
        <f>IFERROR(INDEX(Data!$A$1:X$1002,_xlfn.AGGREGATE(15,6,((Data!$C$1:$C$1002=V$6)/(Data!$C$1:$C$1002=V$6))*ROW(Data!$C$1:$C$1002),ROW(V76)-ROW(V$6)),1),"")</f>
        <v>Telehit Urbano</v>
      </c>
      <c r="W76" s="43"/>
      <c r="X76" s="43" t="str">
        <f>IFERROR(INDEX(Data!$A$1:Z$1002,_xlfn.AGGREGATE(15,6,((Data!$C$1:$C$1002=X$6)/(Data!$C$1:$C$1002=X$6))*ROW(Data!$C$1:$C$1002),ROW(X76)-ROW(X$6)),1),"")</f>
        <v/>
      </c>
      <c r="Y76" s="43"/>
      <c r="Z76" s="43" t="str">
        <f>IFERROR(INDEX(Data!$A$1:AB$1002,_xlfn.AGGREGATE(15,6,((Data!$C$1:$C$1002=Z$6)/(Data!$C$1:$C$1002=Z$6))*ROW(Data!$C$1:$C$1002),ROW(Z76)-ROW(Z$6)),1),"")</f>
        <v/>
      </c>
    </row>
    <row r="77" spans="1:26" x14ac:dyDescent="0.4">
      <c r="A77" s="43"/>
      <c r="B77" s="43" t="str">
        <f>IFERROR(INDEX(Data!A$1:$A$1002,_xlfn.AGGREGATE(15,6,((Data!$C$1:$C$1002=B$6)/(Data!$C$1:$C$1002=B$6))*ROW(Data!$C$1:$C$1002),ROW(B77)-ROW(B$6)),1),"")</f>
        <v/>
      </c>
      <c r="C77" s="43"/>
      <c r="D77" s="43" t="str">
        <f>IFERROR(INDEX(Data!$A$1:C$1002,_xlfn.AGGREGATE(15,6,((Data!$C$1:$C$1002=D$6)/(Data!$C$1:$C$1002=D$6))*ROW(Data!$C$1:$C$1002),ROW(D77)-ROW(D$6)),1),"")</f>
        <v/>
      </c>
      <c r="E77" s="43"/>
      <c r="F77" s="43" t="str">
        <f>IFERROR(INDEX(Data!$A$1:E$1002,_xlfn.AGGREGATE(15,6,((Data!$C$1:$C$1002=F$6)/(Data!$C$1:$C$1002=F$6))*ROW(Data!$C$1:$C$1002),ROW(F77)-ROW(F$6)),1),"")</f>
        <v>TVG</v>
      </c>
      <c r="G77" s="43"/>
      <c r="H77" s="43" t="str">
        <f>IFERROR(INDEX(Data!$A$1:G$1002,_xlfn.AGGREGATE(15,6,((Data!$C$1:$C$1002=H$6)/(Data!$C$1:$C$1002=H$6))*ROW(Data!$C$1:$C$1002),ROW(H77)-ROW(H$6)),1),"")</f>
        <v/>
      </c>
      <c r="I77" s="43"/>
      <c r="J77" s="43" t="str">
        <f>IFERROR(INDEX(Data!$A$1:I$1002,_xlfn.AGGREGATE(15,6,((Data!$C$1:$C$1002=J$6)/(Data!$C$1:$C$1002=J$6))*ROW(Data!$C$1:$C$1002),ROW(J77)-ROW(J$6)),1),"")</f>
        <v/>
      </c>
      <c r="K77" s="43"/>
      <c r="L77" s="43" t="str">
        <f>IFERROR(INDEX(Data!$A$1:K$1002,_xlfn.AGGREGATE(15,6,((Data!$C$1:$C$1002=L$6)/(Data!$C$1:$C$1002=L$6))*ROW(Data!$C$1:$C$1002),ROW(L77)-ROW(L$6)),1),"")</f>
        <v/>
      </c>
      <c r="M77" s="43"/>
      <c r="N77" s="43" t="str">
        <f>IFERROR(INDEX(Data!$A$1:M$1002,_xlfn.AGGREGATE(15,6,((Data!$C$1:$C$1002=N$6)/(Data!$C$1:$C$1002=N$6))*ROW(Data!$C$1:$C$1002),ROW(N77)-ROW(N$6)),1),"")</f>
        <v/>
      </c>
      <c r="O77" s="43"/>
      <c r="P77" s="43" t="str">
        <f>IFERROR(INDEX(Data!$A$1:O$1002,_xlfn.AGGREGATE(15,6,((Data!$C$1:$C$1002=P$6)/(Data!$C$1:$C$1002=P$6))*ROW(Data!$C$1:$C$1002),ROW(P77)-ROW(P$6)),1),"")</f>
        <v/>
      </c>
      <c r="Q77" s="43"/>
      <c r="R77" s="43" t="str">
        <f>IFERROR(INDEX(Data!$A$1:Q$1002,_xlfn.AGGREGATE(15,6,((Data!$C$1:$C$1002=R$6)/(Data!$C$1:$C$1002=R$6))*ROW(Data!$C$1:$C$1002),ROW(R77)-ROW(R$6)),1),"")</f>
        <v/>
      </c>
      <c r="S77" s="43"/>
      <c r="T77" s="43" t="str">
        <f>IFERROR(INDEX(Data!$A$1:R$1002,_xlfn.AGGREGATE(15,6,((Data!$C$1:$C$1002=T$6)/(Data!$C$1:$C$1002=T$6))*ROW(Data!$C$1:$C$1002),ROW(T77)-ROW(T$6)),1),"")</f>
        <v/>
      </c>
      <c r="U77" s="43"/>
      <c r="V77" s="43" t="str">
        <f>IFERROR(INDEX(Data!$A$1:X$1002,_xlfn.AGGREGATE(15,6,((Data!$C$1:$C$1002=V$6)/(Data!$C$1:$C$1002=V$6))*ROW(Data!$C$1:$C$1002),ROW(V77)-ROW(V$6)),1),"")</f>
        <v>Telemundo</v>
      </c>
      <c r="W77" s="43"/>
      <c r="X77" s="43" t="str">
        <f>IFERROR(INDEX(Data!$A$1:Z$1002,_xlfn.AGGREGATE(15,6,((Data!$C$1:$C$1002=X$6)/(Data!$C$1:$C$1002=X$6))*ROW(Data!$C$1:$C$1002),ROW(X77)-ROW(X$6)),1),"")</f>
        <v/>
      </c>
      <c r="Y77" s="43"/>
      <c r="Z77" s="43" t="str">
        <f>IFERROR(INDEX(Data!$A$1:AB$1002,_xlfn.AGGREGATE(15,6,((Data!$C$1:$C$1002=Z$6)/(Data!$C$1:$C$1002=Z$6))*ROW(Data!$C$1:$C$1002),ROW(Z77)-ROW(Z$6)),1),"")</f>
        <v/>
      </c>
    </row>
    <row r="78" spans="1:26" x14ac:dyDescent="0.4">
      <c r="A78" s="43"/>
      <c r="B78" s="43" t="str">
        <f>IFERROR(INDEX(Data!A$1:$A$1002,_xlfn.AGGREGATE(15,6,((Data!$C$1:$C$1002=B$6)/(Data!$C$1:$C$1002=B$6))*ROW(Data!$C$1:$C$1002),ROW(B78)-ROW(B$6)),1),"")</f>
        <v/>
      </c>
      <c r="C78" s="43"/>
      <c r="D78" s="43" t="str">
        <f>IFERROR(INDEX(Data!$A$1:C$1002,_xlfn.AGGREGATE(15,6,((Data!$C$1:$C$1002=D$6)/(Data!$C$1:$C$1002=D$6))*ROW(Data!$C$1:$C$1002),ROW(D78)-ROW(D$6)),1),"")</f>
        <v/>
      </c>
      <c r="E78" s="43"/>
      <c r="F78" s="43" t="str">
        <f>IFERROR(INDEX(Data!$A$1:E$1002,_xlfn.AGGREGATE(15,6,((Data!$C$1:$C$1002=F$6)/(Data!$C$1:$C$1002=F$6))*ROW(Data!$C$1:$C$1002),ROW(F78)-ROW(F$6)),1),"")</f>
        <v>TVG2</v>
      </c>
      <c r="G78" s="43"/>
      <c r="H78" s="43" t="str">
        <f>IFERROR(INDEX(Data!$A$1:G$1002,_xlfn.AGGREGATE(15,6,((Data!$C$1:$C$1002=H$6)/(Data!$C$1:$C$1002=H$6))*ROW(Data!$C$1:$C$1002),ROW(H78)-ROW(H$6)),1),"")</f>
        <v/>
      </c>
      <c r="I78" s="43"/>
      <c r="J78" s="43" t="str">
        <f>IFERROR(INDEX(Data!$A$1:I$1002,_xlfn.AGGREGATE(15,6,((Data!$C$1:$C$1002=J$6)/(Data!$C$1:$C$1002=J$6))*ROW(Data!$C$1:$C$1002),ROW(J78)-ROW(J$6)),1),"")</f>
        <v/>
      </c>
      <c r="K78" s="43"/>
      <c r="L78" s="43" t="str">
        <f>IFERROR(INDEX(Data!$A$1:K$1002,_xlfn.AGGREGATE(15,6,((Data!$C$1:$C$1002=L$6)/(Data!$C$1:$C$1002=L$6))*ROW(Data!$C$1:$C$1002),ROW(L78)-ROW(L$6)),1),"")</f>
        <v/>
      </c>
      <c r="M78" s="43"/>
      <c r="N78" s="43" t="str">
        <f>IFERROR(INDEX(Data!$A$1:M$1002,_xlfn.AGGREGATE(15,6,((Data!$C$1:$C$1002=N$6)/(Data!$C$1:$C$1002=N$6))*ROW(Data!$C$1:$C$1002),ROW(N78)-ROW(N$6)),1),"")</f>
        <v/>
      </c>
      <c r="O78" s="43"/>
      <c r="P78" s="43" t="str">
        <f>IFERROR(INDEX(Data!$A$1:O$1002,_xlfn.AGGREGATE(15,6,((Data!$C$1:$C$1002=P$6)/(Data!$C$1:$C$1002=P$6))*ROW(Data!$C$1:$C$1002),ROW(P78)-ROW(P$6)),1),"")</f>
        <v/>
      </c>
      <c r="Q78" s="43"/>
      <c r="R78" s="43" t="str">
        <f>IFERROR(INDEX(Data!$A$1:Q$1002,_xlfn.AGGREGATE(15,6,((Data!$C$1:$C$1002=R$6)/(Data!$C$1:$C$1002=R$6))*ROW(Data!$C$1:$C$1002),ROW(R78)-ROW(R$6)),1),"")</f>
        <v/>
      </c>
      <c r="S78" s="43"/>
      <c r="T78" s="43" t="str">
        <f>IFERROR(INDEX(Data!$A$1:R$1002,_xlfn.AGGREGATE(15,6,((Data!$C$1:$C$1002=T$6)/(Data!$C$1:$C$1002=T$6))*ROW(Data!$C$1:$C$1002),ROW(T78)-ROW(T$6)),1),"")</f>
        <v/>
      </c>
      <c r="U78" s="43"/>
      <c r="V78" s="43" t="str">
        <f>IFERROR(INDEX(Data!$A$1:X$1002,_xlfn.AGGREGATE(15,6,((Data!$C$1:$C$1002=V$6)/(Data!$C$1:$C$1002=V$6))*ROW(Data!$C$1:$C$1002),ROW(V78)-ROW(V$6)),1),"")</f>
        <v>Teleritmo</v>
      </c>
      <c r="W78" s="43"/>
      <c r="X78" s="43" t="str">
        <f>IFERROR(INDEX(Data!$A$1:Z$1002,_xlfn.AGGREGATE(15,6,((Data!$C$1:$C$1002=X$6)/(Data!$C$1:$C$1002=X$6))*ROW(Data!$C$1:$C$1002),ROW(X78)-ROW(X$6)),1),"")</f>
        <v/>
      </c>
      <c r="Y78" s="43"/>
      <c r="Z78" s="43" t="str">
        <f>IFERROR(INDEX(Data!$A$1:AB$1002,_xlfn.AGGREGATE(15,6,((Data!$C$1:$C$1002=Z$6)/(Data!$C$1:$C$1002=Z$6))*ROW(Data!$C$1:$C$1002),ROW(Z78)-ROW(Z$6)),1),"")</f>
        <v/>
      </c>
    </row>
    <row r="79" spans="1:26" x14ac:dyDescent="0.4">
      <c r="A79" s="43"/>
      <c r="B79" s="43" t="str">
        <f>IFERROR(INDEX(Data!A$1:$A$1002,_xlfn.AGGREGATE(15,6,((Data!$C$1:$C$1002=B$6)/(Data!$C$1:$C$1002=B$6))*ROW(Data!$C$1:$C$1002),ROW(B79)-ROW(B$6)),1),"")</f>
        <v/>
      </c>
      <c r="C79" s="43"/>
      <c r="D79" s="43" t="str">
        <f>IFERROR(INDEX(Data!$A$1:C$1002,_xlfn.AGGREGATE(15,6,((Data!$C$1:$C$1002=D$6)/(Data!$C$1:$C$1002=D$6))*ROW(Data!$C$1:$C$1002),ROW(D79)-ROW(D$6)),1),"")</f>
        <v/>
      </c>
      <c r="E79" s="43"/>
      <c r="F79" s="43" t="str">
        <f>IFERROR(INDEX(Data!$A$1:E$1002,_xlfn.AGGREGATE(15,6,((Data!$C$1:$C$1002=F$6)/(Data!$C$1:$C$1002=F$6))*ROW(Data!$C$1:$C$1002),ROW(F79)-ROW(F$6)),1),"")</f>
        <v>Ty C TV</v>
      </c>
      <c r="G79" s="43"/>
      <c r="H79" s="43" t="str">
        <f>IFERROR(INDEX(Data!$A$1:G$1002,_xlfn.AGGREGATE(15,6,((Data!$C$1:$C$1002=H$6)/(Data!$C$1:$C$1002=H$6))*ROW(Data!$C$1:$C$1002),ROW(H79)-ROW(H$6)),1),"")</f>
        <v/>
      </c>
      <c r="I79" s="43"/>
      <c r="J79" s="43" t="str">
        <f>IFERROR(INDEX(Data!$A$1:I$1002,_xlfn.AGGREGATE(15,6,((Data!$C$1:$C$1002=J$6)/(Data!$C$1:$C$1002=J$6))*ROW(Data!$C$1:$C$1002),ROW(J79)-ROW(J$6)),1),"")</f>
        <v/>
      </c>
      <c r="K79" s="43"/>
      <c r="L79" s="43" t="str">
        <f>IFERROR(INDEX(Data!$A$1:K$1002,_xlfn.AGGREGATE(15,6,((Data!$C$1:$C$1002=L$6)/(Data!$C$1:$C$1002=L$6))*ROW(Data!$C$1:$C$1002),ROW(L79)-ROW(L$6)),1),"")</f>
        <v/>
      </c>
      <c r="M79" s="43"/>
      <c r="N79" s="43" t="str">
        <f>IFERROR(INDEX(Data!$A$1:M$1002,_xlfn.AGGREGATE(15,6,((Data!$C$1:$C$1002=N$6)/(Data!$C$1:$C$1002=N$6))*ROW(Data!$C$1:$C$1002),ROW(N79)-ROW(N$6)),1),"")</f>
        <v/>
      </c>
      <c r="O79" s="43"/>
      <c r="P79" s="43" t="str">
        <f>IFERROR(INDEX(Data!$A$1:O$1002,_xlfn.AGGREGATE(15,6,((Data!$C$1:$C$1002=P$6)/(Data!$C$1:$C$1002=P$6))*ROW(Data!$C$1:$C$1002),ROW(P79)-ROW(P$6)),1),"")</f>
        <v/>
      </c>
      <c r="Q79" s="43"/>
      <c r="R79" s="43" t="str">
        <f>IFERROR(INDEX(Data!$A$1:Q$1002,_xlfn.AGGREGATE(15,6,((Data!$C$1:$C$1002=R$6)/(Data!$C$1:$C$1002=R$6))*ROW(Data!$C$1:$C$1002),ROW(R79)-ROW(R$6)),1),"")</f>
        <v/>
      </c>
      <c r="S79" s="43"/>
      <c r="T79" s="43" t="str">
        <f>IFERROR(INDEX(Data!$A$1:R$1002,_xlfn.AGGREGATE(15,6,((Data!$C$1:$C$1002=T$6)/(Data!$C$1:$C$1002=T$6))*ROW(Data!$C$1:$C$1002),ROW(T79)-ROW(T$6)),1),"")</f>
        <v/>
      </c>
      <c r="U79" s="43"/>
      <c r="V79" s="43" t="str">
        <f>IFERROR(INDEX(Data!$A$1:X$1002,_xlfn.AGGREGATE(15,6,((Data!$C$1:$C$1002=V$6)/(Data!$C$1:$C$1002=V$6))*ROW(Data!$C$1:$C$1002),ROW(V79)-ROW(V$6)),1),"")</f>
        <v>Tlnovelas</v>
      </c>
      <c r="W79" s="43"/>
      <c r="X79" s="43" t="str">
        <f>IFERROR(INDEX(Data!$A$1:Z$1002,_xlfn.AGGREGATE(15,6,((Data!$C$1:$C$1002=X$6)/(Data!$C$1:$C$1002=X$6))*ROW(Data!$C$1:$C$1002),ROW(X79)-ROW(X$6)),1),"")</f>
        <v/>
      </c>
      <c r="Y79" s="43"/>
      <c r="Z79" s="43" t="str">
        <f>IFERROR(INDEX(Data!$A$1:AB$1002,_xlfn.AGGREGATE(15,6,((Data!$C$1:$C$1002=Z$6)/(Data!$C$1:$C$1002=Z$6))*ROW(Data!$C$1:$C$1002),ROW(Z79)-ROW(Z$6)),1),"")</f>
        <v/>
      </c>
    </row>
    <row r="80" spans="1:26" x14ac:dyDescent="0.4">
      <c r="A80" s="43"/>
      <c r="B80" s="43" t="str">
        <f>IFERROR(INDEX(Data!A$1:$A$1002,_xlfn.AGGREGATE(15,6,((Data!$C$1:$C$1002=B$6)/(Data!$C$1:$C$1002=B$6))*ROW(Data!$C$1:$C$1002),ROW(B80)-ROW(B$6)),1),"")</f>
        <v/>
      </c>
      <c r="C80" s="43"/>
      <c r="D80" s="43" t="str">
        <f>IFERROR(INDEX(Data!$A$1:C$1002,_xlfn.AGGREGATE(15,6,((Data!$C$1:$C$1002=D$6)/(Data!$C$1:$C$1002=D$6))*ROW(Data!$C$1:$C$1002),ROW(D80)-ROW(D$6)),1),"")</f>
        <v/>
      </c>
      <c r="E80" s="43"/>
      <c r="F80" s="43" t="str">
        <f>IFERROR(INDEX(Data!$A$1:E$1002,_xlfn.AGGREGATE(15,6,((Data!$C$1:$C$1002=F$6)/(Data!$C$1:$C$1002=F$6))*ROW(Data!$C$1:$C$1002),ROW(F80)-ROW(F$6)),1),"")</f>
        <v>VSIN</v>
      </c>
      <c r="G80" s="43"/>
      <c r="H80" s="43" t="str">
        <f>IFERROR(INDEX(Data!$A$1:G$1002,_xlfn.AGGREGATE(15,6,((Data!$C$1:$C$1002=H$6)/(Data!$C$1:$C$1002=H$6))*ROW(Data!$C$1:$C$1002),ROW(H80)-ROW(H$6)),1),"")</f>
        <v/>
      </c>
      <c r="I80" s="43"/>
      <c r="J80" s="43" t="str">
        <f>IFERROR(INDEX(Data!$A$1:I$1002,_xlfn.AGGREGATE(15,6,((Data!$C$1:$C$1002=J$6)/(Data!$C$1:$C$1002=J$6))*ROW(Data!$C$1:$C$1002),ROW(J80)-ROW(J$6)),1),"")</f>
        <v/>
      </c>
      <c r="K80" s="43"/>
      <c r="L80" s="43" t="str">
        <f>IFERROR(INDEX(Data!$A$1:K$1002,_xlfn.AGGREGATE(15,6,((Data!$C$1:$C$1002=L$6)/(Data!$C$1:$C$1002=L$6))*ROW(Data!$C$1:$C$1002),ROW(L80)-ROW(L$6)),1),"")</f>
        <v/>
      </c>
      <c r="M80" s="43"/>
      <c r="N80" s="43" t="str">
        <f>IFERROR(INDEX(Data!$A$1:M$1002,_xlfn.AGGREGATE(15,6,((Data!$C$1:$C$1002=N$6)/(Data!$C$1:$C$1002=N$6))*ROW(Data!$C$1:$C$1002),ROW(N80)-ROW(N$6)),1),"")</f>
        <v/>
      </c>
      <c r="O80" s="43"/>
      <c r="P80" s="43" t="str">
        <f>IFERROR(INDEX(Data!$A$1:O$1002,_xlfn.AGGREGATE(15,6,((Data!$C$1:$C$1002=P$6)/(Data!$C$1:$C$1002=P$6))*ROW(Data!$C$1:$C$1002),ROW(P80)-ROW(P$6)),1),"")</f>
        <v/>
      </c>
      <c r="Q80" s="43"/>
      <c r="R80" s="43" t="str">
        <f>IFERROR(INDEX(Data!$A$1:Q$1002,_xlfn.AGGREGATE(15,6,((Data!$C$1:$C$1002=R$6)/(Data!$C$1:$C$1002=R$6))*ROW(Data!$C$1:$C$1002),ROW(R80)-ROW(R$6)),1),"")</f>
        <v/>
      </c>
      <c r="S80" s="43"/>
      <c r="T80" s="43" t="str">
        <f>IFERROR(INDEX(Data!$A$1:R$1002,_xlfn.AGGREGATE(15,6,((Data!$C$1:$C$1002=T$6)/(Data!$C$1:$C$1002=T$6))*ROW(Data!$C$1:$C$1002),ROW(T80)-ROW(T$6)),1),"")</f>
        <v/>
      </c>
      <c r="U80" s="43"/>
      <c r="V80" s="43" t="str">
        <f>IFERROR(INDEX(Data!$A$1:X$1002,_xlfn.AGGREGATE(15,6,((Data!$C$1:$C$1002=V$6)/(Data!$C$1:$C$1002=V$6))*ROW(Data!$C$1:$C$1002),ROW(V80)-ROW(V$6)),1),"")</f>
        <v>Todo Noticias</v>
      </c>
      <c r="W80" s="43"/>
      <c r="X80" s="43" t="str">
        <f>IFERROR(INDEX(Data!$A$1:Z$1002,_xlfn.AGGREGATE(15,6,((Data!$C$1:$C$1002=X$6)/(Data!$C$1:$C$1002=X$6))*ROW(Data!$C$1:$C$1002),ROW(X80)-ROW(X$6)),1),"")</f>
        <v/>
      </c>
      <c r="Y80" s="43"/>
      <c r="Z80" s="43" t="str">
        <f>IFERROR(INDEX(Data!$A$1:AB$1002,_xlfn.AGGREGATE(15,6,((Data!$C$1:$C$1002=Z$6)/(Data!$C$1:$C$1002=Z$6))*ROW(Data!$C$1:$C$1002),ROW(Z80)-ROW(Z$6)),1),"")</f>
        <v/>
      </c>
    </row>
    <row r="81" spans="1:26" x14ac:dyDescent="0.4">
      <c r="A81" s="43"/>
      <c r="B81" s="43" t="str">
        <f>IFERROR(INDEX(Data!A$1:$A$1002,_xlfn.AGGREGATE(15,6,((Data!$C$1:$C$1002=B$6)/(Data!$C$1:$C$1002=B$6))*ROW(Data!$C$1:$C$1002),ROW(B81)-ROW(B$6)),1),"")</f>
        <v/>
      </c>
      <c r="C81" s="43"/>
      <c r="D81" s="43" t="str">
        <f>IFERROR(INDEX(Data!$A$1:C$1002,_xlfn.AGGREGATE(15,6,((Data!$C$1:$C$1002=D$6)/(Data!$C$1:$C$1002=D$6))*ROW(Data!$C$1:$C$1002),ROW(D81)-ROW(D$6)),1),"")</f>
        <v/>
      </c>
      <c r="E81" s="43"/>
      <c r="F81" s="43" t="str">
        <f>IFERROR(INDEX(Data!$A$1:E$1002,_xlfn.AGGREGATE(15,6,((Data!$C$1:$C$1002=F$6)/(Data!$C$1:$C$1002=F$6))*ROW(Data!$C$1:$C$1002),ROW(F81)-ROW(F$6)),1),"")</f>
        <v>Watch NFL</v>
      </c>
      <c r="G81" s="43"/>
      <c r="H81" s="43" t="str">
        <f>IFERROR(INDEX(Data!$A$1:G$1002,_xlfn.AGGREGATE(15,6,((Data!$C$1:$C$1002=H$6)/(Data!$C$1:$C$1002=H$6))*ROW(Data!$C$1:$C$1002),ROW(H81)-ROW(H$6)),1),"")</f>
        <v/>
      </c>
      <c r="I81" s="43"/>
      <c r="J81" s="43" t="str">
        <f>IFERROR(INDEX(Data!$A$1:I$1002,_xlfn.AGGREGATE(15,6,((Data!$C$1:$C$1002=J$6)/(Data!$C$1:$C$1002=J$6))*ROW(Data!$C$1:$C$1002),ROW(J81)-ROW(J$6)),1),"")</f>
        <v/>
      </c>
      <c r="K81" s="43"/>
      <c r="L81" s="43" t="str">
        <f>IFERROR(INDEX(Data!$A$1:K$1002,_xlfn.AGGREGATE(15,6,((Data!$C$1:$C$1002=L$6)/(Data!$C$1:$C$1002=L$6))*ROW(Data!$C$1:$C$1002),ROW(L81)-ROW(L$6)),1),"")</f>
        <v/>
      </c>
      <c r="M81" s="43"/>
      <c r="N81" s="43" t="str">
        <f>IFERROR(INDEX(Data!$A$1:M$1002,_xlfn.AGGREGATE(15,6,((Data!$C$1:$C$1002=N$6)/(Data!$C$1:$C$1002=N$6))*ROW(Data!$C$1:$C$1002),ROW(N81)-ROW(N$6)),1),"")</f>
        <v/>
      </c>
      <c r="O81" s="43"/>
      <c r="P81" s="43" t="str">
        <f>IFERROR(INDEX(Data!$A$1:O$1002,_xlfn.AGGREGATE(15,6,((Data!$C$1:$C$1002=P$6)/(Data!$C$1:$C$1002=P$6))*ROW(Data!$C$1:$C$1002),ROW(P81)-ROW(P$6)),1),"")</f>
        <v/>
      </c>
      <c r="Q81" s="43"/>
      <c r="R81" s="43" t="str">
        <f>IFERROR(INDEX(Data!$A$1:Q$1002,_xlfn.AGGREGATE(15,6,((Data!$C$1:$C$1002=R$6)/(Data!$C$1:$C$1002=R$6))*ROW(Data!$C$1:$C$1002),ROW(R81)-ROW(R$6)),1),"")</f>
        <v/>
      </c>
      <c r="S81" s="43"/>
      <c r="T81" s="43" t="str">
        <f>IFERROR(INDEX(Data!$A$1:R$1002,_xlfn.AGGREGATE(15,6,((Data!$C$1:$C$1002=T$6)/(Data!$C$1:$C$1002=T$6))*ROW(Data!$C$1:$C$1002),ROW(T81)-ROW(T$6)),1),"")</f>
        <v/>
      </c>
      <c r="U81" s="43"/>
      <c r="V81" s="43" t="str">
        <f>IFERROR(INDEX(Data!$A$1:X$1002,_xlfn.AGGREGATE(15,6,((Data!$C$1:$C$1002=V$6)/(Data!$C$1:$C$1002=V$6))*ROW(Data!$C$1:$C$1002),ROW(V81)-ROW(V$6)),1),"")</f>
        <v>Tr3S</v>
      </c>
      <c r="W81" s="43"/>
      <c r="X81" s="43" t="str">
        <f>IFERROR(INDEX(Data!$A$1:Z$1002,_xlfn.AGGREGATE(15,6,((Data!$C$1:$C$1002=X$6)/(Data!$C$1:$C$1002=X$6))*ROW(Data!$C$1:$C$1002),ROW(X81)-ROW(X$6)),1),"")</f>
        <v/>
      </c>
      <c r="Y81" s="43"/>
      <c r="Z81" s="43" t="str">
        <f>IFERROR(INDEX(Data!$A$1:AB$1002,_xlfn.AGGREGATE(15,6,((Data!$C$1:$C$1002=Z$6)/(Data!$C$1:$C$1002=Z$6))*ROW(Data!$C$1:$C$1002),ROW(Z81)-ROW(Z$6)),1),"")</f>
        <v/>
      </c>
    </row>
    <row r="82" spans="1:26" x14ac:dyDescent="0.4">
      <c r="A82" s="43"/>
      <c r="B82" s="43" t="str">
        <f>IFERROR(INDEX(Data!A$1:$A$1002,_xlfn.AGGREGATE(15,6,((Data!$C$1:$C$1002=B$6)/(Data!$C$1:$C$1002=B$6))*ROW(Data!$C$1:$C$1002),ROW(B82)-ROW(B$6)),1),"")</f>
        <v/>
      </c>
      <c r="C82" s="43"/>
      <c r="D82" s="43" t="str">
        <f>IFERROR(INDEX(Data!$A$1:C$1002,_xlfn.AGGREGATE(15,6,((Data!$C$1:$C$1002=D$6)/(Data!$C$1:$C$1002=D$6))*ROW(Data!$C$1:$C$1002),ROW(D82)-ROW(D$6)),1),"")</f>
        <v/>
      </c>
      <c r="E82" s="43"/>
      <c r="F82" s="43" t="str">
        <f>IFERROR(INDEX(Data!$A$1:E$1002,_xlfn.AGGREGATE(15,6,((Data!$C$1:$C$1002=F$6)/(Data!$C$1:$C$1002=F$6))*ROW(Data!$C$1:$C$1002),ROW(F82)-ROW(F$6)),1),"")</f>
        <v>Willow</v>
      </c>
      <c r="G82" s="43"/>
      <c r="H82" s="43" t="str">
        <f>IFERROR(INDEX(Data!$A$1:G$1002,_xlfn.AGGREGATE(15,6,((Data!$C$1:$C$1002=H$6)/(Data!$C$1:$C$1002=H$6))*ROW(Data!$C$1:$C$1002),ROW(H82)-ROW(H$6)),1),"")</f>
        <v/>
      </c>
      <c r="I82" s="43"/>
      <c r="J82" s="43" t="str">
        <f>IFERROR(INDEX(Data!$A$1:I$1002,_xlfn.AGGREGATE(15,6,((Data!$C$1:$C$1002=J$6)/(Data!$C$1:$C$1002=J$6))*ROW(Data!$C$1:$C$1002),ROW(J82)-ROW(J$6)),1),"")</f>
        <v/>
      </c>
      <c r="K82" s="43"/>
      <c r="L82" s="43" t="str">
        <f>IFERROR(INDEX(Data!$A$1:K$1002,_xlfn.AGGREGATE(15,6,((Data!$C$1:$C$1002=L$6)/(Data!$C$1:$C$1002=L$6))*ROW(Data!$C$1:$C$1002),ROW(L82)-ROW(L$6)),1),"")</f>
        <v/>
      </c>
      <c r="M82" s="43"/>
      <c r="N82" s="43" t="str">
        <f>IFERROR(INDEX(Data!$A$1:M$1002,_xlfn.AGGREGATE(15,6,((Data!$C$1:$C$1002=N$6)/(Data!$C$1:$C$1002=N$6))*ROW(Data!$C$1:$C$1002),ROW(N82)-ROW(N$6)),1),"")</f>
        <v/>
      </c>
      <c r="O82" s="43"/>
      <c r="P82" s="43" t="str">
        <f>IFERROR(INDEX(Data!$A$1:O$1002,_xlfn.AGGREGATE(15,6,((Data!$C$1:$C$1002=P$6)/(Data!$C$1:$C$1002=P$6))*ROW(Data!$C$1:$C$1002),ROW(P82)-ROW(P$6)),1),"")</f>
        <v/>
      </c>
      <c r="Q82" s="43"/>
      <c r="R82" s="43" t="str">
        <f>IFERROR(INDEX(Data!$A$1:Q$1002,_xlfn.AGGREGATE(15,6,((Data!$C$1:$C$1002=R$6)/(Data!$C$1:$C$1002=R$6))*ROW(Data!$C$1:$C$1002),ROW(R82)-ROW(R$6)),1),"")</f>
        <v/>
      </c>
      <c r="S82" s="43"/>
      <c r="T82" s="43" t="str">
        <f>IFERROR(INDEX(Data!$A$1:R$1002,_xlfn.AGGREGATE(15,6,((Data!$C$1:$C$1002=T$6)/(Data!$C$1:$C$1002=T$6))*ROW(Data!$C$1:$C$1002),ROW(T82)-ROW(T$6)),1),"")</f>
        <v/>
      </c>
      <c r="U82" s="43"/>
      <c r="V82" s="43" t="str">
        <f>IFERROR(INDEX(Data!$A$1:X$1002,_xlfn.AGGREGATE(15,6,((Data!$C$1:$C$1002=V$6)/(Data!$C$1:$C$1002=V$6))*ROW(Data!$C$1:$C$1002),ROW(V82)-ROW(V$6)),1),"")</f>
        <v>TUDN</v>
      </c>
      <c r="W82" s="43"/>
      <c r="X82" s="43" t="str">
        <f>IFERROR(INDEX(Data!$A$1:Z$1002,_xlfn.AGGREGATE(15,6,((Data!$C$1:$C$1002=X$6)/(Data!$C$1:$C$1002=X$6))*ROW(Data!$C$1:$C$1002),ROW(X82)-ROW(X$6)),1),"")</f>
        <v/>
      </c>
      <c r="Y82" s="43"/>
      <c r="Z82" s="43" t="str">
        <f>IFERROR(INDEX(Data!$A$1:AB$1002,_xlfn.AGGREGATE(15,6,((Data!$C$1:$C$1002=Z$6)/(Data!$C$1:$C$1002=Z$6))*ROW(Data!$C$1:$C$1002),ROW(Z82)-ROW(Z$6)),1),"")</f>
        <v/>
      </c>
    </row>
    <row r="83" spans="1:26" ht="24" x14ac:dyDescent="0.4">
      <c r="A83" s="43"/>
      <c r="B83" s="43" t="str">
        <f>IFERROR(INDEX(Data!A$1:$A$1002,_xlfn.AGGREGATE(15,6,((Data!$C$1:$C$1002=B$6)/(Data!$C$1:$C$1002=B$6))*ROW(Data!$C$1:$C$1002),ROW(B83)-ROW(B$6)),1),"")</f>
        <v/>
      </c>
      <c r="C83" s="43"/>
      <c r="D83" s="43" t="str">
        <f>IFERROR(INDEX(Data!$A$1:C$1002,_xlfn.AGGREGATE(15,6,((Data!$C$1:$C$1002=D$6)/(Data!$C$1:$C$1002=D$6))*ROW(Data!$C$1:$C$1002),ROW(D83)-ROW(D$6)),1),"")</f>
        <v/>
      </c>
      <c r="E83" s="43"/>
      <c r="F83" s="43" t="str">
        <f>IFERROR(INDEX(Data!$A$1:E$1002,_xlfn.AGGREGATE(15,6,((Data!$C$1:$C$1002=F$6)/(Data!$C$1:$C$1002=F$6))*ROW(Data!$C$1:$C$1002),ROW(F83)-ROW(F$6)),1),"")</f>
        <v>World Fishing Network</v>
      </c>
      <c r="G83" s="43"/>
      <c r="H83" s="43" t="str">
        <f>IFERROR(INDEX(Data!$A$1:G$1002,_xlfn.AGGREGATE(15,6,((Data!$C$1:$C$1002=H$6)/(Data!$C$1:$C$1002=H$6))*ROW(Data!$C$1:$C$1002),ROW(H83)-ROW(H$6)),1),"")</f>
        <v/>
      </c>
      <c r="I83" s="43"/>
      <c r="J83" s="43" t="str">
        <f>IFERROR(INDEX(Data!$A$1:I$1002,_xlfn.AGGREGATE(15,6,((Data!$C$1:$C$1002=J$6)/(Data!$C$1:$C$1002=J$6))*ROW(Data!$C$1:$C$1002),ROW(J83)-ROW(J$6)),1),"")</f>
        <v/>
      </c>
      <c r="K83" s="43"/>
      <c r="L83" s="43" t="str">
        <f>IFERROR(INDEX(Data!$A$1:K$1002,_xlfn.AGGREGATE(15,6,((Data!$C$1:$C$1002=L$6)/(Data!$C$1:$C$1002=L$6))*ROW(Data!$C$1:$C$1002),ROW(L83)-ROW(L$6)),1),"")</f>
        <v/>
      </c>
      <c r="M83" s="43"/>
      <c r="N83" s="43" t="str">
        <f>IFERROR(INDEX(Data!$A$1:M$1002,_xlfn.AGGREGATE(15,6,((Data!$C$1:$C$1002=N$6)/(Data!$C$1:$C$1002=N$6))*ROW(Data!$C$1:$C$1002),ROW(N83)-ROW(N$6)),1),"")</f>
        <v/>
      </c>
      <c r="O83" s="43"/>
      <c r="P83" s="43" t="str">
        <f>IFERROR(INDEX(Data!$A$1:O$1002,_xlfn.AGGREGATE(15,6,((Data!$C$1:$C$1002=P$6)/(Data!$C$1:$C$1002=P$6))*ROW(Data!$C$1:$C$1002),ROW(P83)-ROW(P$6)),1),"")</f>
        <v/>
      </c>
      <c r="Q83" s="43"/>
      <c r="R83" s="43" t="str">
        <f>IFERROR(INDEX(Data!$A$1:Q$1002,_xlfn.AGGREGATE(15,6,((Data!$C$1:$C$1002=R$6)/(Data!$C$1:$C$1002=R$6))*ROW(Data!$C$1:$C$1002),ROW(R83)-ROW(R$6)),1),"")</f>
        <v/>
      </c>
      <c r="S83" s="43"/>
      <c r="T83" s="43" t="str">
        <f>IFERROR(INDEX(Data!$A$1:R$1002,_xlfn.AGGREGATE(15,6,((Data!$C$1:$C$1002=T$6)/(Data!$C$1:$C$1002=T$6))*ROW(Data!$C$1:$C$1002),ROW(T83)-ROW(T$6)),1),"")</f>
        <v/>
      </c>
      <c r="U83" s="43"/>
      <c r="V83" s="43" t="str">
        <f>IFERROR(INDEX(Data!$A$1:X$1002,_xlfn.AGGREGATE(15,6,((Data!$C$1:$C$1002=V$6)/(Data!$C$1:$C$1002=V$6))*ROW(Data!$C$1:$C$1002),ROW(V83)-ROW(V$6)),1),"")</f>
        <v>TUDNxtra1</v>
      </c>
      <c r="W83" s="43"/>
      <c r="X83" s="43" t="str">
        <f>IFERROR(INDEX(Data!$A$1:Z$1002,_xlfn.AGGREGATE(15,6,((Data!$C$1:$C$1002=X$6)/(Data!$C$1:$C$1002=X$6))*ROW(Data!$C$1:$C$1002),ROW(X83)-ROW(X$6)),1),"")</f>
        <v/>
      </c>
      <c r="Y83" s="43"/>
      <c r="Z83" s="43" t="str">
        <f>IFERROR(INDEX(Data!$A$1:AB$1002,_xlfn.AGGREGATE(15,6,((Data!$C$1:$C$1002=Z$6)/(Data!$C$1:$C$1002=Z$6))*ROW(Data!$C$1:$C$1002),ROW(Z83)-ROW(Z$6)),1),"")</f>
        <v/>
      </c>
    </row>
    <row r="84" spans="1:26" x14ac:dyDescent="0.4">
      <c r="A84" s="43"/>
      <c r="B84" s="43" t="str">
        <f>IFERROR(INDEX(Data!A$1:$A$1002,_xlfn.AGGREGATE(15,6,((Data!$C$1:$C$1002=B$6)/(Data!$C$1:$C$1002=B$6))*ROW(Data!$C$1:$C$1002),ROW(B84)-ROW(B$6)),1),"")</f>
        <v/>
      </c>
      <c r="C84" s="43"/>
      <c r="D84" s="43" t="str">
        <f>IFERROR(INDEX(Data!$A$1:C$1002,_xlfn.AGGREGATE(15,6,((Data!$C$1:$C$1002=D$6)/(Data!$C$1:$C$1002=D$6))*ROW(Data!$C$1:$C$1002),ROW(D84)-ROW(D$6)),1),"")</f>
        <v/>
      </c>
      <c r="E84" s="43"/>
      <c r="F84" s="43" t="str">
        <f>IFERROR(INDEX(Data!$A$1:E$1002,_xlfn.AGGREGATE(15,6,((Data!$C$1:$C$1002=F$6)/(Data!$C$1:$C$1002=F$6))*ROW(Data!$C$1:$C$1002),ROW(F84)-ROW(F$6)),1),"")</f>
        <v>Zona Futbol New</v>
      </c>
      <c r="G84" s="43"/>
      <c r="H84" s="43" t="str">
        <f>IFERROR(INDEX(Data!$A$1:G$1002,_xlfn.AGGREGATE(15,6,((Data!$C$1:$C$1002=H$6)/(Data!$C$1:$C$1002=H$6))*ROW(Data!$C$1:$C$1002),ROW(H84)-ROW(H$6)),1),"")</f>
        <v/>
      </c>
      <c r="I84" s="43"/>
      <c r="J84" s="43" t="str">
        <f>IFERROR(INDEX(Data!$A$1:I$1002,_xlfn.AGGREGATE(15,6,((Data!$C$1:$C$1002=J$6)/(Data!$C$1:$C$1002=J$6))*ROW(Data!$C$1:$C$1002),ROW(J84)-ROW(J$6)),1),"")</f>
        <v/>
      </c>
      <c r="K84" s="43"/>
      <c r="L84" s="43" t="str">
        <f>IFERROR(INDEX(Data!$A$1:K$1002,_xlfn.AGGREGATE(15,6,((Data!$C$1:$C$1002=L$6)/(Data!$C$1:$C$1002=L$6))*ROW(Data!$C$1:$C$1002),ROW(L84)-ROW(L$6)),1),"")</f>
        <v/>
      </c>
      <c r="M84" s="43"/>
      <c r="N84" s="43" t="str">
        <f>IFERROR(INDEX(Data!$A$1:M$1002,_xlfn.AGGREGATE(15,6,((Data!$C$1:$C$1002=N$6)/(Data!$C$1:$C$1002=N$6))*ROW(Data!$C$1:$C$1002),ROW(N84)-ROW(N$6)),1),"")</f>
        <v/>
      </c>
      <c r="O84" s="43"/>
      <c r="P84" s="43" t="str">
        <f>IFERROR(INDEX(Data!$A$1:O$1002,_xlfn.AGGREGATE(15,6,((Data!$C$1:$C$1002=P$6)/(Data!$C$1:$C$1002=P$6))*ROW(Data!$C$1:$C$1002),ROW(P84)-ROW(P$6)),1),"")</f>
        <v/>
      </c>
      <c r="Q84" s="43"/>
      <c r="R84" s="43" t="str">
        <f>IFERROR(INDEX(Data!$A$1:Q$1002,_xlfn.AGGREGATE(15,6,((Data!$C$1:$C$1002=R$6)/(Data!$C$1:$C$1002=R$6))*ROW(Data!$C$1:$C$1002),ROW(R84)-ROW(R$6)),1),"")</f>
        <v/>
      </c>
      <c r="S84" s="43"/>
      <c r="T84" s="43" t="str">
        <f>IFERROR(INDEX(Data!$A$1:R$1002,_xlfn.AGGREGATE(15,6,((Data!$C$1:$C$1002=T$6)/(Data!$C$1:$C$1002=T$6))*ROW(Data!$C$1:$C$1002),ROW(T84)-ROW(T$6)),1),"")</f>
        <v/>
      </c>
      <c r="U84" s="43"/>
      <c r="V84" s="43" t="str">
        <f>IFERROR(INDEX(Data!$A$1:X$1002,_xlfn.AGGREGATE(15,6,((Data!$C$1:$C$1002=V$6)/(Data!$C$1:$C$1002=V$6))*ROW(Data!$C$1:$C$1002),ROW(V84)-ROW(V$6)),1),"")</f>
        <v>TUDNxtra10</v>
      </c>
      <c r="W84" s="43"/>
      <c r="X84" s="43" t="str">
        <f>IFERROR(INDEX(Data!$A$1:Z$1002,_xlfn.AGGREGATE(15,6,((Data!$C$1:$C$1002=X$6)/(Data!$C$1:$C$1002=X$6))*ROW(Data!$C$1:$C$1002),ROW(X84)-ROW(X$6)),1),"")</f>
        <v/>
      </c>
      <c r="Y84" s="43"/>
      <c r="Z84" s="43" t="str">
        <f>IFERROR(INDEX(Data!$A$1:AB$1002,_xlfn.AGGREGATE(15,6,((Data!$C$1:$C$1002=Z$6)/(Data!$C$1:$C$1002=Z$6))*ROW(Data!$C$1:$C$1002),ROW(Z84)-ROW(Z$6)),1),"")</f>
        <v/>
      </c>
    </row>
    <row r="85" spans="1:26" x14ac:dyDescent="0.4">
      <c r="A85" s="43"/>
      <c r="B85" s="43" t="str">
        <f>IFERROR(INDEX(Data!A$1:$A$1002,_xlfn.AGGREGATE(15,6,((Data!$C$1:$C$1002=B$6)/(Data!$C$1:$C$1002=B$6))*ROW(Data!$C$1:$C$1002),ROW(B85)-ROW(B$6)),1),"")</f>
        <v/>
      </c>
      <c r="C85" s="43"/>
      <c r="D85" s="43" t="str">
        <f>IFERROR(INDEX(Data!$A$1:C$1002,_xlfn.AGGREGATE(15,6,((Data!$C$1:$C$1002=D$6)/(Data!$C$1:$C$1002=D$6))*ROW(Data!$C$1:$C$1002),ROW(D85)-ROW(D$6)),1),"")</f>
        <v/>
      </c>
      <c r="E85" s="43"/>
      <c r="F85" s="43" t="str">
        <f>IFERROR(INDEX(Data!$A$1:E$1002,_xlfn.AGGREGATE(15,6,((Data!$C$1:$C$1002=F$6)/(Data!$C$1:$C$1002=F$6))*ROW(Data!$C$1:$C$1002),ROW(F85)-ROW(F$6)),1),"")</f>
        <v/>
      </c>
      <c r="G85" s="43"/>
      <c r="H85" s="43" t="str">
        <f>IFERROR(INDEX(Data!$A$1:G$1002,_xlfn.AGGREGATE(15,6,((Data!$C$1:$C$1002=H$6)/(Data!$C$1:$C$1002=H$6))*ROW(Data!$C$1:$C$1002),ROW(H85)-ROW(H$6)),1),"")</f>
        <v/>
      </c>
      <c r="I85" s="43"/>
      <c r="J85" s="43" t="str">
        <f>IFERROR(INDEX(Data!$A$1:I$1002,_xlfn.AGGREGATE(15,6,((Data!$C$1:$C$1002=J$6)/(Data!$C$1:$C$1002=J$6))*ROW(Data!$C$1:$C$1002),ROW(J85)-ROW(J$6)),1),"")</f>
        <v/>
      </c>
      <c r="K85" s="43"/>
      <c r="L85" s="43" t="str">
        <f>IFERROR(INDEX(Data!$A$1:K$1002,_xlfn.AGGREGATE(15,6,((Data!$C$1:$C$1002=L$6)/(Data!$C$1:$C$1002=L$6))*ROW(Data!$C$1:$C$1002),ROW(L85)-ROW(L$6)),1),"")</f>
        <v/>
      </c>
      <c r="M85" s="43"/>
      <c r="N85" s="43" t="str">
        <f>IFERROR(INDEX(Data!$A$1:M$1002,_xlfn.AGGREGATE(15,6,((Data!$C$1:$C$1002=N$6)/(Data!$C$1:$C$1002=N$6))*ROW(Data!$C$1:$C$1002),ROW(N85)-ROW(N$6)),1),"")</f>
        <v/>
      </c>
      <c r="O85" s="43"/>
      <c r="P85" s="43" t="str">
        <f>IFERROR(INDEX(Data!$A$1:O$1002,_xlfn.AGGREGATE(15,6,((Data!$C$1:$C$1002=P$6)/(Data!$C$1:$C$1002=P$6))*ROW(Data!$C$1:$C$1002),ROW(P85)-ROW(P$6)),1),"")</f>
        <v/>
      </c>
      <c r="Q85" s="43"/>
      <c r="R85" s="43" t="str">
        <f>IFERROR(INDEX(Data!$A$1:Q$1002,_xlfn.AGGREGATE(15,6,((Data!$C$1:$C$1002=R$6)/(Data!$C$1:$C$1002=R$6))*ROW(Data!$C$1:$C$1002),ROW(R85)-ROW(R$6)),1),"")</f>
        <v/>
      </c>
      <c r="S85" s="43"/>
      <c r="T85" s="43" t="str">
        <f>IFERROR(INDEX(Data!$A$1:R$1002,_xlfn.AGGREGATE(15,6,((Data!$C$1:$C$1002=T$6)/(Data!$C$1:$C$1002=T$6))*ROW(Data!$C$1:$C$1002),ROW(T85)-ROW(T$6)),1),"")</f>
        <v/>
      </c>
      <c r="U85" s="43"/>
      <c r="V85" s="43" t="str">
        <f>IFERROR(INDEX(Data!$A$1:X$1002,_xlfn.AGGREGATE(15,6,((Data!$C$1:$C$1002=V$6)/(Data!$C$1:$C$1002=V$6))*ROW(Data!$C$1:$C$1002),ROW(V85)-ROW(V$6)),1),"")</f>
        <v>TUDNxtra11</v>
      </c>
      <c r="W85" s="43"/>
      <c r="X85" s="43" t="str">
        <f>IFERROR(INDEX(Data!$A$1:Z$1002,_xlfn.AGGREGATE(15,6,((Data!$C$1:$C$1002=X$6)/(Data!$C$1:$C$1002=X$6))*ROW(Data!$C$1:$C$1002),ROW(X85)-ROW(X$6)),1),"")</f>
        <v/>
      </c>
      <c r="Y85" s="43"/>
      <c r="Z85" s="43" t="str">
        <f>IFERROR(INDEX(Data!$A$1:AB$1002,_xlfn.AGGREGATE(15,6,((Data!$C$1:$C$1002=Z$6)/(Data!$C$1:$C$1002=Z$6))*ROW(Data!$C$1:$C$1002),ROW(Z85)-ROW(Z$6)),1),"")</f>
        <v/>
      </c>
    </row>
    <row r="86" spans="1:26" x14ac:dyDescent="0.4">
      <c r="A86" s="43"/>
      <c r="B86" s="43" t="str">
        <f>IFERROR(INDEX(Data!A$1:$A$1002,_xlfn.AGGREGATE(15,6,((Data!$C$1:$C$1002=B$6)/(Data!$C$1:$C$1002=B$6))*ROW(Data!$C$1:$C$1002),ROW(B86)-ROW(B$6)),1),"")</f>
        <v/>
      </c>
      <c r="C86" s="43"/>
      <c r="D86" s="43" t="str">
        <f>IFERROR(INDEX(Data!$A$1:C$1002,_xlfn.AGGREGATE(15,6,((Data!$C$1:$C$1002=D$6)/(Data!$C$1:$C$1002=D$6))*ROW(Data!$C$1:$C$1002),ROW(D86)-ROW(D$6)),1),"")</f>
        <v/>
      </c>
      <c r="E86" s="43"/>
      <c r="F86" s="43" t="str">
        <f>IFERROR(INDEX(Data!$A$1:E$1002,_xlfn.AGGREGATE(15,6,((Data!$C$1:$C$1002=F$6)/(Data!$C$1:$C$1002=F$6))*ROW(Data!$C$1:$C$1002),ROW(F86)-ROW(F$6)),1),"")</f>
        <v/>
      </c>
      <c r="G86" s="43"/>
      <c r="H86" s="43" t="str">
        <f>IFERROR(INDEX(Data!$A$1:G$1002,_xlfn.AGGREGATE(15,6,((Data!$C$1:$C$1002=H$6)/(Data!$C$1:$C$1002=H$6))*ROW(Data!$C$1:$C$1002),ROW(H86)-ROW(H$6)),1),"")</f>
        <v/>
      </c>
      <c r="I86" s="43"/>
      <c r="J86" s="43" t="str">
        <f>IFERROR(INDEX(Data!$A$1:I$1002,_xlfn.AGGREGATE(15,6,((Data!$C$1:$C$1002=J$6)/(Data!$C$1:$C$1002=J$6))*ROW(Data!$C$1:$C$1002),ROW(J86)-ROW(J$6)),1),"")</f>
        <v/>
      </c>
      <c r="K86" s="43"/>
      <c r="L86" s="43" t="str">
        <f>IFERROR(INDEX(Data!$A$1:K$1002,_xlfn.AGGREGATE(15,6,((Data!$C$1:$C$1002=L$6)/(Data!$C$1:$C$1002=L$6))*ROW(Data!$C$1:$C$1002),ROW(L86)-ROW(L$6)),1),"")</f>
        <v/>
      </c>
      <c r="M86" s="43"/>
      <c r="N86" s="43" t="str">
        <f>IFERROR(INDEX(Data!$A$1:M$1002,_xlfn.AGGREGATE(15,6,((Data!$C$1:$C$1002=N$6)/(Data!$C$1:$C$1002=N$6))*ROW(Data!$C$1:$C$1002),ROW(N86)-ROW(N$6)),1),"")</f>
        <v/>
      </c>
      <c r="O86" s="43"/>
      <c r="P86" s="43" t="str">
        <f>IFERROR(INDEX(Data!$A$1:O$1002,_xlfn.AGGREGATE(15,6,((Data!$C$1:$C$1002=P$6)/(Data!$C$1:$C$1002=P$6))*ROW(Data!$C$1:$C$1002),ROW(P86)-ROW(P$6)),1),"")</f>
        <v/>
      </c>
      <c r="Q86" s="43"/>
      <c r="R86" s="43" t="str">
        <f>IFERROR(INDEX(Data!$A$1:Q$1002,_xlfn.AGGREGATE(15,6,((Data!$C$1:$C$1002=R$6)/(Data!$C$1:$C$1002=R$6))*ROW(Data!$C$1:$C$1002),ROW(R86)-ROW(R$6)),1),"")</f>
        <v/>
      </c>
      <c r="S86" s="43"/>
      <c r="T86" s="43" t="str">
        <f>IFERROR(INDEX(Data!$A$1:R$1002,_xlfn.AGGREGATE(15,6,((Data!$C$1:$C$1002=T$6)/(Data!$C$1:$C$1002=T$6))*ROW(Data!$C$1:$C$1002),ROW(T86)-ROW(T$6)),1),"")</f>
        <v/>
      </c>
      <c r="U86" s="43"/>
      <c r="V86" s="43" t="str">
        <f>IFERROR(INDEX(Data!$A$1:X$1002,_xlfn.AGGREGATE(15,6,((Data!$C$1:$C$1002=V$6)/(Data!$C$1:$C$1002=V$6))*ROW(Data!$C$1:$C$1002),ROW(V86)-ROW(V$6)),1),"")</f>
        <v>TUDNxtra2</v>
      </c>
      <c r="W86" s="43"/>
      <c r="X86" s="43" t="str">
        <f>IFERROR(INDEX(Data!$A$1:Z$1002,_xlfn.AGGREGATE(15,6,((Data!$C$1:$C$1002=X$6)/(Data!$C$1:$C$1002=X$6))*ROW(Data!$C$1:$C$1002),ROW(X86)-ROW(X$6)),1),"")</f>
        <v/>
      </c>
      <c r="Y86" s="43"/>
      <c r="Z86" s="43" t="str">
        <f>IFERROR(INDEX(Data!$A$1:AB$1002,_xlfn.AGGREGATE(15,6,((Data!$C$1:$C$1002=Z$6)/(Data!$C$1:$C$1002=Z$6))*ROW(Data!$C$1:$C$1002),ROW(Z86)-ROW(Z$6)),1),"")</f>
        <v/>
      </c>
    </row>
    <row r="87" spans="1:26" x14ac:dyDescent="0.4">
      <c r="A87" s="43"/>
      <c r="B87" s="43" t="str">
        <f>IFERROR(INDEX(Data!A$1:$A$1002,_xlfn.AGGREGATE(15,6,((Data!$C$1:$C$1002=B$6)/(Data!$C$1:$C$1002=B$6))*ROW(Data!$C$1:$C$1002),ROW(B87)-ROW(B$6)),1),"")</f>
        <v/>
      </c>
      <c r="C87" s="43"/>
      <c r="D87" s="43" t="str">
        <f>IFERROR(INDEX(Data!$A$1:C$1002,_xlfn.AGGREGATE(15,6,((Data!$C$1:$C$1002=D$6)/(Data!$C$1:$C$1002=D$6))*ROW(Data!$C$1:$C$1002),ROW(D87)-ROW(D$6)),1),"")</f>
        <v/>
      </c>
      <c r="E87" s="43"/>
      <c r="F87" s="43" t="str">
        <f>IFERROR(INDEX(Data!$A$1:E$1002,_xlfn.AGGREGATE(15,6,((Data!$C$1:$C$1002=F$6)/(Data!$C$1:$C$1002=F$6))*ROW(Data!$C$1:$C$1002),ROW(F87)-ROW(F$6)),1),"")</f>
        <v/>
      </c>
      <c r="G87" s="43"/>
      <c r="H87" s="43" t="str">
        <f>IFERROR(INDEX(Data!$A$1:G$1002,_xlfn.AGGREGATE(15,6,((Data!$C$1:$C$1002=H$6)/(Data!$C$1:$C$1002=H$6))*ROW(Data!$C$1:$C$1002),ROW(H87)-ROW(H$6)),1),"")</f>
        <v/>
      </c>
      <c r="I87" s="43"/>
      <c r="J87" s="43" t="str">
        <f>IFERROR(INDEX(Data!$A$1:I$1002,_xlfn.AGGREGATE(15,6,((Data!$C$1:$C$1002=J$6)/(Data!$C$1:$C$1002=J$6))*ROW(Data!$C$1:$C$1002),ROW(J87)-ROW(J$6)),1),"")</f>
        <v/>
      </c>
      <c r="K87" s="43"/>
      <c r="L87" s="43" t="str">
        <f>IFERROR(INDEX(Data!$A$1:K$1002,_xlfn.AGGREGATE(15,6,((Data!$C$1:$C$1002=L$6)/(Data!$C$1:$C$1002=L$6))*ROW(Data!$C$1:$C$1002),ROW(L87)-ROW(L$6)),1),"")</f>
        <v/>
      </c>
      <c r="M87" s="43"/>
      <c r="N87" s="43" t="str">
        <f>IFERROR(INDEX(Data!$A$1:M$1002,_xlfn.AGGREGATE(15,6,((Data!$C$1:$C$1002=N$6)/(Data!$C$1:$C$1002=N$6))*ROW(Data!$C$1:$C$1002),ROW(N87)-ROW(N$6)),1),"")</f>
        <v/>
      </c>
      <c r="O87" s="43"/>
      <c r="P87" s="43" t="str">
        <f>IFERROR(INDEX(Data!$A$1:O$1002,_xlfn.AGGREGATE(15,6,((Data!$C$1:$C$1002=P$6)/(Data!$C$1:$C$1002=P$6))*ROW(Data!$C$1:$C$1002),ROW(P87)-ROW(P$6)),1),"")</f>
        <v/>
      </c>
      <c r="Q87" s="43"/>
      <c r="R87" s="43" t="str">
        <f>IFERROR(INDEX(Data!$A$1:Q$1002,_xlfn.AGGREGATE(15,6,((Data!$C$1:$C$1002=R$6)/(Data!$C$1:$C$1002=R$6))*ROW(Data!$C$1:$C$1002),ROW(R87)-ROW(R$6)),1),"")</f>
        <v/>
      </c>
      <c r="S87" s="43"/>
      <c r="T87" s="43" t="str">
        <f>IFERROR(INDEX(Data!$A$1:R$1002,_xlfn.AGGREGATE(15,6,((Data!$C$1:$C$1002=T$6)/(Data!$C$1:$C$1002=T$6))*ROW(Data!$C$1:$C$1002),ROW(T87)-ROW(T$6)),1),"")</f>
        <v/>
      </c>
      <c r="U87" s="43"/>
      <c r="V87" s="43" t="str">
        <f>IFERROR(INDEX(Data!$A$1:X$1002,_xlfn.AGGREGATE(15,6,((Data!$C$1:$C$1002=V$6)/(Data!$C$1:$C$1002=V$6))*ROW(Data!$C$1:$C$1002),ROW(V87)-ROW(V$6)),1),"")</f>
        <v>TUDNxtra3</v>
      </c>
      <c r="W87" s="43"/>
      <c r="X87" s="43" t="str">
        <f>IFERROR(INDEX(Data!$A$1:Z$1002,_xlfn.AGGREGATE(15,6,((Data!$C$1:$C$1002=X$6)/(Data!$C$1:$C$1002=X$6))*ROW(Data!$C$1:$C$1002),ROW(X87)-ROW(X$6)),1),"")</f>
        <v/>
      </c>
      <c r="Y87" s="43"/>
      <c r="Z87" s="43" t="str">
        <f>IFERROR(INDEX(Data!$A$1:AB$1002,_xlfn.AGGREGATE(15,6,((Data!$C$1:$C$1002=Z$6)/(Data!$C$1:$C$1002=Z$6))*ROW(Data!$C$1:$C$1002),ROW(Z87)-ROW(Z$6)),1),"")</f>
        <v/>
      </c>
    </row>
    <row r="88" spans="1:26" x14ac:dyDescent="0.4">
      <c r="A88" s="43"/>
      <c r="B88" s="43" t="str">
        <f>IFERROR(INDEX(Data!A$1:$A$1002,_xlfn.AGGREGATE(15,6,((Data!$C$1:$C$1002=B$6)/(Data!$C$1:$C$1002=B$6))*ROW(Data!$C$1:$C$1002),ROW(B88)-ROW(B$6)),1),"")</f>
        <v/>
      </c>
      <c r="C88" s="43"/>
      <c r="D88" s="43" t="str">
        <f>IFERROR(INDEX(Data!$A$1:C$1002,_xlfn.AGGREGATE(15,6,((Data!$C$1:$C$1002=D$6)/(Data!$C$1:$C$1002=D$6))*ROW(Data!$C$1:$C$1002),ROW(D88)-ROW(D$6)),1),"")</f>
        <v/>
      </c>
      <c r="E88" s="43"/>
      <c r="F88" s="43" t="str">
        <f>IFERROR(INDEX(Data!$A$1:E$1002,_xlfn.AGGREGATE(15,6,((Data!$C$1:$C$1002=F$6)/(Data!$C$1:$C$1002=F$6))*ROW(Data!$C$1:$C$1002),ROW(F88)-ROW(F$6)),1),"")</f>
        <v/>
      </c>
      <c r="G88" s="43"/>
      <c r="H88" s="43" t="str">
        <f>IFERROR(INDEX(Data!$A$1:G$1002,_xlfn.AGGREGATE(15,6,((Data!$C$1:$C$1002=H$6)/(Data!$C$1:$C$1002=H$6))*ROW(Data!$C$1:$C$1002),ROW(H88)-ROW(H$6)),1),"")</f>
        <v/>
      </c>
      <c r="I88" s="43"/>
      <c r="J88" s="43" t="str">
        <f>IFERROR(INDEX(Data!$A$1:I$1002,_xlfn.AGGREGATE(15,6,((Data!$C$1:$C$1002=J$6)/(Data!$C$1:$C$1002=J$6))*ROW(Data!$C$1:$C$1002),ROW(J88)-ROW(J$6)),1),"")</f>
        <v/>
      </c>
      <c r="K88" s="43"/>
      <c r="L88" s="43" t="str">
        <f>IFERROR(INDEX(Data!$A$1:K$1002,_xlfn.AGGREGATE(15,6,((Data!$C$1:$C$1002=L$6)/(Data!$C$1:$C$1002=L$6))*ROW(Data!$C$1:$C$1002),ROW(L88)-ROW(L$6)),1),"")</f>
        <v/>
      </c>
      <c r="M88" s="43"/>
      <c r="N88" s="43" t="str">
        <f>IFERROR(INDEX(Data!$A$1:M$1002,_xlfn.AGGREGATE(15,6,((Data!$C$1:$C$1002=N$6)/(Data!$C$1:$C$1002=N$6))*ROW(Data!$C$1:$C$1002),ROW(N88)-ROW(N$6)),1),"")</f>
        <v/>
      </c>
      <c r="O88" s="43"/>
      <c r="P88" s="43" t="str">
        <f>IFERROR(INDEX(Data!$A$1:O$1002,_xlfn.AGGREGATE(15,6,((Data!$C$1:$C$1002=P$6)/(Data!$C$1:$C$1002=P$6))*ROW(Data!$C$1:$C$1002),ROW(P88)-ROW(P$6)),1),"")</f>
        <v/>
      </c>
      <c r="Q88" s="43"/>
      <c r="R88" s="43" t="str">
        <f>IFERROR(INDEX(Data!$A$1:Q$1002,_xlfn.AGGREGATE(15,6,((Data!$C$1:$C$1002=R$6)/(Data!$C$1:$C$1002=R$6))*ROW(Data!$C$1:$C$1002),ROW(R88)-ROW(R$6)),1),"")</f>
        <v/>
      </c>
      <c r="S88" s="43"/>
      <c r="T88" s="43" t="str">
        <f>IFERROR(INDEX(Data!$A$1:R$1002,_xlfn.AGGREGATE(15,6,((Data!$C$1:$C$1002=T$6)/(Data!$C$1:$C$1002=T$6))*ROW(Data!$C$1:$C$1002),ROW(T88)-ROW(T$6)),1),"")</f>
        <v/>
      </c>
      <c r="U88" s="43"/>
      <c r="V88" s="43" t="str">
        <f>IFERROR(INDEX(Data!$A$1:X$1002,_xlfn.AGGREGATE(15,6,((Data!$C$1:$C$1002=V$6)/(Data!$C$1:$C$1002=V$6))*ROW(Data!$C$1:$C$1002),ROW(V88)-ROW(V$6)),1),"")</f>
        <v>TUDNxtra4</v>
      </c>
      <c r="W88" s="43"/>
      <c r="X88" s="43" t="str">
        <f>IFERROR(INDEX(Data!$A$1:Z$1002,_xlfn.AGGREGATE(15,6,((Data!$C$1:$C$1002=X$6)/(Data!$C$1:$C$1002=X$6))*ROW(Data!$C$1:$C$1002),ROW(X88)-ROW(X$6)),1),"")</f>
        <v/>
      </c>
      <c r="Y88" s="43"/>
      <c r="Z88" s="43" t="str">
        <f>IFERROR(INDEX(Data!$A$1:AB$1002,_xlfn.AGGREGATE(15,6,((Data!$C$1:$C$1002=Z$6)/(Data!$C$1:$C$1002=Z$6))*ROW(Data!$C$1:$C$1002),ROW(Z88)-ROW(Z$6)),1),"")</f>
        <v/>
      </c>
    </row>
    <row r="89" spans="1:26" x14ac:dyDescent="0.4">
      <c r="A89" s="43"/>
      <c r="B89" s="43" t="str">
        <f>IFERROR(INDEX(Data!A$1:$A$1002,_xlfn.AGGREGATE(15,6,((Data!$C$1:$C$1002=B$6)/(Data!$C$1:$C$1002=B$6))*ROW(Data!$C$1:$C$1002),ROW(B89)-ROW(B$6)),1),"")</f>
        <v/>
      </c>
      <c r="C89" s="43"/>
      <c r="D89" s="43" t="str">
        <f>IFERROR(INDEX(Data!$A$1:C$1002,_xlfn.AGGREGATE(15,6,((Data!$C$1:$C$1002=D$6)/(Data!$C$1:$C$1002=D$6))*ROW(Data!$C$1:$C$1002),ROW(D89)-ROW(D$6)),1),"")</f>
        <v/>
      </c>
      <c r="E89" s="43"/>
      <c r="F89" s="43" t="str">
        <f>IFERROR(INDEX(Data!$A$1:E$1002,_xlfn.AGGREGATE(15,6,((Data!$C$1:$C$1002=F$6)/(Data!$C$1:$C$1002=F$6))*ROW(Data!$C$1:$C$1002),ROW(F89)-ROW(F$6)),1),"")</f>
        <v/>
      </c>
      <c r="G89" s="43"/>
      <c r="H89" s="43" t="str">
        <f>IFERROR(INDEX(Data!$A$1:G$1002,_xlfn.AGGREGATE(15,6,((Data!$C$1:$C$1002=H$6)/(Data!$C$1:$C$1002=H$6))*ROW(Data!$C$1:$C$1002),ROW(H89)-ROW(H$6)),1),"")</f>
        <v/>
      </c>
      <c r="I89" s="43"/>
      <c r="J89" s="43" t="str">
        <f>IFERROR(INDEX(Data!$A$1:I$1002,_xlfn.AGGREGATE(15,6,((Data!$C$1:$C$1002=J$6)/(Data!$C$1:$C$1002=J$6))*ROW(Data!$C$1:$C$1002),ROW(J89)-ROW(J$6)),1),"")</f>
        <v/>
      </c>
      <c r="K89" s="43"/>
      <c r="L89" s="43" t="str">
        <f>IFERROR(INDEX(Data!$A$1:K$1002,_xlfn.AGGREGATE(15,6,((Data!$C$1:$C$1002=L$6)/(Data!$C$1:$C$1002=L$6))*ROW(Data!$C$1:$C$1002),ROW(L89)-ROW(L$6)),1),"")</f>
        <v/>
      </c>
      <c r="M89" s="43"/>
      <c r="N89" s="43" t="str">
        <f>IFERROR(INDEX(Data!$A$1:M$1002,_xlfn.AGGREGATE(15,6,((Data!$C$1:$C$1002=N$6)/(Data!$C$1:$C$1002=N$6))*ROW(Data!$C$1:$C$1002),ROW(N89)-ROW(N$6)),1),"")</f>
        <v/>
      </c>
      <c r="O89" s="43"/>
      <c r="P89" s="43" t="str">
        <f>IFERROR(INDEX(Data!$A$1:O$1002,_xlfn.AGGREGATE(15,6,((Data!$C$1:$C$1002=P$6)/(Data!$C$1:$C$1002=P$6))*ROW(Data!$C$1:$C$1002),ROW(P89)-ROW(P$6)),1),"")</f>
        <v/>
      </c>
      <c r="Q89" s="43"/>
      <c r="R89" s="43" t="str">
        <f>IFERROR(INDEX(Data!$A$1:Q$1002,_xlfn.AGGREGATE(15,6,((Data!$C$1:$C$1002=R$6)/(Data!$C$1:$C$1002=R$6))*ROW(Data!$C$1:$C$1002),ROW(R89)-ROW(R$6)),1),"")</f>
        <v/>
      </c>
      <c r="S89" s="43"/>
      <c r="T89" s="43" t="str">
        <f>IFERROR(INDEX(Data!$A$1:R$1002,_xlfn.AGGREGATE(15,6,((Data!$C$1:$C$1002=T$6)/(Data!$C$1:$C$1002=T$6))*ROW(Data!$C$1:$C$1002),ROW(T89)-ROW(T$6)),1),"")</f>
        <v/>
      </c>
      <c r="U89" s="43"/>
      <c r="V89" s="43" t="str">
        <f>IFERROR(INDEX(Data!$A$1:X$1002,_xlfn.AGGREGATE(15,6,((Data!$C$1:$C$1002=V$6)/(Data!$C$1:$C$1002=V$6))*ROW(Data!$C$1:$C$1002),ROW(V89)-ROW(V$6)),1),"")</f>
        <v>TUDNxtra5</v>
      </c>
      <c r="W89" s="43"/>
      <c r="X89" s="43" t="str">
        <f>IFERROR(INDEX(Data!$A$1:Z$1002,_xlfn.AGGREGATE(15,6,((Data!$C$1:$C$1002=X$6)/(Data!$C$1:$C$1002=X$6))*ROW(Data!$C$1:$C$1002),ROW(X89)-ROW(X$6)),1),"")</f>
        <v/>
      </c>
      <c r="Y89" s="43"/>
      <c r="Z89" s="43" t="str">
        <f>IFERROR(INDEX(Data!$A$1:AB$1002,_xlfn.AGGREGATE(15,6,((Data!$C$1:$C$1002=Z$6)/(Data!$C$1:$C$1002=Z$6))*ROW(Data!$C$1:$C$1002),ROW(Z89)-ROW(Z$6)),1),"")</f>
        <v/>
      </c>
    </row>
    <row r="90" spans="1:26" x14ac:dyDescent="0.4">
      <c r="A90" s="43"/>
      <c r="B90" s="43" t="str">
        <f>IFERROR(INDEX(Data!A$1:$A$1002,_xlfn.AGGREGATE(15,6,((Data!$C$1:$C$1002=B$6)/(Data!$C$1:$C$1002=B$6))*ROW(Data!$C$1:$C$1002),ROW(B90)-ROW(B$6)),1),"")</f>
        <v/>
      </c>
      <c r="C90" s="43"/>
      <c r="D90" s="43" t="str">
        <f>IFERROR(INDEX(Data!$A$1:C$1002,_xlfn.AGGREGATE(15,6,((Data!$C$1:$C$1002=D$6)/(Data!$C$1:$C$1002=D$6))*ROW(Data!$C$1:$C$1002),ROW(D90)-ROW(D$6)),1),"")</f>
        <v/>
      </c>
      <c r="E90" s="43"/>
      <c r="F90" s="43" t="str">
        <f>IFERROR(INDEX(Data!$A$1:E$1002,_xlfn.AGGREGATE(15,6,((Data!$C$1:$C$1002=F$6)/(Data!$C$1:$C$1002=F$6))*ROW(Data!$C$1:$C$1002),ROW(F90)-ROW(F$6)),1),"")</f>
        <v/>
      </c>
      <c r="G90" s="43"/>
      <c r="H90" s="43" t="str">
        <f>IFERROR(INDEX(Data!$A$1:G$1002,_xlfn.AGGREGATE(15,6,((Data!$C$1:$C$1002=H$6)/(Data!$C$1:$C$1002=H$6))*ROW(Data!$C$1:$C$1002),ROW(H90)-ROW(H$6)),1),"")</f>
        <v/>
      </c>
      <c r="I90" s="43"/>
      <c r="J90" s="43" t="str">
        <f>IFERROR(INDEX(Data!$A$1:I$1002,_xlfn.AGGREGATE(15,6,((Data!$C$1:$C$1002=J$6)/(Data!$C$1:$C$1002=J$6))*ROW(Data!$C$1:$C$1002),ROW(J90)-ROW(J$6)),1),"")</f>
        <v/>
      </c>
      <c r="K90" s="43"/>
      <c r="L90" s="43" t="str">
        <f>IFERROR(INDEX(Data!$A$1:K$1002,_xlfn.AGGREGATE(15,6,((Data!$C$1:$C$1002=L$6)/(Data!$C$1:$C$1002=L$6))*ROW(Data!$C$1:$C$1002),ROW(L90)-ROW(L$6)),1),"")</f>
        <v/>
      </c>
      <c r="M90" s="43"/>
      <c r="N90" s="43" t="str">
        <f>IFERROR(INDEX(Data!$A$1:M$1002,_xlfn.AGGREGATE(15,6,((Data!$C$1:$C$1002=N$6)/(Data!$C$1:$C$1002=N$6))*ROW(Data!$C$1:$C$1002),ROW(N90)-ROW(N$6)),1),"")</f>
        <v/>
      </c>
      <c r="O90" s="43"/>
      <c r="P90" s="43" t="str">
        <f>IFERROR(INDEX(Data!$A$1:O$1002,_xlfn.AGGREGATE(15,6,((Data!$C$1:$C$1002=P$6)/(Data!$C$1:$C$1002=P$6))*ROW(Data!$C$1:$C$1002),ROW(P90)-ROW(P$6)),1),"")</f>
        <v/>
      </c>
      <c r="Q90" s="43"/>
      <c r="R90" s="43" t="str">
        <f>IFERROR(INDEX(Data!$A$1:Q$1002,_xlfn.AGGREGATE(15,6,((Data!$C$1:$C$1002=R$6)/(Data!$C$1:$C$1002=R$6))*ROW(Data!$C$1:$C$1002),ROW(R90)-ROW(R$6)),1),"")</f>
        <v/>
      </c>
      <c r="S90" s="43"/>
      <c r="T90" s="43" t="str">
        <f>IFERROR(INDEX(Data!$A$1:R$1002,_xlfn.AGGREGATE(15,6,((Data!$C$1:$C$1002=T$6)/(Data!$C$1:$C$1002=T$6))*ROW(Data!$C$1:$C$1002),ROW(T90)-ROW(T$6)),1),"")</f>
        <v/>
      </c>
      <c r="U90" s="43"/>
      <c r="V90" s="43" t="str">
        <f>IFERROR(INDEX(Data!$A$1:X$1002,_xlfn.AGGREGATE(15,6,((Data!$C$1:$C$1002=V$6)/(Data!$C$1:$C$1002=V$6))*ROW(Data!$C$1:$C$1002),ROW(V90)-ROW(V$6)),1),"")</f>
        <v>TUDNxtra6</v>
      </c>
      <c r="W90" s="43"/>
      <c r="X90" s="43" t="str">
        <f>IFERROR(INDEX(Data!$A$1:Z$1002,_xlfn.AGGREGATE(15,6,((Data!$C$1:$C$1002=X$6)/(Data!$C$1:$C$1002=X$6))*ROW(Data!$C$1:$C$1002),ROW(X90)-ROW(X$6)),1),"")</f>
        <v/>
      </c>
      <c r="Y90" s="43"/>
      <c r="Z90" s="43" t="str">
        <f>IFERROR(INDEX(Data!$A$1:AB$1002,_xlfn.AGGREGATE(15,6,((Data!$C$1:$C$1002=Z$6)/(Data!$C$1:$C$1002=Z$6))*ROW(Data!$C$1:$C$1002),ROW(Z90)-ROW(Z$6)),1),"")</f>
        <v/>
      </c>
    </row>
    <row r="91" spans="1:26" x14ac:dyDescent="0.4">
      <c r="A91" s="43"/>
      <c r="B91" s="43" t="str">
        <f>IFERROR(INDEX(Data!A$1:$A$1002,_xlfn.AGGREGATE(15,6,((Data!$C$1:$C$1002=B$6)/(Data!$C$1:$C$1002=B$6))*ROW(Data!$C$1:$C$1002),ROW(B91)-ROW(B$6)),1),"")</f>
        <v/>
      </c>
      <c r="C91" s="43"/>
      <c r="D91" s="43" t="str">
        <f>IFERROR(INDEX(Data!$A$1:C$1002,_xlfn.AGGREGATE(15,6,((Data!$C$1:$C$1002=D$6)/(Data!$C$1:$C$1002=D$6))*ROW(Data!$C$1:$C$1002),ROW(D91)-ROW(D$6)),1),"")</f>
        <v/>
      </c>
      <c r="E91" s="43"/>
      <c r="F91" s="43" t="str">
        <f>IFERROR(INDEX(Data!$A$1:E$1002,_xlfn.AGGREGATE(15,6,((Data!$C$1:$C$1002=F$6)/(Data!$C$1:$C$1002=F$6))*ROW(Data!$C$1:$C$1002),ROW(F91)-ROW(F$6)),1),"")</f>
        <v/>
      </c>
      <c r="G91" s="43"/>
      <c r="H91" s="43" t="str">
        <f>IFERROR(INDEX(Data!$A$1:G$1002,_xlfn.AGGREGATE(15,6,((Data!$C$1:$C$1002=H$6)/(Data!$C$1:$C$1002=H$6))*ROW(Data!$C$1:$C$1002),ROW(H91)-ROW(H$6)),1),"")</f>
        <v/>
      </c>
      <c r="I91" s="43"/>
      <c r="J91" s="43" t="str">
        <f>IFERROR(INDEX(Data!$A$1:I$1002,_xlfn.AGGREGATE(15,6,((Data!$C$1:$C$1002=J$6)/(Data!$C$1:$C$1002=J$6))*ROW(Data!$C$1:$C$1002),ROW(J91)-ROW(J$6)),1),"")</f>
        <v/>
      </c>
      <c r="K91" s="43"/>
      <c r="L91" s="43" t="str">
        <f>IFERROR(INDEX(Data!$A$1:K$1002,_xlfn.AGGREGATE(15,6,((Data!$C$1:$C$1002=L$6)/(Data!$C$1:$C$1002=L$6))*ROW(Data!$C$1:$C$1002),ROW(L91)-ROW(L$6)),1),"")</f>
        <v/>
      </c>
      <c r="M91" s="43"/>
      <c r="N91" s="43" t="str">
        <f>IFERROR(INDEX(Data!$A$1:M$1002,_xlfn.AGGREGATE(15,6,((Data!$C$1:$C$1002=N$6)/(Data!$C$1:$C$1002=N$6))*ROW(Data!$C$1:$C$1002),ROW(N91)-ROW(N$6)),1),"")</f>
        <v/>
      </c>
      <c r="O91" s="43"/>
      <c r="P91" s="43" t="str">
        <f>IFERROR(INDEX(Data!$A$1:O$1002,_xlfn.AGGREGATE(15,6,((Data!$C$1:$C$1002=P$6)/(Data!$C$1:$C$1002=P$6))*ROW(Data!$C$1:$C$1002),ROW(P91)-ROW(P$6)),1),"")</f>
        <v/>
      </c>
      <c r="Q91" s="43"/>
      <c r="R91" s="43" t="str">
        <f>IFERROR(INDEX(Data!$A$1:Q$1002,_xlfn.AGGREGATE(15,6,((Data!$C$1:$C$1002=R$6)/(Data!$C$1:$C$1002=R$6))*ROW(Data!$C$1:$C$1002),ROW(R91)-ROW(R$6)),1),"")</f>
        <v/>
      </c>
      <c r="S91" s="43"/>
      <c r="T91" s="43" t="str">
        <f>IFERROR(INDEX(Data!$A$1:R$1002,_xlfn.AGGREGATE(15,6,((Data!$C$1:$C$1002=T$6)/(Data!$C$1:$C$1002=T$6))*ROW(Data!$C$1:$C$1002),ROW(T91)-ROW(T$6)),1),"")</f>
        <v/>
      </c>
      <c r="U91" s="43"/>
      <c r="V91" s="43" t="str">
        <f>IFERROR(INDEX(Data!$A$1:X$1002,_xlfn.AGGREGATE(15,6,((Data!$C$1:$C$1002=V$6)/(Data!$C$1:$C$1002=V$6))*ROW(Data!$C$1:$C$1002),ROW(V91)-ROW(V$6)),1),"")</f>
        <v>TUDNxtra7</v>
      </c>
      <c r="W91" s="43"/>
      <c r="X91" s="43" t="str">
        <f>IFERROR(INDEX(Data!$A$1:Z$1002,_xlfn.AGGREGATE(15,6,((Data!$C$1:$C$1002=X$6)/(Data!$C$1:$C$1002=X$6))*ROW(Data!$C$1:$C$1002),ROW(X91)-ROW(X$6)),1),"")</f>
        <v/>
      </c>
      <c r="Y91" s="43"/>
      <c r="Z91" s="43" t="str">
        <f>IFERROR(INDEX(Data!$A$1:AB$1002,_xlfn.AGGREGATE(15,6,((Data!$C$1:$C$1002=Z$6)/(Data!$C$1:$C$1002=Z$6))*ROW(Data!$C$1:$C$1002),ROW(Z91)-ROW(Z$6)),1),"")</f>
        <v/>
      </c>
    </row>
    <row r="92" spans="1:26" x14ac:dyDescent="0.4">
      <c r="A92" s="43"/>
      <c r="B92" s="43" t="str">
        <f>IFERROR(INDEX(Data!A$1:$A$1002,_xlfn.AGGREGATE(15,6,((Data!$C$1:$C$1002=B$6)/(Data!$C$1:$C$1002=B$6))*ROW(Data!$C$1:$C$1002),ROW(B92)-ROW(B$6)),1),"")</f>
        <v/>
      </c>
      <c r="C92" s="43"/>
      <c r="D92" s="43" t="str">
        <f>IFERROR(INDEX(Data!$A$1:C$1002,_xlfn.AGGREGATE(15,6,((Data!$C$1:$C$1002=D$6)/(Data!$C$1:$C$1002=D$6))*ROW(Data!$C$1:$C$1002),ROW(D92)-ROW(D$6)),1),"")</f>
        <v/>
      </c>
      <c r="E92" s="43"/>
      <c r="F92" s="43" t="str">
        <f>IFERROR(INDEX(Data!$A$1:E$1002,_xlfn.AGGREGATE(15,6,((Data!$C$1:$C$1002=F$6)/(Data!$C$1:$C$1002=F$6))*ROW(Data!$C$1:$C$1002),ROW(F92)-ROW(F$6)),1),"")</f>
        <v/>
      </c>
      <c r="G92" s="43"/>
      <c r="H92" s="43" t="str">
        <f>IFERROR(INDEX(Data!$A$1:G$1002,_xlfn.AGGREGATE(15,6,((Data!$C$1:$C$1002=H$6)/(Data!$C$1:$C$1002=H$6))*ROW(Data!$C$1:$C$1002),ROW(H92)-ROW(H$6)),1),"")</f>
        <v/>
      </c>
      <c r="I92" s="43"/>
      <c r="J92" s="43" t="str">
        <f>IFERROR(INDEX(Data!$A$1:I$1002,_xlfn.AGGREGATE(15,6,((Data!$C$1:$C$1002=J$6)/(Data!$C$1:$C$1002=J$6))*ROW(Data!$C$1:$C$1002),ROW(J92)-ROW(J$6)),1),"")</f>
        <v/>
      </c>
      <c r="K92" s="43"/>
      <c r="L92" s="43" t="str">
        <f>IFERROR(INDEX(Data!$A$1:K$1002,_xlfn.AGGREGATE(15,6,((Data!$C$1:$C$1002=L$6)/(Data!$C$1:$C$1002=L$6))*ROW(Data!$C$1:$C$1002),ROW(L92)-ROW(L$6)),1),"")</f>
        <v/>
      </c>
      <c r="M92" s="43"/>
      <c r="N92" s="43" t="str">
        <f>IFERROR(INDEX(Data!$A$1:M$1002,_xlfn.AGGREGATE(15,6,((Data!$C$1:$C$1002=N$6)/(Data!$C$1:$C$1002=N$6))*ROW(Data!$C$1:$C$1002),ROW(N92)-ROW(N$6)),1),"")</f>
        <v/>
      </c>
      <c r="O92" s="43"/>
      <c r="P92" s="43" t="str">
        <f>IFERROR(INDEX(Data!$A$1:O$1002,_xlfn.AGGREGATE(15,6,((Data!$C$1:$C$1002=P$6)/(Data!$C$1:$C$1002=P$6))*ROW(Data!$C$1:$C$1002),ROW(P92)-ROW(P$6)),1),"")</f>
        <v/>
      </c>
      <c r="Q92" s="43"/>
      <c r="R92" s="43" t="str">
        <f>IFERROR(INDEX(Data!$A$1:Q$1002,_xlfn.AGGREGATE(15,6,((Data!$C$1:$C$1002=R$6)/(Data!$C$1:$C$1002=R$6))*ROW(Data!$C$1:$C$1002),ROW(R92)-ROW(R$6)),1),"")</f>
        <v/>
      </c>
      <c r="S92" s="43"/>
      <c r="T92" s="43" t="str">
        <f>IFERROR(INDEX(Data!$A$1:R$1002,_xlfn.AGGREGATE(15,6,((Data!$C$1:$C$1002=T$6)/(Data!$C$1:$C$1002=T$6))*ROW(Data!$C$1:$C$1002),ROW(T92)-ROW(T$6)),1),"")</f>
        <v/>
      </c>
      <c r="U92" s="43"/>
      <c r="V92" s="43" t="str">
        <f>IFERROR(INDEX(Data!$A$1:X$1002,_xlfn.AGGREGATE(15,6,((Data!$C$1:$C$1002=V$6)/(Data!$C$1:$C$1002=V$6))*ROW(Data!$C$1:$C$1002),ROW(V92)-ROW(V$6)),1),"")</f>
        <v>TUDNxtra8</v>
      </c>
      <c r="W92" s="43"/>
      <c r="X92" s="43" t="str">
        <f>IFERROR(INDEX(Data!$A$1:Z$1002,_xlfn.AGGREGATE(15,6,((Data!$C$1:$C$1002=X$6)/(Data!$C$1:$C$1002=X$6))*ROW(Data!$C$1:$C$1002),ROW(X92)-ROW(X$6)),1),"")</f>
        <v/>
      </c>
      <c r="Y92" s="43"/>
      <c r="Z92" s="43" t="str">
        <f>IFERROR(INDEX(Data!$A$1:AB$1002,_xlfn.AGGREGATE(15,6,((Data!$C$1:$C$1002=Z$6)/(Data!$C$1:$C$1002=Z$6))*ROW(Data!$C$1:$C$1002),ROW(Z92)-ROW(Z$6)),1),"")</f>
        <v/>
      </c>
    </row>
    <row r="93" spans="1:26" x14ac:dyDescent="0.4">
      <c r="A93" s="43"/>
      <c r="B93" s="43" t="str">
        <f>IFERROR(INDEX(Data!A$1:$A$1002,_xlfn.AGGREGATE(15,6,((Data!$C$1:$C$1002=B$6)/(Data!$C$1:$C$1002=B$6))*ROW(Data!$C$1:$C$1002),ROW(B93)-ROW(B$6)),1),"")</f>
        <v/>
      </c>
      <c r="C93" s="43"/>
      <c r="D93" s="43" t="str">
        <f>IFERROR(INDEX(Data!$A$1:C$1002,_xlfn.AGGREGATE(15,6,((Data!$C$1:$C$1002=D$6)/(Data!$C$1:$C$1002=D$6))*ROW(Data!$C$1:$C$1002),ROW(D93)-ROW(D$6)),1),"")</f>
        <v/>
      </c>
      <c r="E93" s="43"/>
      <c r="F93" s="43" t="str">
        <f>IFERROR(INDEX(Data!$A$1:E$1002,_xlfn.AGGREGATE(15,6,((Data!$C$1:$C$1002=F$6)/(Data!$C$1:$C$1002=F$6))*ROW(Data!$C$1:$C$1002),ROW(F93)-ROW(F$6)),1),"")</f>
        <v/>
      </c>
      <c r="G93" s="43"/>
      <c r="H93" s="43" t="str">
        <f>IFERROR(INDEX(Data!$A$1:G$1002,_xlfn.AGGREGATE(15,6,((Data!$C$1:$C$1002=H$6)/(Data!$C$1:$C$1002=H$6))*ROW(Data!$C$1:$C$1002),ROW(H93)-ROW(H$6)),1),"")</f>
        <v/>
      </c>
      <c r="I93" s="43"/>
      <c r="J93" s="43" t="str">
        <f>IFERROR(INDEX(Data!$A$1:I$1002,_xlfn.AGGREGATE(15,6,((Data!$C$1:$C$1002=J$6)/(Data!$C$1:$C$1002=J$6))*ROW(Data!$C$1:$C$1002),ROW(J93)-ROW(J$6)),1),"")</f>
        <v/>
      </c>
      <c r="K93" s="43"/>
      <c r="L93" s="43" t="str">
        <f>IFERROR(INDEX(Data!$A$1:K$1002,_xlfn.AGGREGATE(15,6,((Data!$C$1:$C$1002=L$6)/(Data!$C$1:$C$1002=L$6))*ROW(Data!$C$1:$C$1002),ROW(L93)-ROW(L$6)),1),"")</f>
        <v/>
      </c>
      <c r="M93" s="43"/>
      <c r="N93" s="43" t="str">
        <f>IFERROR(INDEX(Data!$A$1:M$1002,_xlfn.AGGREGATE(15,6,((Data!$C$1:$C$1002=N$6)/(Data!$C$1:$C$1002=N$6))*ROW(Data!$C$1:$C$1002),ROW(N93)-ROW(N$6)),1),"")</f>
        <v/>
      </c>
      <c r="O93" s="43"/>
      <c r="P93" s="43" t="str">
        <f>IFERROR(INDEX(Data!$A$1:O$1002,_xlfn.AGGREGATE(15,6,((Data!$C$1:$C$1002=P$6)/(Data!$C$1:$C$1002=P$6))*ROW(Data!$C$1:$C$1002),ROW(P93)-ROW(P$6)),1),"")</f>
        <v/>
      </c>
      <c r="Q93" s="43"/>
      <c r="R93" s="43" t="str">
        <f>IFERROR(INDEX(Data!$A$1:Q$1002,_xlfn.AGGREGATE(15,6,((Data!$C$1:$C$1002=R$6)/(Data!$C$1:$C$1002=R$6))*ROW(Data!$C$1:$C$1002),ROW(R93)-ROW(R$6)),1),"")</f>
        <v/>
      </c>
      <c r="S93" s="43"/>
      <c r="T93" s="43" t="str">
        <f>IFERROR(INDEX(Data!$A$1:R$1002,_xlfn.AGGREGATE(15,6,((Data!$C$1:$C$1002=T$6)/(Data!$C$1:$C$1002=T$6))*ROW(Data!$C$1:$C$1002),ROW(T93)-ROW(T$6)),1),"")</f>
        <v/>
      </c>
      <c r="U93" s="43"/>
      <c r="V93" s="43" t="str">
        <f>IFERROR(INDEX(Data!$A$1:X$1002,_xlfn.AGGREGATE(15,6,((Data!$C$1:$C$1002=V$6)/(Data!$C$1:$C$1002=V$6))*ROW(Data!$C$1:$C$1002),ROW(V93)-ROW(V$6)),1),"")</f>
        <v>TUDNxtra9</v>
      </c>
      <c r="W93" s="43"/>
      <c r="X93" s="43" t="str">
        <f>IFERROR(INDEX(Data!$A$1:Z$1002,_xlfn.AGGREGATE(15,6,((Data!$C$1:$C$1002=X$6)/(Data!$C$1:$C$1002=X$6))*ROW(Data!$C$1:$C$1002),ROW(X93)-ROW(X$6)),1),"")</f>
        <v/>
      </c>
      <c r="Y93" s="43"/>
      <c r="Z93" s="43" t="str">
        <f>IFERROR(INDEX(Data!$A$1:AB$1002,_xlfn.AGGREGATE(15,6,((Data!$C$1:$C$1002=Z$6)/(Data!$C$1:$C$1002=Z$6))*ROW(Data!$C$1:$C$1002),ROW(Z93)-ROW(Z$6)),1),"")</f>
        <v/>
      </c>
    </row>
    <row r="94" spans="1:26" x14ac:dyDescent="0.4">
      <c r="A94" s="43"/>
      <c r="B94" s="43" t="str">
        <f>IFERROR(INDEX(Data!A$1:$A$1002,_xlfn.AGGREGATE(15,6,((Data!$C$1:$C$1002=B$6)/(Data!$C$1:$C$1002=B$6))*ROW(Data!$C$1:$C$1002),ROW(B94)-ROW(B$6)),1),"")</f>
        <v/>
      </c>
      <c r="C94" s="43"/>
      <c r="D94" s="43" t="str">
        <f>IFERROR(INDEX(Data!$A$1:C$1002,_xlfn.AGGREGATE(15,6,((Data!$C$1:$C$1002=D$6)/(Data!$C$1:$C$1002=D$6))*ROW(Data!$C$1:$C$1002),ROW(D94)-ROW(D$6)),1),"")</f>
        <v/>
      </c>
      <c r="E94" s="43"/>
      <c r="F94" s="43" t="str">
        <f>IFERROR(INDEX(Data!$A$1:E$1002,_xlfn.AGGREGATE(15,6,((Data!$C$1:$C$1002=F$6)/(Data!$C$1:$C$1002=F$6))*ROW(Data!$C$1:$C$1002),ROW(F94)-ROW(F$6)),1),"")</f>
        <v/>
      </c>
      <c r="G94" s="43"/>
      <c r="H94" s="43" t="str">
        <f>IFERROR(INDEX(Data!$A$1:G$1002,_xlfn.AGGREGATE(15,6,((Data!$C$1:$C$1002=H$6)/(Data!$C$1:$C$1002=H$6))*ROW(Data!$C$1:$C$1002),ROW(H94)-ROW(H$6)),1),"")</f>
        <v/>
      </c>
      <c r="I94" s="43"/>
      <c r="J94" s="43" t="str">
        <f>IFERROR(INDEX(Data!$A$1:I$1002,_xlfn.AGGREGATE(15,6,((Data!$C$1:$C$1002=J$6)/(Data!$C$1:$C$1002=J$6))*ROW(Data!$C$1:$C$1002),ROW(J94)-ROW(J$6)),1),"")</f>
        <v/>
      </c>
      <c r="K94" s="43"/>
      <c r="L94" s="43" t="str">
        <f>IFERROR(INDEX(Data!$A$1:K$1002,_xlfn.AGGREGATE(15,6,((Data!$C$1:$C$1002=L$6)/(Data!$C$1:$C$1002=L$6))*ROW(Data!$C$1:$C$1002),ROW(L94)-ROW(L$6)),1),"")</f>
        <v/>
      </c>
      <c r="M94" s="43"/>
      <c r="N94" s="43" t="str">
        <f>IFERROR(INDEX(Data!$A$1:M$1002,_xlfn.AGGREGATE(15,6,((Data!$C$1:$C$1002=N$6)/(Data!$C$1:$C$1002=N$6))*ROW(Data!$C$1:$C$1002),ROW(N94)-ROW(N$6)),1),"")</f>
        <v/>
      </c>
      <c r="O94" s="43"/>
      <c r="P94" s="43" t="str">
        <f>IFERROR(INDEX(Data!$A$1:O$1002,_xlfn.AGGREGATE(15,6,((Data!$C$1:$C$1002=P$6)/(Data!$C$1:$C$1002=P$6))*ROW(Data!$C$1:$C$1002),ROW(P94)-ROW(P$6)),1),"")</f>
        <v/>
      </c>
      <c r="Q94" s="43"/>
      <c r="R94" s="43" t="str">
        <f>IFERROR(INDEX(Data!$A$1:Q$1002,_xlfn.AGGREGATE(15,6,((Data!$C$1:$C$1002=R$6)/(Data!$C$1:$C$1002=R$6))*ROW(Data!$C$1:$C$1002),ROW(R94)-ROW(R$6)),1),"")</f>
        <v/>
      </c>
      <c r="S94" s="43"/>
      <c r="T94" s="43" t="str">
        <f>IFERROR(INDEX(Data!$A$1:R$1002,_xlfn.AGGREGATE(15,6,((Data!$C$1:$C$1002=T$6)/(Data!$C$1:$C$1002=T$6))*ROW(Data!$C$1:$C$1002),ROW(T94)-ROW(T$6)),1),"")</f>
        <v/>
      </c>
      <c r="U94" s="43"/>
      <c r="V94" s="43" t="str">
        <f>IFERROR(INDEX(Data!$A$1:X$1002,_xlfn.AGGREGATE(15,6,((Data!$C$1:$C$1002=V$6)/(Data!$C$1:$C$1002=V$6))*ROW(Data!$C$1:$C$1002),ROW(V94)-ROW(V$6)),1),"")</f>
        <v>TV Chile</v>
      </c>
      <c r="W94" s="43"/>
      <c r="X94" s="43" t="str">
        <f>IFERROR(INDEX(Data!$A$1:Z$1002,_xlfn.AGGREGATE(15,6,((Data!$C$1:$C$1002=X$6)/(Data!$C$1:$C$1002=X$6))*ROW(Data!$C$1:$C$1002),ROW(X94)-ROW(X$6)),1),"")</f>
        <v/>
      </c>
      <c r="Y94" s="43"/>
      <c r="Z94" s="43" t="str">
        <f>IFERROR(INDEX(Data!$A$1:AB$1002,_xlfn.AGGREGATE(15,6,((Data!$C$1:$C$1002=Z$6)/(Data!$C$1:$C$1002=Z$6))*ROW(Data!$C$1:$C$1002),ROW(Z94)-ROW(Z$6)),1),"")</f>
        <v/>
      </c>
    </row>
    <row r="95" spans="1:26" x14ac:dyDescent="0.4">
      <c r="A95" s="43"/>
      <c r="B95" s="43" t="str">
        <f>IFERROR(INDEX(Data!A$1:$A$1002,_xlfn.AGGREGATE(15,6,((Data!$C$1:$C$1002=B$6)/(Data!$C$1:$C$1002=B$6))*ROW(Data!$C$1:$C$1002),ROW(B95)-ROW(B$6)),1),"")</f>
        <v/>
      </c>
      <c r="C95" s="43"/>
      <c r="D95" s="43" t="str">
        <f>IFERROR(INDEX(Data!$A$1:C$1002,_xlfn.AGGREGATE(15,6,((Data!$C$1:$C$1002=D$6)/(Data!$C$1:$C$1002=D$6))*ROW(Data!$C$1:$C$1002),ROW(D95)-ROW(D$6)),1),"")</f>
        <v/>
      </c>
      <c r="E95" s="43"/>
      <c r="F95" s="43" t="str">
        <f>IFERROR(INDEX(Data!$A$1:E$1002,_xlfn.AGGREGATE(15,6,((Data!$C$1:$C$1002=F$6)/(Data!$C$1:$C$1002=F$6))*ROW(Data!$C$1:$C$1002),ROW(F95)-ROW(F$6)),1),"")</f>
        <v/>
      </c>
      <c r="G95" s="43"/>
      <c r="H95" s="43" t="str">
        <f>IFERROR(INDEX(Data!$A$1:G$1002,_xlfn.AGGREGATE(15,6,((Data!$C$1:$C$1002=H$6)/(Data!$C$1:$C$1002=H$6))*ROW(Data!$C$1:$C$1002),ROW(H95)-ROW(H$6)),1),"")</f>
        <v/>
      </c>
      <c r="I95" s="43"/>
      <c r="J95" s="43" t="str">
        <f>IFERROR(INDEX(Data!$A$1:I$1002,_xlfn.AGGREGATE(15,6,((Data!$C$1:$C$1002=J$6)/(Data!$C$1:$C$1002=J$6))*ROW(Data!$C$1:$C$1002),ROW(J95)-ROW(J$6)),1),"")</f>
        <v/>
      </c>
      <c r="K95" s="43"/>
      <c r="L95" s="43" t="str">
        <f>IFERROR(INDEX(Data!$A$1:K$1002,_xlfn.AGGREGATE(15,6,((Data!$C$1:$C$1002=L$6)/(Data!$C$1:$C$1002=L$6))*ROW(Data!$C$1:$C$1002),ROW(L95)-ROW(L$6)),1),"")</f>
        <v/>
      </c>
      <c r="M95" s="43"/>
      <c r="N95" s="43" t="str">
        <f>IFERROR(INDEX(Data!$A$1:M$1002,_xlfn.AGGREGATE(15,6,((Data!$C$1:$C$1002=N$6)/(Data!$C$1:$C$1002=N$6))*ROW(Data!$C$1:$C$1002),ROW(N95)-ROW(N$6)),1),"")</f>
        <v/>
      </c>
      <c r="O95" s="43"/>
      <c r="P95" s="43" t="str">
        <f>IFERROR(INDEX(Data!$A$1:O$1002,_xlfn.AGGREGATE(15,6,((Data!$C$1:$C$1002=P$6)/(Data!$C$1:$C$1002=P$6))*ROW(Data!$C$1:$C$1002),ROW(P95)-ROW(P$6)),1),"")</f>
        <v/>
      </c>
      <c r="Q95" s="43"/>
      <c r="R95" s="43" t="str">
        <f>IFERROR(INDEX(Data!$A$1:Q$1002,_xlfn.AGGREGATE(15,6,((Data!$C$1:$C$1002=R$6)/(Data!$C$1:$C$1002=R$6))*ROW(Data!$C$1:$C$1002),ROW(R95)-ROW(R$6)),1),"")</f>
        <v/>
      </c>
      <c r="S95" s="43"/>
      <c r="T95" s="43" t="str">
        <f>IFERROR(INDEX(Data!$A$1:R$1002,_xlfn.AGGREGATE(15,6,((Data!$C$1:$C$1002=T$6)/(Data!$C$1:$C$1002=T$6))*ROW(Data!$C$1:$C$1002),ROW(T95)-ROW(T$6)),1),"")</f>
        <v/>
      </c>
      <c r="U95" s="43"/>
      <c r="V95" s="43" t="str">
        <f>IFERROR(INDEX(Data!$A$1:X$1002,_xlfn.AGGREGATE(15,6,((Data!$C$1:$C$1002=V$6)/(Data!$C$1:$C$1002=V$6))*ROW(Data!$C$1:$C$1002),ROW(V95)-ROW(V$6)),1),"")</f>
        <v>TV Dominicana</v>
      </c>
      <c r="W95" s="43"/>
      <c r="X95" s="43" t="str">
        <f>IFERROR(INDEX(Data!$A$1:Z$1002,_xlfn.AGGREGATE(15,6,((Data!$C$1:$C$1002=X$6)/(Data!$C$1:$C$1002=X$6))*ROW(Data!$C$1:$C$1002),ROW(X95)-ROW(X$6)),1),"")</f>
        <v/>
      </c>
      <c r="Y95" s="43"/>
      <c r="Z95" s="43" t="str">
        <f>IFERROR(INDEX(Data!$A$1:AB$1002,_xlfn.AGGREGATE(15,6,((Data!$C$1:$C$1002=Z$6)/(Data!$C$1:$C$1002=Z$6))*ROW(Data!$C$1:$C$1002),ROW(Z95)-ROW(Z$6)),1),"")</f>
        <v/>
      </c>
    </row>
    <row r="96" spans="1:26" ht="24" x14ac:dyDescent="0.4">
      <c r="A96" s="43"/>
      <c r="B96" s="43" t="str">
        <f>IFERROR(INDEX(Data!A$1:$A$1002,_xlfn.AGGREGATE(15,6,((Data!$C$1:$C$1002=B$6)/(Data!$C$1:$C$1002=B$6))*ROW(Data!$C$1:$C$1002),ROW(B96)-ROW(B$6)),1),"")</f>
        <v/>
      </c>
      <c r="C96" s="43"/>
      <c r="D96" s="43" t="str">
        <f>IFERROR(INDEX(Data!$A$1:C$1002,_xlfn.AGGREGATE(15,6,((Data!$C$1:$C$1002=D$6)/(Data!$C$1:$C$1002=D$6))*ROW(Data!$C$1:$C$1002),ROW(D96)-ROW(D$6)),1),"")</f>
        <v/>
      </c>
      <c r="E96" s="43"/>
      <c r="F96" s="43" t="str">
        <f>IFERROR(INDEX(Data!$A$1:E$1002,_xlfn.AGGREGATE(15,6,((Data!$C$1:$C$1002=F$6)/(Data!$C$1:$C$1002=F$6))*ROW(Data!$C$1:$C$1002),ROW(F96)-ROW(F$6)),1),"")</f>
        <v/>
      </c>
      <c r="G96" s="43"/>
      <c r="H96" s="43" t="str">
        <f>IFERROR(INDEX(Data!$A$1:G$1002,_xlfn.AGGREGATE(15,6,((Data!$C$1:$C$1002=H$6)/(Data!$C$1:$C$1002=H$6))*ROW(Data!$C$1:$C$1002),ROW(H96)-ROW(H$6)),1),"")</f>
        <v/>
      </c>
      <c r="I96" s="43"/>
      <c r="J96" s="43" t="str">
        <f>IFERROR(INDEX(Data!$A$1:I$1002,_xlfn.AGGREGATE(15,6,((Data!$C$1:$C$1002=J$6)/(Data!$C$1:$C$1002=J$6))*ROW(Data!$C$1:$C$1002),ROW(J96)-ROW(J$6)),1),"")</f>
        <v/>
      </c>
      <c r="K96" s="43"/>
      <c r="L96" s="43" t="str">
        <f>IFERROR(INDEX(Data!$A$1:K$1002,_xlfn.AGGREGATE(15,6,((Data!$C$1:$C$1002=L$6)/(Data!$C$1:$C$1002=L$6))*ROW(Data!$C$1:$C$1002),ROW(L96)-ROW(L$6)),1),"")</f>
        <v/>
      </c>
      <c r="M96" s="43"/>
      <c r="N96" s="43" t="str">
        <f>IFERROR(INDEX(Data!$A$1:M$1002,_xlfn.AGGREGATE(15,6,((Data!$C$1:$C$1002=N$6)/(Data!$C$1:$C$1002=N$6))*ROW(Data!$C$1:$C$1002),ROW(N96)-ROW(N$6)),1),"")</f>
        <v/>
      </c>
      <c r="O96" s="43"/>
      <c r="P96" s="43" t="str">
        <f>IFERROR(INDEX(Data!$A$1:O$1002,_xlfn.AGGREGATE(15,6,((Data!$C$1:$C$1002=P$6)/(Data!$C$1:$C$1002=P$6))*ROW(Data!$C$1:$C$1002),ROW(P96)-ROW(P$6)),1),"")</f>
        <v/>
      </c>
      <c r="Q96" s="43"/>
      <c r="R96" s="43" t="str">
        <f>IFERROR(INDEX(Data!$A$1:Q$1002,_xlfn.AGGREGATE(15,6,((Data!$C$1:$C$1002=R$6)/(Data!$C$1:$C$1002=R$6))*ROW(Data!$C$1:$C$1002),ROW(R96)-ROW(R$6)),1),"")</f>
        <v/>
      </c>
      <c r="S96" s="43"/>
      <c r="T96" s="43" t="str">
        <f>IFERROR(INDEX(Data!$A$1:R$1002,_xlfn.AGGREGATE(15,6,((Data!$C$1:$C$1002=T$6)/(Data!$C$1:$C$1002=T$6))*ROW(Data!$C$1:$C$1002),ROW(T96)-ROW(T$6)),1),"")</f>
        <v/>
      </c>
      <c r="U96" s="43"/>
      <c r="V96" s="43" t="str">
        <f>IFERROR(INDEX(Data!$A$1:X$1002,_xlfn.AGGREGATE(15,6,((Data!$C$1:$C$1002=V$6)/(Data!$C$1:$C$1002=V$6))*ROW(Data!$C$1:$C$1002),ROW(V96)-ROW(V$6)),1),"")</f>
        <v>TV Española Internacional</v>
      </c>
      <c r="W96" s="43"/>
      <c r="X96" s="43" t="str">
        <f>IFERROR(INDEX(Data!$A$1:Z$1002,_xlfn.AGGREGATE(15,6,((Data!$C$1:$C$1002=X$6)/(Data!$C$1:$C$1002=X$6))*ROW(Data!$C$1:$C$1002),ROW(X96)-ROW(X$6)),1),"")</f>
        <v/>
      </c>
      <c r="Y96" s="43"/>
      <c r="Z96" s="43" t="str">
        <f>IFERROR(INDEX(Data!$A$1:AB$1002,_xlfn.AGGREGATE(15,6,((Data!$C$1:$C$1002=Z$6)/(Data!$C$1:$C$1002=Z$6))*ROW(Data!$C$1:$C$1002),ROW(Z96)-ROW(Z$6)),1),"")</f>
        <v/>
      </c>
    </row>
    <row r="97" spans="1:26" x14ac:dyDescent="0.4">
      <c r="A97" s="43"/>
      <c r="B97" s="43" t="str">
        <f>IFERROR(INDEX(Data!A$1:$A$1002,_xlfn.AGGREGATE(15,6,((Data!$C$1:$C$1002=B$6)/(Data!$C$1:$C$1002=B$6))*ROW(Data!$C$1:$C$1002),ROW(B97)-ROW(B$6)),1),"")</f>
        <v/>
      </c>
      <c r="C97" s="43"/>
      <c r="D97" s="43" t="str">
        <f>IFERROR(INDEX(Data!$A$1:C$1002,_xlfn.AGGREGATE(15,6,((Data!$C$1:$C$1002=D$6)/(Data!$C$1:$C$1002=D$6))*ROW(Data!$C$1:$C$1002),ROW(D97)-ROW(D$6)),1),"")</f>
        <v/>
      </c>
      <c r="E97" s="43"/>
      <c r="F97" s="43" t="str">
        <f>IFERROR(INDEX(Data!$A$1:E$1002,_xlfn.AGGREGATE(15,6,((Data!$C$1:$C$1002=F$6)/(Data!$C$1:$C$1002=F$6))*ROW(Data!$C$1:$C$1002),ROW(F97)-ROW(F$6)),1),"")</f>
        <v/>
      </c>
      <c r="G97" s="43"/>
      <c r="H97" s="43" t="str">
        <f>IFERROR(INDEX(Data!$A$1:G$1002,_xlfn.AGGREGATE(15,6,((Data!$C$1:$C$1002=H$6)/(Data!$C$1:$C$1002=H$6))*ROW(Data!$C$1:$C$1002),ROW(H97)-ROW(H$6)),1),"")</f>
        <v/>
      </c>
      <c r="I97" s="43"/>
      <c r="J97" s="43" t="str">
        <f>IFERROR(INDEX(Data!$A$1:I$1002,_xlfn.AGGREGATE(15,6,((Data!$C$1:$C$1002=J$6)/(Data!$C$1:$C$1002=J$6))*ROW(Data!$C$1:$C$1002),ROW(J97)-ROW(J$6)),1),"")</f>
        <v/>
      </c>
      <c r="K97" s="43"/>
      <c r="L97" s="43" t="str">
        <f>IFERROR(INDEX(Data!$A$1:K$1002,_xlfn.AGGREGATE(15,6,((Data!$C$1:$C$1002=L$6)/(Data!$C$1:$C$1002=L$6))*ROW(Data!$C$1:$C$1002),ROW(L97)-ROW(L$6)),1),"")</f>
        <v/>
      </c>
      <c r="M97" s="43"/>
      <c r="N97" s="43" t="str">
        <f>IFERROR(INDEX(Data!$A$1:M$1002,_xlfn.AGGREGATE(15,6,((Data!$C$1:$C$1002=N$6)/(Data!$C$1:$C$1002=N$6))*ROW(Data!$C$1:$C$1002),ROW(N97)-ROW(N$6)),1),"")</f>
        <v/>
      </c>
      <c r="O97" s="43"/>
      <c r="P97" s="43" t="str">
        <f>IFERROR(INDEX(Data!$A$1:O$1002,_xlfn.AGGREGATE(15,6,((Data!$C$1:$C$1002=P$6)/(Data!$C$1:$C$1002=P$6))*ROW(Data!$C$1:$C$1002),ROW(P97)-ROW(P$6)),1),"")</f>
        <v/>
      </c>
      <c r="Q97" s="43"/>
      <c r="R97" s="43" t="str">
        <f>IFERROR(INDEX(Data!$A$1:Q$1002,_xlfn.AGGREGATE(15,6,((Data!$C$1:$C$1002=R$6)/(Data!$C$1:$C$1002=R$6))*ROW(Data!$C$1:$C$1002),ROW(R97)-ROW(R$6)),1),"")</f>
        <v/>
      </c>
      <c r="S97" s="43"/>
      <c r="T97" s="43" t="str">
        <f>IFERROR(INDEX(Data!$A$1:R$1002,_xlfn.AGGREGATE(15,6,((Data!$C$1:$C$1002=T$6)/(Data!$C$1:$C$1002=T$6))*ROW(Data!$C$1:$C$1002),ROW(T97)-ROW(T$6)),1),"")</f>
        <v/>
      </c>
      <c r="U97" s="43"/>
      <c r="V97" s="43" t="str">
        <f>IFERROR(INDEX(Data!$A$1:X$1002,_xlfn.AGGREGATE(15,6,((Data!$C$1:$C$1002=V$6)/(Data!$C$1:$C$1002=V$6))*ROW(Data!$C$1:$C$1002),ROW(V97)-ROW(V$6)),1),"")</f>
        <v>TV Venezuela</v>
      </c>
      <c r="W97" s="43"/>
      <c r="X97" s="43" t="str">
        <f>IFERROR(INDEX(Data!$A$1:Z$1002,_xlfn.AGGREGATE(15,6,((Data!$C$1:$C$1002=X$6)/(Data!$C$1:$C$1002=X$6))*ROW(Data!$C$1:$C$1002),ROW(X97)-ROW(X$6)),1),"")</f>
        <v/>
      </c>
      <c r="Y97" s="43"/>
      <c r="Z97" s="43" t="str">
        <f>IFERROR(INDEX(Data!$A$1:AB$1002,_xlfn.AGGREGATE(15,6,((Data!$C$1:$C$1002=Z$6)/(Data!$C$1:$C$1002=Z$6))*ROW(Data!$C$1:$C$1002),ROW(Z97)-ROW(Z$6)),1),"")</f>
        <v/>
      </c>
    </row>
    <row r="98" spans="1:26" x14ac:dyDescent="0.4">
      <c r="A98" s="43"/>
      <c r="B98" s="43" t="str">
        <f>IFERROR(INDEX(Data!A$1:$A$1002,_xlfn.AGGREGATE(15,6,((Data!$C$1:$C$1002=B$6)/(Data!$C$1:$C$1002=B$6))*ROW(Data!$C$1:$C$1002),ROW(B98)-ROW(B$6)),1),"")</f>
        <v/>
      </c>
      <c r="C98" s="43"/>
      <c r="D98" s="43" t="str">
        <f>IFERROR(INDEX(Data!$A$1:C$1002,_xlfn.AGGREGATE(15,6,((Data!$C$1:$C$1002=D$6)/(Data!$C$1:$C$1002=D$6))*ROW(Data!$C$1:$C$1002),ROW(D98)-ROW(D$6)),1),"")</f>
        <v/>
      </c>
      <c r="E98" s="43"/>
      <c r="F98" s="43" t="str">
        <f>IFERROR(INDEX(Data!$A$1:E$1002,_xlfn.AGGREGATE(15,6,((Data!$C$1:$C$1002=F$6)/(Data!$C$1:$C$1002=F$6))*ROW(Data!$C$1:$C$1002),ROW(F98)-ROW(F$6)),1),"")</f>
        <v/>
      </c>
      <c r="G98" s="43"/>
      <c r="H98" s="43" t="str">
        <f>IFERROR(INDEX(Data!$A$1:G$1002,_xlfn.AGGREGATE(15,6,((Data!$C$1:$C$1002=H$6)/(Data!$C$1:$C$1002=H$6))*ROW(Data!$C$1:$C$1002),ROW(H98)-ROW(H$6)),1),"")</f>
        <v/>
      </c>
      <c r="I98" s="43"/>
      <c r="J98" s="43" t="str">
        <f>IFERROR(INDEX(Data!$A$1:I$1002,_xlfn.AGGREGATE(15,6,((Data!$C$1:$C$1002=J$6)/(Data!$C$1:$C$1002=J$6))*ROW(Data!$C$1:$C$1002),ROW(J98)-ROW(J$6)),1),"")</f>
        <v/>
      </c>
      <c r="K98" s="43"/>
      <c r="L98" s="43" t="str">
        <f>IFERROR(INDEX(Data!$A$1:K$1002,_xlfn.AGGREGATE(15,6,((Data!$C$1:$C$1002=L$6)/(Data!$C$1:$C$1002=L$6))*ROW(Data!$C$1:$C$1002),ROW(L98)-ROW(L$6)),1),"")</f>
        <v/>
      </c>
      <c r="M98" s="43"/>
      <c r="N98" s="43" t="str">
        <f>IFERROR(INDEX(Data!$A$1:M$1002,_xlfn.AGGREGATE(15,6,((Data!$C$1:$C$1002=N$6)/(Data!$C$1:$C$1002=N$6))*ROW(Data!$C$1:$C$1002),ROW(N98)-ROW(N$6)),1),"")</f>
        <v/>
      </c>
      <c r="O98" s="43"/>
      <c r="P98" s="43" t="str">
        <f>IFERROR(INDEX(Data!$A$1:O$1002,_xlfn.AGGREGATE(15,6,((Data!$C$1:$C$1002=P$6)/(Data!$C$1:$C$1002=P$6))*ROW(Data!$C$1:$C$1002),ROW(P98)-ROW(P$6)),1),"")</f>
        <v/>
      </c>
      <c r="Q98" s="43"/>
      <c r="R98" s="43" t="str">
        <f>IFERROR(INDEX(Data!$A$1:Q$1002,_xlfn.AGGREGATE(15,6,((Data!$C$1:$C$1002=R$6)/(Data!$C$1:$C$1002=R$6))*ROW(Data!$C$1:$C$1002),ROW(R98)-ROW(R$6)),1),"")</f>
        <v/>
      </c>
      <c r="S98" s="43"/>
      <c r="T98" s="43" t="str">
        <f>IFERROR(INDEX(Data!$A$1:R$1002,_xlfn.AGGREGATE(15,6,((Data!$C$1:$C$1002=T$6)/(Data!$C$1:$C$1002=T$6))*ROW(Data!$C$1:$C$1002),ROW(T98)-ROW(T$6)),1),"")</f>
        <v/>
      </c>
      <c r="U98" s="43"/>
      <c r="V98" s="43" t="str">
        <f>IFERROR(INDEX(Data!$A$1:X$1002,_xlfn.AGGREGATE(15,6,((Data!$C$1:$C$1002=V$6)/(Data!$C$1:$C$1002=V$6))*ROW(Data!$C$1:$C$1002),ROW(V98)-ROW(V$6)),1),"")</f>
        <v>TVe</v>
      </c>
      <c r="W98" s="43"/>
      <c r="X98" s="43" t="str">
        <f>IFERROR(INDEX(Data!$A$1:Z$1002,_xlfn.AGGREGATE(15,6,((Data!$C$1:$C$1002=X$6)/(Data!$C$1:$C$1002=X$6))*ROW(Data!$C$1:$C$1002),ROW(X98)-ROW(X$6)),1),"")</f>
        <v/>
      </c>
      <c r="Y98" s="43"/>
      <c r="Z98" s="43" t="str">
        <f>IFERROR(INDEX(Data!$A$1:AB$1002,_xlfn.AGGREGATE(15,6,((Data!$C$1:$C$1002=Z$6)/(Data!$C$1:$C$1002=Z$6))*ROW(Data!$C$1:$C$1002),ROW(Z98)-ROW(Z$6)),1),"")</f>
        <v/>
      </c>
    </row>
    <row r="99" spans="1:26" x14ac:dyDescent="0.4">
      <c r="A99" s="43"/>
      <c r="B99" s="43" t="str">
        <f>IFERROR(INDEX(Data!A$1:$A$1002,_xlfn.AGGREGATE(15,6,((Data!$C$1:$C$1002=B$6)/(Data!$C$1:$C$1002=B$6))*ROW(Data!$C$1:$C$1002),ROW(B99)-ROW(B$6)),1),"")</f>
        <v/>
      </c>
      <c r="C99" s="43"/>
      <c r="D99" s="43" t="str">
        <f>IFERROR(INDEX(Data!$A$1:C$1002,_xlfn.AGGREGATE(15,6,((Data!$C$1:$C$1002=D$6)/(Data!$C$1:$C$1002=D$6))*ROW(Data!$C$1:$C$1002),ROW(D99)-ROW(D$6)),1),"")</f>
        <v/>
      </c>
      <c r="E99" s="43"/>
      <c r="F99" s="43" t="str">
        <f>IFERROR(INDEX(Data!$A$1:E$1002,_xlfn.AGGREGATE(15,6,((Data!$C$1:$C$1002=F$6)/(Data!$C$1:$C$1002=F$6))*ROW(Data!$C$1:$C$1002),ROW(F99)-ROW(F$6)),1),"")</f>
        <v/>
      </c>
      <c r="G99" s="43"/>
      <c r="H99" s="43" t="str">
        <f>IFERROR(INDEX(Data!$A$1:G$1002,_xlfn.AGGREGATE(15,6,((Data!$C$1:$C$1002=H$6)/(Data!$C$1:$C$1002=H$6))*ROW(Data!$C$1:$C$1002),ROW(H99)-ROW(H$6)),1),"")</f>
        <v/>
      </c>
      <c r="I99" s="43"/>
      <c r="J99" s="43" t="str">
        <f>IFERROR(INDEX(Data!$A$1:I$1002,_xlfn.AGGREGATE(15,6,((Data!$C$1:$C$1002=J$6)/(Data!$C$1:$C$1002=J$6))*ROW(Data!$C$1:$C$1002),ROW(J99)-ROW(J$6)),1),"")</f>
        <v/>
      </c>
      <c r="K99" s="43"/>
      <c r="L99" s="43" t="str">
        <f>IFERROR(INDEX(Data!$A$1:K$1002,_xlfn.AGGREGATE(15,6,((Data!$C$1:$C$1002=L$6)/(Data!$C$1:$C$1002=L$6))*ROW(Data!$C$1:$C$1002),ROW(L99)-ROW(L$6)),1),"")</f>
        <v/>
      </c>
      <c r="M99" s="43"/>
      <c r="N99" s="43" t="str">
        <f>IFERROR(INDEX(Data!$A$1:M$1002,_xlfn.AGGREGATE(15,6,((Data!$C$1:$C$1002=N$6)/(Data!$C$1:$C$1002=N$6))*ROW(Data!$C$1:$C$1002),ROW(N99)-ROW(N$6)),1),"")</f>
        <v/>
      </c>
      <c r="O99" s="43"/>
      <c r="P99" s="43" t="str">
        <f>IFERROR(INDEX(Data!$A$1:O$1002,_xlfn.AGGREGATE(15,6,((Data!$C$1:$C$1002=P$6)/(Data!$C$1:$C$1002=P$6))*ROW(Data!$C$1:$C$1002),ROW(P99)-ROW(P$6)),1),"")</f>
        <v/>
      </c>
      <c r="Q99" s="43"/>
      <c r="R99" s="43" t="str">
        <f>IFERROR(INDEX(Data!$A$1:Q$1002,_xlfn.AGGREGATE(15,6,((Data!$C$1:$C$1002=R$6)/(Data!$C$1:$C$1002=R$6))*ROW(Data!$C$1:$C$1002),ROW(R99)-ROW(R$6)),1),"")</f>
        <v/>
      </c>
      <c r="S99" s="43"/>
      <c r="T99" s="43" t="str">
        <f>IFERROR(INDEX(Data!$A$1:R$1002,_xlfn.AGGREGATE(15,6,((Data!$C$1:$C$1002=T$6)/(Data!$C$1:$C$1002=T$6))*ROW(Data!$C$1:$C$1002),ROW(T99)-ROW(T$6)),1),"")</f>
        <v/>
      </c>
      <c r="U99" s="43"/>
      <c r="V99" s="43" t="str">
        <f>IFERROR(INDEX(Data!$A$1:X$1002,_xlfn.AGGREGATE(15,6,((Data!$C$1:$C$1002=V$6)/(Data!$C$1:$C$1002=V$6))*ROW(Data!$C$1:$C$1002),ROW(V99)-ROW(V$6)),1),"")</f>
        <v>Unimas</v>
      </c>
      <c r="W99" s="43"/>
      <c r="X99" s="43" t="str">
        <f>IFERROR(INDEX(Data!$A$1:Z$1002,_xlfn.AGGREGATE(15,6,((Data!$C$1:$C$1002=X$6)/(Data!$C$1:$C$1002=X$6))*ROW(Data!$C$1:$C$1002),ROW(X99)-ROW(X$6)),1),"")</f>
        <v/>
      </c>
      <c r="Y99" s="43"/>
      <c r="Z99" s="43" t="str">
        <f>IFERROR(INDEX(Data!$A$1:AB$1002,_xlfn.AGGREGATE(15,6,((Data!$C$1:$C$1002=Z$6)/(Data!$C$1:$C$1002=Z$6))*ROW(Data!$C$1:$C$1002),ROW(Z99)-ROW(Z$6)),1),"")</f>
        <v/>
      </c>
    </row>
    <row r="100" spans="1:26" x14ac:dyDescent="0.4">
      <c r="A100" s="43"/>
      <c r="B100" s="43" t="str">
        <f>IFERROR(INDEX(Data!A$1:$A$1002,_xlfn.AGGREGATE(15,6,((Data!$C$1:$C$1002=B$6)/(Data!$C$1:$C$1002=B$6))*ROW(Data!$C$1:$C$1002),ROW(B100)-ROW(B$6)),1),"")</f>
        <v/>
      </c>
      <c r="C100" s="43"/>
      <c r="D100" s="43" t="str">
        <f>IFERROR(INDEX(Data!$A$1:C$1002,_xlfn.AGGREGATE(15,6,((Data!$C$1:$C$1002=D$6)/(Data!$C$1:$C$1002=D$6))*ROW(Data!$C$1:$C$1002),ROW(D100)-ROW(D$6)),1),"")</f>
        <v/>
      </c>
      <c r="E100" s="43"/>
      <c r="F100" s="43" t="str">
        <f>IFERROR(INDEX(Data!$A$1:E$1002,_xlfn.AGGREGATE(15,6,((Data!$C$1:$C$1002=F$6)/(Data!$C$1:$C$1002=F$6))*ROW(Data!$C$1:$C$1002),ROW(F100)-ROW(F$6)),1),"")</f>
        <v/>
      </c>
      <c r="G100" s="43"/>
      <c r="H100" s="43" t="str">
        <f>IFERROR(INDEX(Data!$A$1:G$1002,_xlfn.AGGREGATE(15,6,((Data!$C$1:$C$1002=H$6)/(Data!$C$1:$C$1002=H$6))*ROW(Data!$C$1:$C$1002),ROW(H100)-ROW(H$6)),1),"")</f>
        <v/>
      </c>
      <c r="I100" s="43"/>
      <c r="J100" s="43" t="str">
        <f>IFERROR(INDEX(Data!$A$1:I$1002,_xlfn.AGGREGATE(15,6,((Data!$C$1:$C$1002=J$6)/(Data!$C$1:$C$1002=J$6))*ROW(Data!$C$1:$C$1002),ROW(J100)-ROW(J$6)),1),"")</f>
        <v/>
      </c>
      <c r="K100" s="43"/>
      <c r="L100" s="43" t="str">
        <f>IFERROR(INDEX(Data!$A$1:K$1002,_xlfn.AGGREGATE(15,6,((Data!$C$1:$C$1002=L$6)/(Data!$C$1:$C$1002=L$6))*ROW(Data!$C$1:$C$1002),ROW(L100)-ROW(L$6)),1),"")</f>
        <v/>
      </c>
      <c r="M100" s="43"/>
      <c r="N100" s="43" t="str">
        <f>IFERROR(INDEX(Data!$A$1:M$1002,_xlfn.AGGREGATE(15,6,((Data!$C$1:$C$1002=N$6)/(Data!$C$1:$C$1002=N$6))*ROW(Data!$C$1:$C$1002),ROW(N100)-ROW(N$6)),1),"")</f>
        <v/>
      </c>
      <c r="O100" s="43"/>
      <c r="P100" s="43" t="str">
        <f>IFERROR(INDEX(Data!$A$1:O$1002,_xlfn.AGGREGATE(15,6,((Data!$C$1:$C$1002=P$6)/(Data!$C$1:$C$1002=P$6))*ROW(Data!$C$1:$C$1002),ROW(P100)-ROW(P$6)),1),"")</f>
        <v/>
      </c>
      <c r="Q100" s="43"/>
      <c r="R100" s="43" t="str">
        <f>IFERROR(INDEX(Data!$A$1:Q$1002,_xlfn.AGGREGATE(15,6,((Data!$C$1:$C$1002=R$6)/(Data!$C$1:$C$1002=R$6))*ROW(Data!$C$1:$C$1002),ROW(R100)-ROW(R$6)),1),"")</f>
        <v/>
      </c>
      <c r="S100" s="43"/>
      <c r="T100" s="43" t="str">
        <f>IFERROR(INDEX(Data!$A$1:R$1002,_xlfn.AGGREGATE(15,6,((Data!$C$1:$C$1002=T$6)/(Data!$C$1:$C$1002=T$6))*ROW(Data!$C$1:$C$1002),ROW(T100)-ROW(T$6)),1),"")</f>
        <v/>
      </c>
      <c r="U100" s="43"/>
      <c r="V100" s="43" t="str">
        <f>IFERROR(INDEX(Data!$A$1:X$1002,_xlfn.AGGREGATE(15,6,((Data!$C$1:$C$1002=V$6)/(Data!$C$1:$C$1002=V$6))*ROW(Data!$C$1:$C$1002),ROW(V100)-ROW(V$6)),1),"")</f>
        <v>Universo</v>
      </c>
      <c r="W100" s="43"/>
      <c r="X100" s="43" t="str">
        <f>IFERROR(INDEX(Data!$A$1:Z$1002,_xlfn.AGGREGATE(15,6,((Data!$C$1:$C$1002=X$6)/(Data!$C$1:$C$1002=X$6))*ROW(Data!$C$1:$C$1002),ROW(X100)-ROW(X$6)),1),"")</f>
        <v/>
      </c>
      <c r="Y100" s="43"/>
      <c r="Z100" s="43" t="str">
        <f>IFERROR(INDEX(Data!$A$1:AB$1002,_xlfn.AGGREGATE(15,6,((Data!$C$1:$C$1002=Z$6)/(Data!$C$1:$C$1002=Z$6))*ROW(Data!$C$1:$C$1002),ROW(Z100)-ROW(Z$6)),1),"")</f>
        <v/>
      </c>
    </row>
    <row r="101" spans="1:26" x14ac:dyDescent="0.4">
      <c r="A101" s="43"/>
      <c r="B101" s="43" t="str">
        <f>IFERROR(INDEX(Data!A$1:$A$1002,_xlfn.AGGREGATE(15,6,((Data!$C$1:$C$1002=B$6)/(Data!$C$1:$C$1002=B$6))*ROW(Data!$C$1:$C$1002),ROW(B101)-ROW(B$6)),1),"")</f>
        <v/>
      </c>
      <c r="C101" s="43"/>
      <c r="D101" s="43" t="str">
        <f>IFERROR(INDEX(Data!$A$1:C$1002,_xlfn.AGGREGATE(15,6,((Data!$C$1:$C$1002=D$6)/(Data!$C$1:$C$1002=D$6))*ROW(Data!$C$1:$C$1002),ROW(D101)-ROW(D$6)),1),"")</f>
        <v/>
      </c>
      <c r="E101" s="43"/>
      <c r="F101" s="43" t="str">
        <f>IFERROR(INDEX(Data!$A$1:E$1002,_xlfn.AGGREGATE(15,6,((Data!$C$1:$C$1002=F$6)/(Data!$C$1:$C$1002=F$6))*ROW(Data!$C$1:$C$1002),ROW(F101)-ROW(F$6)),1),"")</f>
        <v/>
      </c>
      <c r="G101" s="43"/>
      <c r="H101" s="43" t="str">
        <f>IFERROR(INDEX(Data!$A$1:G$1002,_xlfn.AGGREGATE(15,6,((Data!$C$1:$C$1002=H$6)/(Data!$C$1:$C$1002=H$6))*ROW(Data!$C$1:$C$1002),ROW(H101)-ROW(H$6)),1),"")</f>
        <v/>
      </c>
      <c r="I101" s="43"/>
      <c r="J101" s="43" t="str">
        <f>IFERROR(INDEX(Data!$A$1:I$1002,_xlfn.AGGREGATE(15,6,((Data!$C$1:$C$1002=J$6)/(Data!$C$1:$C$1002=J$6))*ROW(Data!$C$1:$C$1002),ROW(J101)-ROW(J$6)),1),"")</f>
        <v/>
      </c>
      <c r="K101" s="43"/>
      <c r="L101" s="43" t="str">
        <f>IFERROR(INDEX(Data!$A$1:K$1002,_xlfn.AGGREGATE(15,6,((Data!$C$1:$C$1002=L$6)/(Data!$C$1:$C$1002=L$6))*ROW(Data!$C$1:$C$1002),ROW(L101)-ROW(L$6)),1),"")</f>
        <v/>
      </c>
      <c r="M101" s="43"/>
      <c r="N101" s="43" t="str">
        <f>IFERROR(INDEX(Data!$A$1:M$1002,_xlfn.AGGREGATE(15,6,((Data!$C$1:$C$1002=N$6)/(Data!$C$1:$C$1002=N$6))*ROW(Data!$C$1:$C$1002),ROW(N101)-ROW(N$6)),1),"")</f>
        <v/>
      </c>
      <c r="O101" s="43"/>
      <c r="P101" s="43" t="str">
        <f>IFERROR(INDEX(Data!$A$1:O$1002,_xlfn.AGGREGATE(15,6,((Data!$C$1:$C$1002=P$6)/(Data!$C$1:$C$1002=P$6))*ROW(Data!$C$1:$C$1002),ROW(P101)-ROW(P$6)),1),"")</f>
        <v/>
      </c>
      <c r="Q101" s="43"/>
      <c r="R101" s="43" t="str">
        <f>IFERROR(INDEX(Data!$A$1:Q$1002,_xlfn.AGGREGATE(15,6,((Data!$C$1:$C$1002=R$6)/(Data!$C$1:$C$1002=R$6))*ROW(Data!$C$1:$C$1002),ROW(R101)-ROW(R$6)),1),"")</f>
        <v/>
      </c>
      <c r="S101" s="43"/>
      <c r="T101" s="43" t="str">
        <f>IFERROR(INDEX(Data!$A$1:R$1002,_xlfn.AGGREGATE(15,6,((Data!$C$1:$C$1002=T$6)/(Data!$C$1:$C$1002=T$6))*ROW(Data!$C$1:$C$1002),ROW(T101)-ROW(T$6)),1),"")</f>
        <v/>
      </c>
      <c r="U101" s="43"/>
      <c r="V101" s="43" t="str">
        <f>IFERROR(INDEX(Data!$A$1:X$1002,_xlfn.AGGREGATE(15,6,((Data!$C$1:$C$1002=V$6)/(Data!$C$1:$C$1002=V$6))*ROW(Data!$C$1:$C$1002),ROW(V101)-ROW(V$6)),1),"")</f>
        <v>Univision</v>
      </c>
      <c r="W101" s="43"/>
      <c r="X101" s="43" t="str">
        <f>IFERROR(INDEX(Data!$A$1:Z$1002,_xlfn.AGGREGATE(15,6,((Data!$C$1:$C$1002=X$6)/(Data!$C$1:$C$1002=X$6))*ROW(Data!$C$1:$C$1002),ROW(X101)-ROW(X$6)),1),"")</f>
        <v/>
      </c>
      <c r="Y101" s="43"/>
      <c r="Z101" s="43" t="str">
        <f>IFERROR(INDEX(Data!$A$1:AB$1002,_xlfn.AGGREGATE(15,6,((Data!$C$1:$C$1002=Z$6)/(Data!$C$1:$C$1002=Z$6))*ROW(Data!$C$1:$C$1002),ROW(Z101)-ROW(Z$6)),1),"")</f>
        <v/>
      </c>
    </row>
    <row r="102" spans="1:26" x14ac:dyDescent="0.4">
      <c r="A102" s="43"/>
      <c r="B102" s="43" t="str">
        <f>IFERROR(INDEX(Data!A$1:$A$1002,_xlfn.AGGREGATE(15,6,((Data!$C$1:$C$1002=B$6)/(Data!$C$1:$C$1002=B$6))*ROW(Data!$C$1:$C$1002),ROW(B102)-ROW(B$6)),1),"")</f>
        <v/>
      </c>
      <c r="C102" s="43"/>
      <c r="D102" s="43" t="str">
        <f>IFERROR(INDEX(Data!$A$1:C$1002,_xlfn.AGGREGATE(15,6,((Data!$C$1:$C$1002=D$6)/(Data!$C$1:$C$1002=D$6))*ROW(Data!$C$1:$C$1002),ROW(D102)-ROW(D$6)),1),"")</f>
        <v/>
      </c>
      <c r="E102" s="43"/>
      <c r="F102" s="43" t="str">
        <f>IFERROR(INDEX(Data!$A$1:E$1002,_xlfn.AGGREGATE(15,6,((Data!$C$1:$C$1002=F$6)/(Data!$C$1:$C$1002=F$6))*ROW(Data!$C$1:$C$1002),ROW(F102)-ROW(F$6)),1),"")</f>
        <v/>
      </c>
      <c r="G102" s="43"/>
      <c r="H102" s="43" t="str">
        <f>IFERROR(INDEX(Data!$A$1:G$1002,_xlfn.AGGREGATE(15,6,((Data!$C$1:$C$1002=H$6)/(Data!$C$1:$C$1002=H$6))*ROW(Data!$C$1:$C$1002),ROW(H102)-ROW(H$6)),1),"")</f>
        <v/>
      </c>
      <c r="I102" s="43"/>
      <c r="J102" s="43" t="str">
        <f>IFERROR(INDEX(Data!$A$1:I$1002,_xlfn.AGGREGATE(15,6,((Data!$C$1:$C$1002=J$6)/(Data!$C$1:$C$1002=J$6))*ROW(Data!$C$1:$C$1002),ROW(J102)-ROW(J$6)),1),"")</f>
        <v/>
      </c>
      <c r="K102" s="43"/>
      <c r="L102" s="43" t="str">
        <f>IFERROR(INDEX(Data!$A$1:K$1002,_xlfn.AGGREGATE(15,6,((Data!$C$1:$C$1002=L$6)/(Data!$C$1:$C$1002=L$6))*ROW(Data!$C$1:$C$1002),ROW(L102)-ROW(L$6)),1),"")</f>
        <v/>
      </c>
      <c r="M102" s="43"/>
      <c r="N102" s="43" t="str">
        <f>IFERROR(INDEX(Data!$A$1:M$1002,_xlfn.AGGREGATE(15,6,((Data!$C$1:$C$1002=N$6)/(Data!$C$1:$C$1002=N$6))*ROW(Data!$C$1:$C$1002),ROW(N102)-ROW(N$6)),1),"")</f>
        <v/>
      </c>
      <c r="O102" s="43"/>
      <c r="P102" s="43" t="str">
        <f>IFERROR(INDEX(Data!$A$1:O$1002,_xlfn.AGGREGATE(15,6,((Data!$C$1:$C$1002=P$6)/(Data!$C$1:$C$1002=P$6))*ROW(Data!$C$1:$C$1002),ROW(P102)-ROW(P$6)),1),"")</f>
        <v/>
      </c>
      <c r="Q102" s="43"/>
      <c r="R102" s="43" t="str">
        <f>IFERROR(INDEX(Data!$A$1:Q$1002,_xlfn.AGGREGATE(15,6,((Data!$C$1:$C$1002=R$6)/(Data!$C$1:$C$1002=R$6))*ROW(Data!$C$1:$C$1002),ROW(R102)-ROW(R$6)),1),"")</f>
        <v/>
      </c>
      <c r="S102" s="43"/>
      <c r="T102" s="43" t="str">
        <f>IFERROR(INDEX(Data!$A$1:R$1002,_xlfn.AGGREGATE(15,6,((Data!$C$1:$C$1002=T$6)/(Data!$C$1:$C$1002=T$6))*ROW(Data!$C$1:$C$1002),ROW(T102)-ROW(T$6)),1),"")</f>
        <v/>
      </c>
      <c r="U102" s="43"/>
      <c r="V102" s="43" t="str">
        <f>IFERROR(INDEX(Data!$A$1:X$1002,_xlfn.AGGREGATE(15,6,((Data!$C$1:$C$1002=V$6)/(Data!$C$1:$C$1002=V$6))*ROW(Data!$C$1:$C$1002),ROW(V102)-ROW(V$6)),1),"")</f>
        <v>Univision Tlnovelas</v>
      </c>
      <c r="W102" s="43"/>
      <c r="X102" s="43" t="str">
        <f>IFERROR(INDEX(Data!$A$1:Z$1002,_xlfn.AGGREGATE(15,6,((Data!$C$1:$C$1002=X$6)/(Data!$C$1:$C$1002=X$6))*ROW(Data!$C$1:$C$1002),ROW(X102)-ROW(X$6)),1),"")</f>
        <v/>
      </c>
      <c r="Y102" s="43"/>
      <c r="Z102" s="43" t="str">
        <f>IFERROR(INDEX(Data!$A$1:AB$1002,_xlfn.AGGREGATE(15,6,((Data!$C$1:$C$1002=Z$6)/(Data!$C$1:$C$1002=Z$6))*ROW(Data!$C$1:$C$1002),ROW(Z102)-ROW(Z$6)),1),"")</f>
        <v/>
      </c>
    </row>
    <row r="103" spans="1:26" x14ac:dyDescent="0.4">
      <c r="A103" s="43"/>
      <c r="B103" s="43" t="str">
        <f>IFERROR(INDEX(Data!A$1:$A$1002,_xlfn.AGGREGATE(15,6,((Data!$C$1:$C$1002=B$6)/(Data!$C$1:$C$1002=B$6))*ROW(Data!$C$1:$C$1002),ROW(B103)-ROW(B$6)),1),"")</f>
        <v/>
      </c>
      <c r="C103" s="43"/>
      <c r="D103" s="43" t="str">
        <f>IFERROR(INDEX(Data!$A$1:C$1002,_xlfn.AGGREGATE(15,6,((Data!$C$1:$C$1002=D$6)/(Data!$C$1:$C$1002=D$6))*ROW(Data!$C$1:$C$1002),ROW(D103)-ROW(D$6)),1),"")</f>
        <v/>
      </c>
      <c r="E103" s="43"/>
      <c r="F103" s="43" t="str">
        <f>IFERROR(INDEX(Data!$A$1:E$1002,_xlfn.AGGREGATE(15,6,((Data!$C$1:$C$1002=F$6)/(Data!$C$1:$C$1002=F$6))*ROW(Data!$C$1:$C$1002),ROW(F103)-ROW(F$6)),1),"")</f>
        <v/>
      </c>
      <c r="G103" s="43"/>
      <c r="H103" s="43" t="str">
        <f>IFERROR(INDEX(Data!$A$1:G$1002,_xlfn.AGGREGATE(15,6,((Data!$C$1:$C$1002=H$6)/(Data!$C$1:$C$1002=H$6))*ROW(Data!$C$1:$C$1002),ROW(H103)-ROW(H$6)),1),"")</f>
        <v/>
      </c>
      <c r="I103" s="43"/>
      <c r="J103" s="43" t="str">
        <f>IFERROR(INDEX(Data!$A$1:I$1002,_xlfn.AGGREGATE(15,6,((Data!$C$1:$C$1002=J$6)/(Data!$C$1:$C$1002=J$6))*ROW(Data!$C$1:$C$1002),ROW(J103)-ROW(J$6)),1),"")</f>
        <v/>
      </c>
      <c r="K103" s="43"/>
      <c r="L103" s="43" t="str">
        <f>IFERROR(INDEX(Data!$A$1:K$1002,_xlfn.AGGREGATE(15,6,((Data!$C$1:$C$1002=L$6)/(Data!$C$1:$C$1002=L$6))*ROW(Data!$C$1:$C$1002),ROW(L103)-ROW(L$6)),1),"")</f>
        <v/>
      </c>
      <c r="M103" s="43"/>
      <c r="N103" s="43" t="str">
        <f>IFERROR(INDEX(Data!$A$1:M$1002,_xlfn.AGGREGATE(15,6,((Data!$C$1:$C$1002=N$6)/(Data!$C$1:$C$1002=N$6))*ROW(Data!$C$1:$C$1002),ROW(N103)-ROW(N$6)),1),"")</f>
        <v/>
      </c>
      <c r="O103" s="43"/>
      <c r="P103" s="43" t="str">
        <f>IFERROR(INDEX(Data!$A$1:O$1002,_xlfn.AGGREGATE(15,6,((Data!$C$1:$C$1002=P$6)/(Data!$C$1:$C$1002=P$6))*ROW(Data!$C$1:$C$1002),ROW(P103)-ROW(P$6)),1),"")</f>
        <v/>
      </c>
      <c r="Q103" s="43"/>
      <c r="R103" s="43" t="str">
        <f>IFERROR(INDEX(Data!$A$1:Q$1002,_xlfn.AGGREGATE(15,6,((Data!$C$1:$C$1002=R$6)/(Data!$C$1:$C$1002=R$6))*ROW(Data!$C$1:$C$1002),ROW(R103)-ROW(R$6)),1),"")</f>
        <v/>
      </c>
      <c r="S103" s="43"/>
      <c r="T103" s="43" t="str">
        <f>IFERROR(INDEX(Data!$A$1:R$1002,_xlfn.AGGREGATE(15,6,((Data!$C$1:$C$1002=T$6)/(Data!$C$1:$C$1002=T$6))*ROW(Data!$C$1:$C$1002),ROW(T103)-ROW(T$6)),1),"")</f>
        <v/>
      </c>
      <c r="U103" s="43"/>
      <c r="V103" s="43" t="str">
        <f>IFERROR(INDEX(Data!$A$1:X$1002,_xlfn.AGGREGATE(15,6,((Data!$C$1:$C$1002=V$6)/(Data!$C$1:$C$1002=V$6))*ROW(Data!$C$1:$C$1002),ROW(V103)-ROW(V$6)),1),"")</f>
        <v>Ve Plus TV</v>
      </c>
      <c r="W103" s="43"/>
      <c r="X103" s="43" t="str">
        <f>IFERROR(INDEX(Data!$A$1:Z$1002,_xlfn.AGGREGATE(15,6,((Data!$C$1:$C$1002=X$6)/(Data!$C$1:$C$1002=X$6))*ROW(Data!$C$1:$C$1002),ROW(X103)-ROW(X$6)),1),"")</f>
        <v/>
      </c>
      <c r="Y103" s="43"/>
      <c r="Z103" s="43" t="str">
        <f>IFERROR(INDEX(Data!$A$1:AB$1002,_xlfn.AGGREGATE(15,6,((Data!$C$1:$C$1002=Z$6)/(Data!$C$1:$C$1002=Z$6))*ROW(Data!$C$1:$C$1002),ROW(Z103)-ROW(Z$6)),1),"")</f>
        <v/>
      </c>
    </row>
    <row r="104" spans="1:26" x14ac:dyDescent="0.4">
      <c r="A104" s="43"/>
      <c r="B104" s="43" t="str">
        <f>IFERROR(INDEX(Data!A$1:$A$1002,_xlfn.AGGREGATE(15,6,((Data!$C$1:$C$1002=B$6)/(Data!$C$1:$C$1002=B$6))*ROW(Data!$C$1:$C$1002),ROW(B104)-ROW(B$6)),1),"")</f>
        <v/>
      </c>
      <c r="C104" s="43"/>
      <c r="D104" s="43" t="str">
        <f>IFERROR(INDEX(Data!$A$1:C$1002,_xlfn.AGGREGATE(15,6,((Data!$C$1:$C$1002=D$6)/(Data!$C$1:$C$1002=D$6))*ROW(Data!$C$1:$C$1002),ROW(D104)-ROW(D$6)),1),"")</f>
        <v/>
      </c>
      <c r="E104" s="43"/>
      <c r="F104" s="43" t="str">
        <f>IFERROR(INDEX(Data!$A$1:E$1002,_xlfn.AGGREGATE(15,6,((Data!$C$1:$C$1002=F$6)/(Data!$C$1:$C$1002=F$6))*ROW(Data!$C$1:$C$1002),ROW(F104)-ROW(F$6)),1),"")</f>
        <v/>
      </c>
      <c r="G104" s="43"/>
      <c r="H104" s="43" t="str">
        <f>IFERROR(INDEX(Data!$A$1:G$1002,_xlfn.AGGREGATE(15,6,((Data!$C$1:$C$1002=H$6)/(Data!$C$1:$C$1002=H$6))*ROW(Data!$C$1:$C$1002),ROW(H104)-ROW(H$6)),1),"")</f>
        <v/>
      </c>
      <c r="I104" s="43"/>
      <c r="J104" s="43" t="str">
        <f>IFERROR(INDEX(Data!$A$1:I$1002,_xlfn.AGGREGATE(15,6,((Data!$C$1:$C$1002=J$6)/(Data!$C$1:$C$1002=J$6))*ROW(Data!$C$1:$C$1002),ROW(J104)-ROW(J$6)),1),"")</f>
        <v/>
      </c>
      <c r="K104" s="43"/>
      <c r="L104" s="43" t="str">
        <f>IFERROR(INDEX(Data!$A$1:K$1002,_xlfn.AGGREGATE(15,6,((Data!$C$1:$C$1002=L$6)/(Data!$C$1:$C$1002=L$6))*ROW(Data!$C$1:$C$1002),ROW(L104)-ROW(L$6)),1),"")</f>
        <v/>
      </c>
      <c r="M104" s="43"/>
      <c r="N104" s="43" t="str">
        <f>IFERROR(INDEX(Data!$A$1:M$1002,_xlfn.AGGREGATE(15,6,((Data!$C$1:$C$1002=N$6)/(Data!$C$1:$C$1002=N$6))*ROW(Data!$C$1:$C$1002),ROW(N104)-ROW(N$6)),1),"")</f>
        <v/>
      </c>
      <c r="O104" s="43"/>
      <c r="P104" s="43" t="str">
        <f>IFERROR(INDEX(Data!$A$1:O$1002,_xlfn.AGGREGATE(15,6,((Data!$C$1:$C$1002=P$6)/(Data!$C$1:$C$1002=P$6))*ROW(Data!$C$1:$C$1002),ROW(P104)-ROW(P$6)),1),"")</f>
        <v/>
      </c>
      <c r="Q104" s="43"/>
      <c r="R104" s="43" t="str">
        <f>IFERROR(INDEX(Data!$A$1:Q$1002,_xlfn.AGGREGATE(15,6,((Data!$C$1:$C$1002=R$6)/(Data!$C$1:$C$1002=R$6))*ROW(Data!$C$1:$C$1002),ROW(R104)-ROW(R$6)),1),"")</f>
        <v/>
      </c>
      <c r="S104" s="43"/>
      <c r="T104" s="43" t="str">
        <f>IFERROR(INDEX(Data!$A$1:R$1002,_xlfn.AGGREGATE(15,6,((Data!$C$1:$C$1002=T$6)/(Data!$C$1:$C$1002=T$6))*ROW(Data!$C$1:$C$1002),ROW(T104)-ROW(T$6)),1),"")</f>
        <v/>
      </c>
      <c r="U104" s="43"/>
      <c r="V104" s="43" t="str">
        <f>IFERROR(INDEX(Data!$A$1:X$1002,_xlfn.AGGREGATE(15,6,((Data!$C$1:$C$1002=V$6)/(Data!$C$1:$C$1002=V$6))*ROW(Data!$C$1:$C$1002),ROW(V104)-ROW(V$6)),1),"")</f>
        <v>Videorola</v>
      </c>
      <c r="W104" s="43"/>
      <c r="X104" s="43" t="str">
        <f>IFERROR(INDEX(Data!$A$1:Z$1002,_xlfn.AGGREGATE(15,6,((Data!$C$1:$C$1002=X$6)/(Data!$C$1:$C$1002=X$6))*ROW(Data!$C$1:$C$1002),ROW(X104)-ROW(X$6)),1),"")</f>
        <v/>
      </c>
      <c r="Y104" s="43"/>
      <c r="Z104" s="43" t="str">
        <f>IFERROR(INDEX(Data!$A$1:AB$1002,_xlfn.AGGREGATE(15,6,((Data!$C$1:$C$1002=Z$6)/(Data!$C$1:$C$1002=Z$6))*ROW(Data!$C$1:$C$1002),ROW(Z104)-ROW(Z$6)),1),"")</f>
        <v/>
      </c>
    </row>
    <row r="105" spans="1:26" x14ac:dyDescent="0.4">
      <c r="A105" s="43"/>
      <c r="B105" s="43" t="str">
        <f>IFERROR(INDEX(Data!A$1:$A$1002,_xlfn.AGGREGATE(15,6,((Data!$C$1:$C$1002=B$6)/(Data!$C$1:$C$1002=B$6))*ROW(Data!$C$1:$C$1002),ROW(B105)-ROW(B$6)),1),"")</f>
        <v/>
      </c>
      <c r="C105" s="43"/>
      <c r="D105" s="43" t="str">
        <f>IFERROR(INDEX(Data!$A$1:C$1002,_xlfn.AGGREGATE(15,6,((Data!$C$1:$C$1002=D$6)/(Data!$C$1:$C$1002=D$6))*ROW(Data!$C$1:$C$1002),ROW(D105)-ROW(D$6)),1),"")</f>
        <v/>
      </c>
      <c r="E105" s="43"/>
      <c r="F105" s="43" t="str">
        <f>IFERROR(INDEX(Data!$A$1:E$1002,_xlfn.AGGREGATE(15,6,((Data!$C$1:$C$1002=F$6)/(Data!$C$1:$C$1002=F$6))*ROW(Data!$C$1:$C$1002),ROW(F105)-ROW(F$6)),1),"")</f>
        <v/>
      </c>
      <c r="G105" s="43"/>
      <c r="H105" s="43" t="str">
        <f>IFERROR(INDEX(Data!$A$1:G$1002,_xlfn.AGGREGATE(15,6,((Data!$C$1:$C$1002=H$6)/(Data!$C$1:$C$1002=H$6))*ROW(Data!$C$1:$C$1002),ROW(H105)-ROW(H$6)),1),"")</f>
        <v/>
      </c>
      <c r="I105" s="43"/>
      <c r="J105" s="43" t="str">
        <f>IFERROR(INDEX(Data!$A$1:I$1002,_xlfn.AGGREGATE(15,6,((Data!$C$1:$C$1002=J$6)/(Data!$C$1:$C$1002=J$6))*ROW(Data!$C$1:$C$1002),ROW(J105)-ROW(J$6)),1),"")</f>
        <v/>
      </c>
      <c r="K105" s="43"/>
      <c r="L105" s="43" t="str">
        <f>IFERROR(INDEX(Data!$A$1:K$1002,_xlfn.AGGREGATE(15,6,((Data!$C$1:$C$1002=L$6)/(Data!$C$1:$C$1002=L$6))*ROW(Data!$C$1:$C$1002),ROW(L105)-ROW(L$6)),1),"")</f>
        <v/>
      </c>
      <c r="M105" s="43"/>
      <c r="N105" s="43" t="str">
        <f>IFERROR(INDEX(Data!$A$1:M$1002,_xlfn.AGGREGATE(15,6,((Data!$C$1:$C$1002=N$6)/(Data!$C$1:$C$1002=N$6))*ROW(Data!$C$1:$C$1002),ROW(N105)-ROW(N$6)),1),"")</f>
        <v/>
      </c>
      <c r="O105" s="43"/>
      <c r="P105" s="43" t="str">
        <f>IFERROR(INDEX(Data!$A$1:O$1002,_xlfn.AGGREGATE(15,6,((Data!$C$1:$C$1002=P$6)/(Data!$C$1:$C$1002=P$6))*ROW(Data!$C$1:$C$1002),ROW(P105)-ROW(P$6)),1),"")</f>
        <v/>
      </c>
      <c r="Q105" s="43"/>
      <c r="R105" s="43" t="str">
        <f>IFERROR(INDEX(Data!$A$1:Q$1002,_xlfn.AGGREGATE(15,6,((Data!$C$1:$C$1002=R$6)/(Data!$C$1:$C$1002=R$6))*ROW(Data!$C$1:$C$1002),ROW(R105)-ROW(R$6)),1),"")</f>
        <v/>
      </c>
      <c r="S105" s="43"/>
      <c r="T105" s="43" t="str">
        <f>IFERROR(INDEX(Data!$A$1:R$1002,_xlfn.AGGREGATE(15,6,((Data!$C$1:$C$1002=T$6)/(Data!$C$1:$C$1002=T$6))*ROW(Data!$C$1:$C$1002),ROW(T105)-ROW(T$6)),1),"")</f>
        <v/>
      </c>
      <c r="U105" s="43"/>
      <c r="V105" s="43" t="str">
        <f>IFERROR(INDEX(Data!$A$1:X$1002,_xlfn.AGGREGATE(15,6,((Data!$C$1:$C$1002=V$6)/(Data!$C$1:$C$1002=V$6))*ROW(Data!$C$1:$C$1002),ROW(V105)-ROW(V$6)),1),"")</f>
        <v>Viendomovies</v>
      </c>
      <c r="W105" s="43"/>
      <c r="X105" s="43" t="str">
        <f>IFERROR(INDEX(Data!$A$1:Z$1002,_xlfn.AGGREGATE(15,6,((Data!$C$1:$C$1002=X$6)/(Data!$C$1:$C$1002=X$6))*ROW(Data!$C$1:$C$1002),ROW(X105)-ROW(X$6)),1),"")</f>
        <v/>
      </c>
      <c r="Y105" s="43"/>
      <c r="Z105" s="43" t="str">
        <f>IFERROR(INDEX(Data!$A$1:AB$1002,_xlfn.AGGREGATE(15,6,((Data!$C$1:$C$1002=Z$6)/(Data!$C$1:$C$1002=Z$6))*ROW(Data!$C$1:$C$1002),ROW(Z105)-ROW(Z$6)),1),"")</f>
        <v/>
      </c>
    </row>
    <row r="106" spans="1:26" x14ac:dyDescent="0.4">
      <c r="A106" s="43"/>
      <c r="B106" s="43" t="str">
        <f>IFERROR(INDEX(Data!A$1:$A$1002,_xlfn.AGGREGATE(15,6,((Data!$C$1:$C$1002=B$6)/(Data!$C$1:$C$1002=B$6))*ROW(Data!$C$1:$C$1002),ROW(B106)-ROW(B$6)),1),"")</f>
        <v/>
      </c>
      <c r="C106" s="43"/>
      <c r="D106" s="43" t="str">
        <f>IFERROR(INDEX(Data!$A$1:C$1002,_xlfn.AGGREGATE(15,6,((Data!$C$1:$C$1002=D$6)/(Data!$C$1:$C$1002=D$6))*ROW(Data!$C$1:$C$1002),ROW(D106)-ROW(D$6)),1),"")</f>
        <v/>
      </c>
      <c r="E106" s="43"/>
      <c r="F106" s="43" t="str">
        <f>IFERROR(INDEX(Data!$A$1:E$1002,_xlfn.AGGREGATE(15,6,((Data!$C$1:$C$1002=F$6)/(Data!$C$1:$C$1002=F$6))*ROW(Data!$C$1:$C$1002),ROW(F106)-ROW(F$6)),1),"")</f>
        <v/>
      </c>
      <c r="G106" s="43"/>
      <c r="H106" s="43" t="str">
        <f>IFERROR(INDEX(Data!$A$1:G$1002,_xlfn.AGGREGATE(15,6,((Data!$C$1:$C$1002=H$6)/(Data!$C$1:$C$1002=H$6))*ROW(Data!$C$1:$C$1002),ROW(H106)-ROW(H$6)),1),"")</f>
        <v/>
      </c>
      <c r="I106" s="43"/>
      <c r="J106" s="43" t="str">
        <f>IFERROR(INDEX(Data!$A$1:I$1002,_xlfn.AGGREGATE(15,6,((Data!$C$1:$C$1002=J$6)/(Data!$C$1:$C$1002=J$6))*ROW(Data!$C$1:$C$1002),ROW(J106)-ROW(J$6)),1),"")</f>
        <v/>
      </c>
      <c r="K106" s="43"/>
      <c r="L106" s="43" t="str">
        <f>IFERROR(INDEX(Data!$A$1:K$1002,_xlfn.AGGREGATE(15,6,((Data!$C$1:$C$1002=L$6)/(Data!$C$1:$C$1002=L$6))*ROW(Data!$C$1:$C$1002),ROW(L106)-ROW(L$6)),1),"")</f>
        <v/>
      </c>
      <c r="M106" s="43"/>
      <c r="N106" s="43" t="str">
        <f>IFERROR(INDEX(Data!$A$1:M$1002,_xlfn.AGGREGATE(15,6,((Data!$C$1:$C$1002=N$6)/(Data!$C$1:$C$1002=N$6))*ROW(Data!$C$1:$C$1002),ROW(N106)-ROW(N$6)),1),"")</f>
        <v/>
      </c>
      <c r="O106" s="43"/>
      <c r="P106" s="43" t="str">
        <f>IFERROR(INDEX(Data!$A$1:O$1002,_xlfn.AGGREGATE(15,6,((Data!$C$1:$C$1002=P$6)/(Data!$C$1:$C$1002=P$6))*ROW(Data!$C$1:$C$1002),ROW(P106)-ROW(P$6)),1),"")</f>
        <v/>
      </c>
      <c r="Q106" s="43"/>
      <c r="R106" s="43" t="str">
        <f>IFERROR(INDEX(Data!$A$1:Q$1002,_xlfn.AGGREGATE(15,6,((Data!$C$1:$C$1002=R$6)/(Data!$C$1:$C$1002=R$6))*ROW(Data!$C$1:$C$1002),ROW(R106)-ROW(R$6)),1),"")</f>
        <v/>
      </c>
      <c r="S106" s="43"/>
      <c r="T106" s="43" t="str">
        <f>IFERROR(INDEX(Data!$A$1:R$1002,_xlfn.AGGREGATE(15,6,((Data!$C$1:$C$1002=T$6)/(Data!$C$1:$C$1002=T$6))*ROW(Data!$C$1:$C$1002),ROW(T106)-ROW(T$6)),1),"")</f>
        <v/>
      </c>
      <c r="U106" s="43"/>
      <c r="V106" s="43" t="str">
        <f>IFERROR(INDEX(Data!$A$1:X$1002,_xlfn.AGGREGATE(15,6,((Data!$C$1:$C$1002=V$6)/(Data!$C$1:$C$1002=V$6))*ROW(Data!$C$1:$C$1002),ROW(V106)-ROW(V$6)),1),"")</f>
        <v>VME</v>
      </c>
      <c r="W106" s="43"/>
      <c r="X106" s="43" t="str">
        <f>IFERROR(INDEX(Data!$A$1:Z$1002,_xlfn.AGGREGATE(15,6,((Data!$C$1:$C$1002=X$6)/(Data!$C$1:$C$1002=X$6))*ROW(Data!$C$1:$C$1002),ROW(X106)-ROW(X$6)),1),"")</f>
        <v/>
      </c>
      <c r="Y106" s="43"/>
      <c r="Z106" s="43" t="str">
        <f>IFERROR(INDEX(Data!$A$1:AB$1002,_xlfn.AGGREGATE(15,6,((Data!$C$1:$C$1002=Z$6)/(Data!$C$1:$C$1002=Z$6))*ROW(Data!$C$1:$C$1002),ROW(Z106)-ROW(Z$6)),1),"")</f>
        <v/>
      </c>
    </row>
    <row r="107" spans="1:26" x14ac:dyDescent="0.4">
      <c r="A107" s="43"/>
      <c r="B107" s="43" t="str">
        <f>IFERROR(INDEX(Data!A$1:$A$1002,_xlfn.AGGREGATE(15,6,((Data!$C$1:$C$1002=B$6)/(Data!$C$1:$C$1002=B$6))*ROW(Data!$C$1:$C$1002),ROW(B107)-ROW(B$6)),1),"")</f>
        <v/>
      </c>
      <c r="C107" s="43"/>
      <c r="D107" s="43" t="str">
        <f>IFERROR(INDEX(Data!$A$1:C$1002,_xlfn.AGGREGATE(15,6,((Data!$C$1:$C$1002=D$6)/(Data!$C$1:$C$1002=D$6))*ROW(Data!$C$1:$C$1002),ROW(D107)-ROW(D$6)),1),"")</f>
        <v/>
      </c>
      <c r="E107" s="43"/>
      <c r="F107" s="43" t="str">
        <f>IFERROR(INDEX(Data!$A$1:E$1002,_xlfn.AGGREGATE(15,6,((Data!$C$1:$C$1002=F$6)/(Data!$C$1:$C$1002=F$6))*ROW(Data!$C$1:$C$1002),ROW(F107)-ROW(F$6)),1),"")</f>
        <v/>
      </c>
      <c r="G107" s="43"/>
      <c r="H107" s="43" t="str">
        <f>IFERROR(INDEX(Data!$A$1:G$1002,_xlfn.AGGREGATE(15,6,((Data!$C$1:$C$1002=H$6)/(Data!$C$1:$C$1002=H$6))*ROW(Data!$C$1:$C$1002),ROW(H107)-ROW(H$6)),1),"")</f>
        <v/>
      </c>
      <c r="I107" s="43"/>
      <c r="J107" s="43" t="str">
        <f>IFERROR(INDEX(Data!$A$1:I$1002,_xlfn.AGGREGATE(15,6,((Data!$C$1:$C$1002=J$6)/(Data!$C$1:$C$1002=J$6))*ROW(Data!$C$1:$C$1002),ROW(J107)-ROW(J$6)),1),"")</f>
        <v/>
      </c>
      <c r="K107" s="43"/>
      <c r="L107" s="43" t="str">
        <f>IFERROR(INDEX(Data!$A$1:K$1002,_xlfn.AGGREGATE(15,6,((Data!$C$1:$C$1002=L$6)/(Data!$C$1:$C$1002=L$6))*ROW(Data!$C$1:$C$1002),ROW(L107)-ROW(L$6)),1),"")</f>
        <v/>
      </c>
      <c r="M107" s="43"/>
      <c r="N107" s="43" t="str">
        <f>IFERROR(INDEX(Data!$A$1:M$1002,_xlfn.AGGREGATE(15,6,((Data!$C$1:$C$1002=N$6)/(Data!$C$1:$C$1002=N$6))*ROW(Data!$C$1:$C$1002),ROW(N107)-ROW(N$6)),1),"")</f>
        <v/>
      </c>
      <c r="O107" s="43"/>
      <c r="P107" s="43" t="str">
        <f>IFERROR(INDEX(Data!$A$1:O$1002,_xlfn.AGGREGATE(15,6,((Data!$C$1:$C$1002=P$6)/(Data!$C$1:$C$1002=P$6))*ROW(Data!$C$1:$C$1002),ROW(P107)-ROW(P$6)),1),"")</f>
        <v/>
      </c>
      <c r="Q107" s="43"/>
      <c r="R107" s="43" t="str">
        <f>IFERROR(INDEX(Data!$A$1:Q$1002,_xlfn.AGGREGATE(15,6,((Data!$C$1:$C$1002=R$6)/(Data!$C$1:$C$1002=R$6))*ROW(Data!$C$1:$C$1002),ROW(R107)-ROW(R$6)),1),"")</f>
        <v/>
      </c>
      <c r="S107" s="43"/>
      <c r="T107" s="43" t="str">
        <f>IFERROR(INDEX(Data!$A$1:R$1002,_xlfn.AGGREGATE(15,6,((Data!$C$1:$C$1002=T$6)/(Data!$C$1:$C$1002=T$6))*ROW(Data!$C$1:$C$1002),ROW(T107)-ROW(T$6)),1),"")</f>
        <v/>
      </c>
      <c r="U107" s="43"/>
      <c r="V107" s="43" t="str">
        <f>IFERROR(INDEX(Data!$A$1:X$1002,_xlfn.AGGREGATE(15,6,((Data!$C$1:$C$1002=V$6)/(Data!$C$1:$C$1002=V$6))*ROW(Data!$C$1:$C$1002),ROW(V107)-ROW(V$6)),1),"")</f>
        <v>Vme Kids</v>
      </c>
      <c r="W107" s="43"/>
      <c r="X107" s="43" t="str">
        <f>IFERROR(INDEX(Data!$A$1:Z$1002,_xlfn.AGGREGATE(15,6,((Data!$C$1:$C$1002=X$6)/(Data!$C$1:$C$1002=X$6))*ROW(Data!$C$1:$C$1002),ROW(X107)-ROW(X$6)),1),"")</f>
        <v/>
      </c>
      <c r="Y107" s="43"/>
      <c r="Z107" s="43" t="str">
        <f>IFERROR(INDEX(Data!$A$1:AB$1002,_xlfn.AGGREGATE(15,6,((Data!$C$1:$C$1002=Z$6)/(Data!$C$1:$C$1002=Z$6))*ROW(Data!$C$1:$C$1002),ROW(Z107)-ROW(Z$6)),1),"")</f>
        <v/>
      </c>
    </row>
    <row r="108" spans="1:26" x14ac:dyDescent="0.4">
      <c r="A108" s="43"/>
      <c r="B108" s="43" t="str">
        <f>IFERROR(INDEX(Data!A$1:$A$1002,_xlfn.AGGREGATE(15,6,((Data!$C$1:$C$1002=B$6)/(Data!$C$1:$C$1002=B$6))*ROW(Data!$C$1:$C$1002),ROW(B108)-ROW(B$6)),1),"")</f>
        <v/>
      </c>
      <c r="C108" s="43"/>
      <c r="D108" s="43" t="str">
        <f>IFERROR(INDEX(Data!$A$1:C$1002,_xlfn.AGGREGATE(15,6,((Data!$C$1:$C$1002=D$6)/(Data!$C$1:$C$1002=D$6))*ROW(Data!$C$1:$C$1002),ROW(D108)-ROW(D$6)),1),"")</f>
        <v/>
      </c>
      <c r="E108" s="43"/>
      <c r="F108" s="43" t="str">
        <f>IFERROR(INDEX(Data!$A$1:E$1002,_xlfn.AGGREGATE(15,6,((Data!$C$1:$C$1002=F$6)/(Data!$C$1:$C$1002=F$6))*ROW(Data!$C$1:$C$1002),ROW(F108)-ROW(F$6)),1),"")</f>
        <v/>
      </c>
      <c r="G108" s="43"/>
      <c r="H108" s="43" t="str">
        <f>IFERROR(INDEX(Data!$A$1:G$1002,_xlfn.AGGREGATE(15,6,((Data!$C$1:$C$1002=H$6)/(Data!$C$1:$C$1002=H$6))*ROW(Data!$C$1:$C$1002),ROW(H108)-ROW(H$6)),1),"")</f>
        <v/>
      </c>
      <c r="I108" s="43"/>
      <c r="J108" s="43" t="str">
        <f>IFERROR(INDEX(Data!$A$1:I$1002,_xlfn.AGGREGATE(15,6,((Data!$C$1:$C$1002=J$6)/(Data!$C$1:$C$1002=J$6))*ROW(Data!$C$1:$C$1002),ROW(J108)-ROW(J$6)),1),"")</f>
        <v/>
      </c>
      <c r="K108" s="43"/>
      <c r="L108" s="43" t="str">
        <f>IFERROR(INDEX(Data!$A$1:K$1002,_xlfn.AGGREGATE(15,6,((Data!$C$1:$C$1002=L$6)/(Data!$C$1:$C$1002=L$6))*ROW(Data!$C$1:$C$1002),ROW(L108)-ROW(L$6)),1),"")</f>
        <v/>
      </c>
      <c r="M108" s="43"/>
      <c r="N108" s="43" t="str">
        <f>IFERROR(INDEX(Data!$A$1:M$1002,_xlfn.AGGREGATE(15,6,((Data!$C$1:$C$1002=N$6)/(Data!$C$1:$C$1002=N$6))*ROW(Data!$C$1:$C$1002),ROW(N108)-ROW(N$6)),1),"")</f>
        <v/>
      </c>
      <c r="O108" s="43"/>
      <c r="P108" s="43" t="str">
        <f>IFERROR(INDEX(Data!$A$1:O$1002,_xlfn.AGGREGATE(15,6,((Data!$C$1:$C$1002=P$6)/(Data!$C$1:$C$1002=P$6))*ROW(Data!$C$1:$C$1002),ROW(P108)-ROW(P$6)),1),"")</f>
        <v/>
      </c>
      <c r="Q108" s="43"/>
      <c r="R108" s="43" t="str">
        <f>IFERROR(INDEX(Data!$A$1:Q$1002,_xlfn.AGGREGATE(15,6,((Data!$C$1:$C$1002=R$6)/(Data!$C$1:$C$1002=R$6))*ROW(Data!$C$1:$C$1002),ROW(R108)-ROW(R$6)),1),"")</f>
        <v/>
      </c>
      <c r="S108" s="43"/>
      <c r="T108" s="43" t="str">
        <f>IFERROR(INDEX(Data!$A$1:R$1002,_xlfn.AGGREGATE(15,6,((Data!$C$1:$C$1002=T$6)/(Data!$C$1:$C$1002=T$6))*ROW(Data!$C$1:$C$1002),ROW(T108)-ROW(T$6)),1),"")</f>
        <v/>
      </c>
      <c r="U108" s="43"/>
      <c r="V108" s="43" t="str">
        <f>IFERROR(INDEX(Data!$A$1:X$1002,_xlfn.AGGREGATE(15,6,((Data!$C$1:$C$1002=V$6)/(Data!$C$1:$C$1002=V$6))*ROW(Data!$C$1:$C$1002),ROW(V108)-ROW(V$6)),1),"")</f>
        <v>Zee Familia</v>
      </c>
      <c r="W108" s="43"/>
      <c r="X108" s="43" t="str">
        <f>IFERROR(INDEX(Data!$A$1:Z$1002,_xlfn.AGGREGATE(15,6,((Data!$C$1:$C$1002=X$6)/(Data!$C$1:$C$1002=X$6))*ROW(Data!$C$1:$C$1002),ROW(X108)-ROW(X$6)),1),"")</f>
        <v/>
      </c>
      <c r="Y108" s="43"/>
      <c r="Z108" s="43" t="str">
        <f>IFERROR(INDEX(Data!$A$1:AB$1002,_xlfn.AGGREGATE(15,6,((Data!$C$1:$C$1002=Z$6)/(Data!$C$1:$C$1002=Z$6))*ROW(Data!$C$1:$C$1002),ROW(Z108)-ROW(Z$6)),1),"")</f>
        <v/>
      </c>
    </row>
    <row r="109" spans="1:26" x14ac:dyDescent="0.4">
      <c r="A109" s="43"/>
      <c r="B109" s="43" t="str">
        <f>IFERROR(INDEX(Data!A$1:$A$1002,_xlfn.AGGREGATE(15,6,((Data!$C$1:$C$1002=B$6)/(Data!$C$1:$C$1002=B$6))*ROW(Data!$C$1:$C$1002),ROW(B109)-ROW(B$6)),1),"")</f>
        <v/>
      </c>
      <c r="C109" s="43"/>
      <c r="D109" s="43" t="str">
        <f>IFERROR(INDEX(Data!$A$1:C$1002,_xlfn.AGGREGATE(15,6,((Data!$C$1:$C$1002=D$6)/(Data!$C$1:$C$1002=D$6))*ROW(Data!$C$1:$C$1002),ROW(D109)-ROW(D$6)),1),"")</f>
        <v/>
      </c>
      <c r="E109" s="43"/>
      <c r="F109" s="43" t="str">
        <f>IFERROR(INDEX(Data!$A$1:E$1002,_xlfn.AGGREGATE(15,6,((Data!$C$1:$C$1002=F$6)/(Data!$C$1:$C$1002=F$6))*ROW(Data!$C$1:$C$1002),ROW(F109)-ROW(F$6)),1),"")</f>
        <v/>
      </c>
      <c r="G109" s="43"/>
      <c r="H109" s="43" t="str">
        <f>IFERROR(INDEX(Data!$A$1:G$1002,_xlfn.AGGREGATE(15,6,((Data!$C$1:$C$1002=H$6)/(Data!$C$1:$C$1002=H$6))*ROW(Data!$C$1:$C$1002),ROW(H109)-ROW(H$6)),1),"")</f>
        <v/>
      </c>
      <c r="I109" s="43"/>
      <c r="J109" s="43" t="str">
        <f>IFERROR(INDEX(Data!$A$1:I$1002,_xlfn.AGGREGATE(15,6,((Data!$C$1:$C$1002=J$6)/(Data!$C$1:$C$1002=J$6))*ROW(Data!$C$1:$C$1002),ROW(J109)-ROW(J$6)),1),"")</f>
        <v/>
      </c>
      <c r="K109" s="43"/>
      <c r="L109" s="43" t="str">
        <f>IFERROR(INDEX(Data!$A$1:K$1002,_xlfn.AGGREGATE(15,6,((Data!$C$1:$C$1002=L$6)/(Data!$C$1:$C$1002=L$6))*ROW(Data!$C$1:$C$1002),ROW(L109)-ROW(L$6)),1),"")</f>
        <v/>
      </c>
      <c r="M109" s="43"/>
      <c r="N109" s="43" t="str">
        <f>IFERROR(INDEX(Data!$A$1:M$1002,_xlfn.AGGREGATE(15,6,((Data!$C$1:$C$1002=N$6)/(Data!$C$1:$C$1002=N$6))*ROW(Data!$C$1:$C$1002),ROW(N109)-ROW(N$6)),1),"")</f>
        <v/>
      </c>
      <c r="O109" s="43"/>
      <c r="P109" s="43" t="str">
        <f>IFERROR(INDEX(Data!$A$1:O$1002,_xlfn.AGGREGATE(15,6,((Data!$C$1:$C$1002=P$6)/(Data!$C$1:$C$1002=P$6))*ROW(Data!$C$1:$C$1002),ROW(P109)-ROW(P$6)),1),"")</f>
        <v/>
      </c>
      <c r="Q109" s="43"/>
      <c r="R109" s="43" t="str">
        <f>IFERROR(INDEX(Data!$A$1:Q$1002,_xlfn.AGGREGATE(15,6,((Data!$C$1:$C$1002=R$6)/(Data!$C$1:$C$1002=R$6))*ROW(Data!$C$1:$C$1002),ROW(R109)-ROW(R$6)),1),"")</f>
        <v/>
      </c>
      <c r="S109" s="43"/>
      <c r="T109" s="43" t="str">
        <f>IFERROR(INDEX(Data!$A$1:R$1002,_xlfn.AGGREGATE(15,6,((Data!$C$1:$C$1002=T$6)/(Data!$C$1:$C$1002=T$6))*ROW(Data!$C$1:$C$1002),ROW(T109)-ROW(T$6)),1),"")</f>
        <v/>
      </c>
      <c r="U109" s="43"/>
      <c r="V109" s="43" t="str">
        <f>IFERROR(INDEX(Data!$A$1:X$1002,_xlfn.AGGREGATE(15,6,((Data!$C$1:$C$1002=V$6)/(Data!$C$1:$C$1002=V$6))*ROW(Data!$C$1:$C$1002),ROW(V109)-ROW(V$6)),1),"")</f>
        <v>Zee Mundo</v>
      </c>
      <c r="W109" s="43"/>
      <c r="X109" s="43" t="str">
        <f>IFERROR(INDEX(Data!$A$1:Z$1002,_xlfn.AGGREGATE(15,6,((Data!$C$1:$C$1002=X$6)/(Data!$C$1:$C$1002=X$6))*ROW(Data!$C$1:$C$1002),ROW(X109)-ROW(X$6)),1),"")</f>
        <v/>
      </c>
      <c r="Y109" s="43"/>
      <c r="Z109" s="43" t="str">
        <f>IFERROR(INDEX(Data!$A$1:AB$1002,_xlfn.AGGREGATE(15,6,((Data!$C$1:$C$1002=Z$6)/(Data!$C$1:$C$1002=Z$6))*ROW(Data!$C$1:$C$1002),ROW(Z109)-ROW(Z$6)),1),"")</f>
        <v/>
      </c>
    </row>
    <row r="110" spans="1:26" x14ac:dyDescent="0.4">
      <c r="A110" s="43"/>
      <c r="B110" s="43" t="str">
        <f>IFERROR(INDEX(Data!A$1:$A$1002,_xlfn.AGGREGATE(15,6,((Data!$C$1:$C$1002=B$6)/(Data!$C$1:$C$1002=B$6))*ROW(Data!$C$1:$C$1002),ROW(B110)-ROW(B$6)),1),"")</f>
        <v/>
      </c>
      <c r="C110" s="43"/>
      <c r="D110" s="43" t="str">
        <f>IFERROR(INDEX(Data!$A$1:C$1002,_xlfn.AGGREGATE(15,6,((Data!$C$1:$C$1002=D$6)/(Data!$C$1:$C$1002=D$6))*ROW(Data!$C$1:$C$1002),ROW(D110)-ROW(D$6)),1),"")</f>
        <v/>
      </c>
      <c r="E110" s="43"/>
      <c r="F110" s="43" t="str">
        <f>IFERROR(INDEX(Data!$A$1:E$1002,_xlfn.AGGREGATE(15,6,((Data!$C$1:$C$1002=F$6)/(Data!$C$1:$C$1002=F$6))*ROW(Data!$C$1:$C$1002),ROW(F110)-ROW(F$6)),1),"")</f>
        <v/>
      </c>
      <c r="G110" s="43"/>
      <c r="H110" s="43" t="str">
        <f>IFERROR(INDEX(Data!$A$1:G$1002,_xlfn.AGGREGATE(15,6,((Data!$C$1:$C$1002=H$6)/(Data!$C$1:$C$1002=H$6))*ROW(Data!$C$1:$C$1002),ROW(H110)-ROW(H$6)),1),"")</f>
        <v/>
      </c>
      <c r="I110" s="43"/>
      <c r="J110" s="43" t="str">
        <f>IFERROR(INDEX(Data!$A$1:I$1002,_xlfn.AGGREGATE(15,6,((Data!$C$1:$C$1002=J$6)/(Data!$C$1:$C$1002=J$6))*ROW(Data!$C$1:$C$1002),ROW(J110)-ROW(J$6)),1),"")</f>
        <v/>
      </c>
      <c r="K110" s="43"/>
      <c r="L110" s="43" t="str">
        <f>IFERROR(INDEX(Data!$A$1:K$1002,_xlfn.AGGREGATE(15,6,((Data!$C$1:$C$1002=L$6)/(Data!$C$1:$C$1002=L$6))*ROW(Data!$C$1:$C$1002),ROW(L110)-ROW(L$6)),1),"")</f>
        <v/>
      </c>
      <c r="M110" s="43"/>
      <c r="N110" s="43" t="str">
        <f>IFERROR(INDEX(Data!$A$1:M$1002,_xlfn.AGGREGATE(15,6,((Data!$C$1:$C$1002=N$6)/(Data!$C$1:$C$1002=N$6))*ROW(Data!$C$1:$C$1002),ROW(N110)-ROW(N$6)),1),"")</f>
        <v/>
      </c>
      <c r="O110" s="43"/>
      <c r="P110" s="43" t="str">
        <f>IFERROR(INDEX(Data!$A$1:O$1002,_xlfn.AGGREGATE(15,6,((Data!$C$1:$C$1002=P$6)/(Data!$C$1:$C$1002=P$6))*ROW(Data!$C$1:$C$1002),ROW(P110)-ROW(P$6)),1),"")</f>
        <v/>
      </c>
      <c r="Q110" s="43"/>
      <c r="R110" s="43" t="str">
        <f>IFERROR(INDEX(Data!$A$1:Q$1002,_xlfn.AGGREGATE(15,6,((Data!$C$1:$C$1002=R$6)/(Data!$C$1:$C$1002=R$6))*ROW(Data!$C$1:$C$1002),ROW(R110)-ROW(R$6)),1),"")</f>
        <v/>
      </c>
      <c r="S110" s="43"/>
      <c r="T110" s="43" t="str">
        <f>IFERROR(INDEX(Data!$A$1:R$1002,_xlfn.AGGREGATE(15,6,((Data!$C$1:$C$1002=T$6)/(Data!$C$1:$C$1002=T$6))*ROW(Data!$C$1:$C$1002),ROW(T110)-ROW(T$6)),1),"")</f>
        <v/>
      </c>
      <c r="U110" s="43"/>
      <c r="V110" s="43" t="str">
        <f>IFERROR(INDEX(Data!$A$1:X$1002,_xlfn.AGGREGATE(15,6,((Data!$C$1:$C$1002=V$6)/(Data!$C$1:$C$1002=V$6))*ROW(Data!$C$1:$C$1002),ROW(V110)-ROW(V$6)),1),"")</f>
        <v>Zoomoo</v>
      </c>
      <c r="W110" s="43"/>
      <c r="X110" s="43" t="str">
        <f>IFERROR(INDEX(Data!$A$1:Z$1002,_xlfn.AGGREGATE(15,6,((Data!$C$1:$C$1002=X$6)/(Data!$C$1:$C$1002=X$6))*ROW(Data!$C$1:$C$1002),ROW(X110)-ROW(X$6)),1),"")</f>
        <v/>
      </c>
      <c r="Y110" s="43"/>
      <c r="Z110" s="43" t="str">
        <f>IFERROR(INDEX(Data!$A$1:AB$1002,_xlfn.AGGREGATE(15,6,((Data!$C$1:$C$1002=Z$6)/(Data!$C$1:$C$1002=Z$6))*ROW(Data!$C$1:$C$1002),ROW(Z110)-ROW(Z$6)),1),"")</f>
        <v/>
      </c>
    </row>
    <row r="111" spans="1:26" x14ac:dyDescent="0.4">
      <c r="A111" s="43"/>
      <c r="B111" s="43" t="str">
        <f>IFERROR(INDEX(Data!A$1:$A$1002,_xlfn.AGGREGATE(15,6,((Data!$C$1:$C$1002=B$6)/(Data!$C$1:$C$1002=B$6))*ROW(Data!$C$1:$C$1002),ROW(B111)-ROW(B$6)),1),"")</f>
        <v/>
      </c>
      <c r="C111" s="43"/>
      <c r="D111" s="43" t="str">
        <f>IFERROR(INDEX(Data!$A$1:C$1002,_xlfn.AGGREGATE(15,6,((Data!$C$1:$C$1002=D$6)/(Data!$C$1:$C$1002=D$6))*ROW(Data!$C$1:$C$1002),ROW(D111)-ROW(D$6)),1),"")</f>
        <v/>
      </c>
      <c r="E111" s="43"/>
      <c r="F111" s="43" t="str">
        <f>IFERROR(INDEX(Data!$A$1:E$1002,_xlfn.AGGREGATE(15,6,((Data!$C$1:$C$1002=F$6)/(Data!$C$1:$C$1002=F$6))*ROW(Data!$C$1:$C$1002),ROW(F111)-ROW(F$6)),1),"")</f>
        <v/>
      </c>
      <c r="G111" s="43"/>
      <c r="H111" s="43" t="str">
        <f>IFERROR(INDEX(Data!$A$1:G$1002,_xlfn.AGGREGATE(15,6,((Data!$C$1:$C$1002=H$6)/(Data!$C$1:$C$1002=H$6))*ROW(Data!$C$1:$C$1002),ROW(H111)-ROW(H$6)),1),"")</f>
        <v/>
      </c>
      <c r="I111" s="43"/>
      <c r="J111" s="43" t="str">
        <f>IFERROR(INDEX(Data!$A$1:I$1002,_xlfn.AGGREGATE(15,6,((Data!$C$1:$C$1002=J$6)/(Data!$C$1:$C$1002=J$6))*ROW(Data!$C$1:$C$1002),ROW(J111)-ROW(J$6)),1),"")</f>
        <v/>
      </c>
      <c r="K111" s="43"/>
      <c r="L111" s="43" t="str">
        <f>IFERROR(INDEX(Data!$A$1:K$1002,_xlfn.AGGREGATE(15,6,((Data!$C$1:$C$1002=L$6)/(Data!$C$1:$C$1002=L$6))*ROW(Data!$C$1:$C$1002),ROW(L111)-ROW(L$6)),1),"")</f>
        <v/>
      </c>
      <c r="M111" s="43"/>
      <c r="N111" s="43" t="str">
        <f>IFERROR(INDEX(Data!$A$1:M$1002,_xlfn.AGGREGATE(15,6,((Data!$C$1:$C$1002=N$6)/(Data!$C$1:$C$1002=N$6))*ROW(Data!$C$1:$C$1002),ROW(N111)-ROW(N$6)),1),"")</f>
        <v/>
      </c>
      <c r="O111" s="43"/>
      <c r="P111" s="43" t="str">
        <f>IFERROR(INDEX(Data!$A$1:O$1002,_xlfn.AGGREGATE(15,6,((Data!$C$1:$C$1002=P$6)/(Data!$C$1:$C$1002=P$6))*ROW(Data!$C$1:$C$1002),ROW(P111)-ROW(P$6)),1),"")</f>
        <v/>
      </c>
      <c r="Q111" s="43"/>
      <c r="R111" s="43" t="str">
        <f>IFERROR(INDEX(Data!$A$1:Q$1002,_xlfn.AGGREGATE(15,6,((Data!$C$1:$C$1002=R$6)/(Data!$C$1:$C$1002=R$6))*ROW(Data!$C$1:$C$1002),ROW(R111)-ROW(R$6)),1),"")</f>
        <v/>
      </c>
      <c r="S111" s="43"/>
      <c r="T111" s="43" t="str">
        <f>IFERROR(INDEX(Data!$A$1:R$1002,_xlfn.AGGREGATE(15,6,((Data!$C$1:$C$1002=T$6)/(Data!$C$1:$C$1002=T$6))*ROW(Data!$C$1:$C$1002),ROW(T111)-ROW(T$6)),1),"")</f>
        <v/>
      </c>
      <c r="U111" s="43"/>
      <c r="V111" s="43" t="str">
        <f>IFERROR(INDEX(Data!$A$1:X$1002,_xlfn.AGGREGATE(15,6,((Data!$C$1:$C$1002=V$6)/(Data!$C$1:$C$1002=V$6))*ROW(Data!$C$1:$C$1002),ROW(V111)-ROW(V$6)),1),"")</f>
        <v/>
      </c>
      <c r="W111" s="43"/>
      <c r="X111" s="43" t="str">
        <f>IFERROR(INDEX(Data!$A$1:Z$1002,_xlfn.AGGREGATE(15,6,((Data!$C$1:$C$1002=X$6)/(Data!$C$1:$C$1002=X$6))*ROW(Data!$C$1:$C$1002),ROW(X111)-ROW(X$6)),1),"")</f>
        <v/>
      </c>
      <c r="Y111" s="43"/>
      <c r="Z111" s="43" t="str">
        <f>IFERROR(INDEX(Data!$A$1:AB$1002,_xlfn.AGGREGATE(15,6,((Data!$C$1:$C$1002=Z$6)/(Data!$C$1:$C$1002=Z$6))*ROW(Data!$C$1:$C$1002),ROW(Z111)-ROW(Z$6)),1),"")</f>
        <v/>
      </c>
    </row>
    <row r="112" spans="1:26" x14ac:dyDescent="0.4">
      <c r="A112" s="43"/>
      <c r="B112" s="43" t="str">
        <f>IFERROR(INDEX(Data!A$1:$A$1002,_xlfn.AGGREGATE(15,6,((Data!$C$1:$C$1002=B$6)/(Data!$C$1:$C$1002=B$6))*ROW(Data!$C$1:$C$1002),ROW(B112)-ROW(B$6)),1),"")</f>
        <v/>
      </c>
      <c r="C112" s="43"/>
      <c r="D112" s="43" t="str">
        <f>IFERROR(INDEX(Data!$A$1:C$1002,_xlfn.AGGREGATE(15,6,((Data!$C$1:$C$1002=D$6)/(Data!$C$1:$C$1002=D$6))*ROW(Data!$C$1:$C$1002),ROW(D112)-ROW(D$6)),1),"")</f>
        <v/>
      </c>
      <c r="E112" s="43"/>
      <c r="F112" s="43" t="str">
        <f>IFERROR(INDEX(Data!$A$1:E$1002,_xlfn.AGGREGATE(15,6,((Data!$C$1:$C$1002=F$6)/(Data!$C$1:$C$1002=F$6))*ROW(Data!$C$1:$C$1002),ROW(F112)-ROW(F$6)),1),"")</f>
        <v/>
      </c>
      <c r="G112" s="43"/>
      <c r="H112" s="43" t="str">
        <f>IFERROR(INDEX(Data!$A$1:G$1002,_xlfn.AGGREGATE(15,6,((Data!$C$1:$C$1002=H$6)/(Data!$C$1:$C$1002=H$6))*ROW(Data!$C$1:$C$1002),ROW(H112)-ROW(H$6)),1),"")</f>
        <v/>
      </c>
      <c r="I112" s="43"/>
      <c r="J112" s="43" t="str">
        <f>IFERROR(INDEX(Data!$A$1:I$1002,_xlfn.AGGREGATE(15,6,((Data!$C$1:$C$1002=J$6)/(Data!$C$1:$C$1002=J$6))*ROW(Data!$C$1:$C$1002),ROW(J112)-ROW(J$6)),1),"")</f>
        <v/>
      </c>
      <c r="K112" s="43"/>
      <c r="L112" s="43" t="str">
        <f>IFERROR(INDEX(Data!$A$1:K$1002,_xlfn.AGGREGATE(15,6,((Data!$C$1:$C$1002=L$6)/(Data!$C$1:$C$1002=L$6))*ROW(Data!$C$1:$C$1002),ROW(L112)-ROW(L$6)),1),"")</f>
        <v/>
      </c>
      <c r="M112" s="43"/>
      <c r="N112" s="43" t="str">
        <f>IFERROR(INDEX(Data!$A$1:M$1002,_xlfn.AGGREGATE(15,6,((Data!$C$1:$C$1002=N$6)/(Data!$C$1:$C$1002=N$6))*ROW(Data!$C$1:$C$1002),ROW(N112)-ROW(N$6)),1),"")</f>
        <v/>
      </c>
      <c r="O112" s="43"/>
      <c r="P112" s="43" t="str">
        <f>IFERROR(INDEX(Data!$A$1:O$1002,_xlfn.AGGREGATE(15,6,((Data!$C$1:$C$1002=P$6)/(Data!$C$1:$C$1002=P$6))*ROW(Data!$C$1:$C$1002),ROW(P112)-ROW(P$6)),1),"")</f>
        <v/>
      </c>
      <c r="Q112" s="43"/>
      <c r="R112" s="43" t="str">
        <f>IFERROR(INDEX(Data!$A$1:Q$1002,_xlfn.AGGREGATE(15,6,((Data!$C$1:$C$1002=R$6)/(Data!$C$1:$C$1002=R$6))*ROW(Data!$C$1:$C$1002),ROW(R112)-ROW(R$6)),1),"")</f>
        <v/>
      </c>
      <c r="S112" s="43"/>
      <c r="T112" s="43" t="str">
        <f>IFERROR(INDEX(Data!$A$1:R$1002,_xlfn.AGGREGATE(15,6,((Data!$C$1:$C$1002=T$6)/(Data!$C$1:$C$1002=T$6))*ROW(Data!$C$1:$C$1002),ROW(T112)-ROW(T$6)),1),"")</f>
        <v/>
      </c>
      <c r="U112" s="43"/>
      <c r="V112" s="43" t="str">
        <f>IFERROR(INDEX(Data!$A$1:X$1002,_xlfn.AGGREGATE(15,6,((Data!$C$1:$C$1002=V$6)/(Data!$C$1:$C$1002=V$6))*ROW(Data!$C$1:$C$1002),ROW(V112)-ROW(V$6)),1),"")</f>
        <v/>
      </c>
      <c r="W112" s="43"/>
      <c r="X112" s="43" t="str">
        <f>IFERROR(INDEX(Data!$A$1:Z$1002,_xlfn.AGGREGATE(15,6,((Data!$C$1:$C$1002=X$6)/(Data!$C$1:$C$1002=X$6))*ROW(Data!$C$1:$C$1002),ROW(X112)-ROW(X$6)),1),"")</f>
        <v/>
      </c>
      <c r="Y112" s="43"/>
      <c r="Z112" s="43" t="str">
        <f>IFERROR(INDEX(Data!$A$1:AB$1002,_xlfn.AGGREGATE(15,6,((Data!$C$1:$C$1002=Z$6)/(Data!$C$1:$C$1002=Z$6))*ROW(Data!$C$1:$C$1002),ROW(Z112)-ROW(Z$6)),1),"")</f>
        <v/>
      </c>
    </row>
    <row r="113" spans="1:26" x14ac:dyDescent="0.4">
      <c r="A113" s="43"/>
      <c r="B113" s="43" t="str">
        <f>IFERROR(INDEX(Data!A$1:$A$1002,_xlfn.AGGREGATE(15,6,((Data!$C$1:$C$1002=B$6)/(Data!$C$1:$C$1002=B$6))*ROW(Data!$C$1:$C$1002),ROW(B113)-ROW(B$6)),1),"")</f>
        <v/>
      </c>
      <c r="C113" s="43"/>
      <c r="D113" s="43" t="str">
        <f>IFERROR(INDEX(Data!$A$1:C$1002,_xlfn.AGGREGATE(15,6,((Data!$C$1:$C$1002=D$6)/(Data!$C$1:$C$1002=D$6))*ROW(Data!$C$1:$C$1002),ROW(D113)-ROW(D$6)),1),"")</f>
        <v/>
      </c>
      <c r="E113" s="43"/>
      <c r="F113" s="43" t="str">
        <f>IFERROR(INDEX(Data!$A$1:E$1002,_xlfn.AGGREGATE(15,6,((Data!$C$1:$C$1002=F$6)/(Data!$C$1:$C$1002=F$6))*ROW(Data!$C$1:$C$1002),ROW(F113)-ROW(F$6)),1),"")</f>
        <v/>
      </c>
      <c r="G113" s="43"/>
      <c r="H113" s="43" t="str">
        <f>IFERROR(INDEX(Data!$A$1:G$1002,_xlfn.AGGREGATE(15,6,((Data!$C$1:$C$1002=H$6)/(Data!$C$1:$C$1002=H$6))*ROW(Data!$C$1:$C$1002),ROW(H113)-ROW(H$6)),1),"")</f>
        <v/>
      </c>
      <c r="I113" s="43"/>
      <c r="J113" s="43" t="str">
        <f>IFERROR(INDEX(Data!$A$1:I$1002,_xlfn.AGGREGATE(15,6,((Data!$C$1:$C$1002=J$6)/(Data!$C$1:$C$1002=J$6))*ROW(Data!$C$1:$C$1002),ROW(J113)-ROW(J$6)),1),"")</f>
        <v/>
      </c>
      <c r="K113" s="43"/>
      <c r="L113" s="43" t="str">
        <f>IFERROR(INDEX(Data!$A$1:K$1002,_xlfn.AGGREGATE(15,6,((Data!$C$1:$C$1002=L$6)/(Data!$C$1:$C$1002=L$6))*ROW(Data!$C$1:$C$1002),ROW(L113)-ROW(L$6)),1),"")</f>
        <v/>
      </c>
      <c r="M113" s="43"/>
      <c r="N113" s="43" t="str">
        <f>IFERROR(INDEX(Data!$A$1:M$1002,_xlfn.AGGREGATE(15,6,((Data!$C$1:$C$1002=N$6)/(Data!$C$1:$C$1002=N$6))*ROW(Data!$C$1:$C$1002),ROW(N113)-ROW(N$6)),1),"")</f>
        <v/>
      </c>
      <c r="O113" s="43"/>
      <c r="P113" s="43" t="str">
        <f>IFERROR(INDEX(Data!$A$1:O$1002,_xlfn.AGGREGATE(15,6,((Data!$C$1:$C$1002=P$6)/(Data!$C$1:$C$1002=P$6))*ROW(Data!$C$1:$C$1002),ROW(P113)-ROW(P$6)),1),"")</f>
        <v/>
      </c>
      <c r="Q113" s="43"/>
      <c r="R113" s="43" t="str">
        <f>IFERROR(INDEX(Data!$A$1:Q$1002,_xlfn.AGGREGATE(15,6,((Data!$C$1:$C$1002=R$6)/(Data!$C$1:$C$1002=R$6))*ROW(Data!$C$1:$C$1002),ROW(R113)-ROW(R$6)),1),"")</f>
        <v/>
      </c>
      <c r="S113" s="43"/>
      <c r="T113" s="43" t="str">
        <f>IFERROR(INDEX(Data!$A$1:R$1002,_xlfn.AGGREGATE(15,6,((Data!$C$1:$C$1002=T$6)/(Data!$C$1:$C$1002=T$6))*ROW(Data!$C$1:$C$1002),ROW(T113)-ROW(T$6)),1),"")</f>
        <v/>
      </c>
      <c r="U113" s="43"/>
      <c r="V113" s="43" t="str">
        <f>IFERROR(INDEX(Data!$A$1:X$1002,_xlfn.AGGREGATE(15,6,((Data!$C$1:$C$1002=V$6)/(Data!$C$1:$C$1002=V$6))*ROW(Data!$C$1:$C$1002),ROW(V113)-ROW(V$6)),1),"")</f>
        <v/>
      </c>
      <c r="W113" s="43"/>
      <c r="X113" s="43" t="str">
        <f>IFERROR(INDEX(Data!$A$1:Z$1002,_xlfn.AGGREGATE(15,6,((Data!$C$1:$C$1002=X$6)/(Data!$C$1:$C$1002=X$6))*ROW(Data!$C$1:$C$1002),ROW(X113)-ROW(X$6)),1),"")</f>
        <v/>
      </c>
      <c r="Y113" s="43"/>
      <c r="Z113" s="43" t="str">
        <f>IFERROR(INDEX(Data!$A$1:AB$1002,_xlfn.AGGREGATE(15,6,((Data!$C$1:$C$1002=Z$6)/(Data!$C$1:$C$1002=Z$6))*ROW(Data!$C$1:$C$1002),ROW(Z113)-ROW(Z$6)),1),"")</f>
        <v/>
      </c>
    </row>
    <row r="114" spans="1:26" x14ac:dyDescent="0.4">
      <c r="A114" s="43"/>
      <c r="B114" s="43" t="str">
        <f>IFERROR(INDEX(Data!A$1:$A$1002,_xlfn.AGGREGATE(15,6,((Data!$C$1:$C$1002=B$6)/(Data!$C$1:$C$1002=B$6))*ROW(Data!$C$1:$C$1002),ROW(B114)-ROW(B$6)),1),"")</f>
        <v/>
      </c>
      <c r="C114" s="43"/>
      <c r="D114" s="43" t="str">
        <f>IFERROR(INDEX(Data!$A$1:C$1002,_xlfn.AGGREGATE(15,6,((Data!$C$1:$C$1002=D$6)/(Data!$C$1:$C$1002=D$6))*ROW(Data!$C$1:$C$1002),ROW(D114)-ROW(D$6)),1),"")</f>
        <v/>
      </c>
      <c r="E114" s="43"/>
      <c r="F114" s="43" t="str">
        <f>IFERROR(INDEX(Data!$A$1:E$1002,_xlfn.AGGREGATE(15,6,((Data!$C$1:$C$1002=F$6)/(Data!$C$1:$C$1002=F$6))*ROW(Data!$C$1:$C$1002),ROW(F114)-ROW(F$6)),1),"")</f>
        <v/>
      </c>
      <c r="G114" s="43"/>
      <c r="H114" s="43" t="str">
        <f>IFERROR(INDEX(Data!$A$1:G$1002,_xlfn.AGGREGATE(15,6,((Data!$C$1:$C$1002=H$6)/(Data!$C$1:$C$1002=H$6))*ROW(Data!$C$1:$C$1002),ROW(H114)-ROW(H$6)),1),"")</f>
        <v/>
      </c>
      <c r="I114" s="43"/>
      <c r="J114" s="43" t="str">
        <f>IFERROR(INDEX(Data!$A$1:I$1002,_xlfn.AGGREGATE(15,6,((Data!$C$1:$C$1002=J$6)/(Data!$C$1:$C$1002=J$6))*ROW(Data!$C$1:$C$1002),ROW(J114)-ROW(J$6)),1),"")</f>
        <v/>
      </c>
      <c r="K114" s="43"/>
      <c r="L114" s="43" t="str">
        <f>IFERROR(INDEX(Data!$A$1:K$1002,_xlfn.AGGREGATE(15,6,((Data!$C$1:$C$1002=L$6)/(Data!$C$1:$C$1002=L$6))*ROW(Data!$C$1:$C$1002),ROW(L114)-ROW(L$6)),1),"")</f>
        <v/>
      </c>
      <c r="M114" s="43"/>
      <c r="N114" s="43" t="str">
        <f>IFERROR(INDEX(Data!$A$1:M$1002,_xlfn.AGGREGATE(15,6,((Data!$C$1:$C$1002=N$6)/(Data!$C$1:$C$1002=N$6))*ROW(Data!$C$1:$C$1002),ROW(N114)-ROW(N$6)),1),"")</f>
        <v/>
      </c>
      <c r="O114" s="43"/>
      <c r="P114" s="43" t="str">
        <f>IFERROR(INDEX(Data!$A$1:O$1002,_xlfn.AGGREGATE(15,6,((Data!$C$1:$C$1002=P$6)/(Data!$C$1:$C$1002=P$6))*ROW(Data!$C$1:$C$1002),ROW(P114)-ROW(P$6)),1),"")</f>
        <v/>
      </c>
      <c r="Q114" s="43"/>
      <c r="R114" s="43" t="str">
        <f>IFERROR(INDEX(Data!$A$1:Q$1002,_xlfn.AGGREGATE(15,6,((Data!$C$1:$C$1002=R$6)/(Data!$C$1:$C$1002=R$6))*ROW(Data!$C$1:$C$1002),ROW(R114)-ROW(R$6)),1),"")</f>
        <v/>
      </c>
      <c r="S114" s="43"/>
      <c r="T114" s="43" t="str">
        <f>IFERROR(INDEX(Data!$A$1:R$1002,_xlfn.AGGREGATE(15,6,((Data!$C$1:$C$1002=T$6)/(Data!$C$1:$C$1002=T$6))*ROW(Data!$C$1:$C$1002),ROW(T114)-ROW(T$6)),1),"")</f>
        <v/>
      </c>
      <c r="U114" s="43"/>
      <c r="V114" s="43" t="str">
        <f>IFERROR(INDEX(Data!$A$1:X$1002,_xlfn.AGGREGATE(15,6,((Data!$C$1:$C$1002=V$6)/(Data!$C$1:$C$1002=V$6))*ROW(Data!$C$1:$C$1002),ROW(V114)-ROW(V$6)),1),"")</f>
        <v/>
      </c>
      <c r="W114" s="43"/>
      <c r="X114" s="43" t="str">
        <f>IFERROR(INDEX(Data!$A$1:Z$1002,_xlfn.AGGREGATE(15,6,((Data!$C$1:$C$1002=X$6)/(Data!$C$1:$C$1002=X$6))*ROW(Data!$C$1:$C$1002),ROW(X114)-ROW(X$6)),1),"")</f>
        <v/>
      </c>
      <c r="Y114" s="43"/>
      <c r="Z114" s="43" t="str">
        <f>IFERROR(INDEX(Data!$A$1:AB$1002,_xlfn.AGGREGATE(15,6,((Data!$C$1:$C$1002=Z$6)/(Data!$C$1:$C$1002=Z$6))*ROW(Data!$C$1:$C$1002),ROW(Z114)-ROW(Z$6)),1),"")</f>
        <v/>
      </c>
    </row>
    <row r="115" spans="1:26" x14ac:dyDescent="0.4">
      <c r="A115" s="43"/>
      <c r="B115" s="43" t="str">
        <f>IFERROR(INDEX(Data!A$1:$A$1002,_xlfn.AGGREGATE(15,6,((Data!$C$1:$C$1002=B$6)/(Data!$C$1:$C$1002=B$6))*ROW(Data!$C$1:$C$1002),ROW(B115)-ROW(B$6)),1),"")</f>
        <v/>
      </c>
      <c r="C115" s="43"/>
      <c r="D115" s="43" t="str">
        <f>IFERROR(INDEX(Data!$A$1:C$1002,_xlfn.AGGREGATE(15,6,((Data!$C$1:$C$1002=D$6)/(Data!$C$1:$C$1002=D$6))*ROW(Data!$C$1:$C$1002),ROW(D115)-ROW(D$6)),1),"")</f>
        <v/>
      </c>
      <c r="E115" s="43"/>
      <c r="F115" s="43" t="str">
        <f>IFERROR(INDEX(Data!$A$1:E$1002,_xlfn.AGGREGATE(15,6,((Data!$C$1:$C$1002=F$6)/(Data!$C$1:$C$1002=F$6))*ROW(Data!$C$1:$C$1002),ROW(F115)-ROW(F$6)),1),"")</f>
        <v/>
      </c>
      <c r="G115" s="43"/>
      <c r="H115" s="43" t="str">
        <f>IFERROR(INDEX(Data!$A$1:G$1002,_xlfn.AGGREGATE(15,6,((Data!$C$1:$C$1002=H$6)/(Data!$C$1:$C$1002=H$6))*ROW(Data!$C$1:$C$1002),ROW(H115)-ROW(H$6)),1),"")</f>
        <v/>
      </c>
      <c r="I115" s="43"/>
      <c r="J115" s="43" t="str">
        <f>IFERROR(INDEX(Data!$A$1:I$1002,_xlfn.AGGREGATE(15,6,((Data!$C$1:$C$1002=J$6)/(Data!$C$1:$C$1002=J$6))*ROW(Data!$C$1:$C$1002),ROW(J115)-ROW(J$6)),1),"")</f>
        <v/>
      </c>
      <c r="K115" s="43"/>
      <c r="L115" s="43" t="str">
        <f>IFERROR(INDEX(Data!$A$1:K$1002,_xlfn.AGGREGATE(15,6,((Data!$C$1:$C$1002=L$6)/(Data!$C$1:$C$1002=L$6))*ROW(Data!$C$1:$C$1002),ROW(L115)-ROW(L$6)),1),"")</f>
        <v/>
      </c>
      <c r="M115" s="43"/>
      <c r="N115" s="43" t="str">
        <f>IFERROR(INDEX(Data!$A$1:M$1002,_xlfn.AGGREGATE(15,6,((Data!$C$1:$C$1002=N$6)/(Data!$C$1:$C$1002=N$6))*ROW(Data!$C$1:$C$1002),ROW(N115)-ROW(N$6)),1),"")</f>
        <v/>
      </c>
      <c r="O115" s="43"/>
      <c r="P115" s="43" t="str">
        <f>IFERROR(INDEX(Data!$A$1:O$1002,_xlfn.AGGREGATE(15,6,((Data!$C$1:$C$1002=P$6)/(Data!$C$1:$C$1002=P$6))*ROW(Data!$C$1:$C$1002),ROW(P115)-ROW(P$6)),1),"")</f>
        <v/>
      </c>
      <c r="Q115" s="43"/>
      <c r="R115" s="43" t="str">
        <f>IFERROR(INDEX(Data!$A$1:Q$1002,_xlfn.AGGREGATE(15,6,((Data!$C$1:$C$1002=R$6)/(Data!$C$1:$C$1002=R$6))*ROW(Data!$C$1:$C$1002),ROW(R115)-ROW(R$6)),1),"")</f>
        <v/>
      </c>
      <c r="S115" s="43"/>
      <c r="T115" s="43" t="str">
        <f>IFERROR(INDEX(Data!$A$1:R$1002,_xlfn.AGGREGATE(15,6,((Data!$C$1:$C$1002=T$6)/(Data!$C$1:$C$1002=T$6))*ROW(Data!$C$1:$C$1002),ROW(T115)-ROW(T$6)),1),"")</f>
        <v/>
      </c>
      <c r="U115" s="43"/>
      <c r="V115" s="43" t="str">
        <f>IFERROR(INDEX(Data!$A$1:X$1002,_xlfn.AGGREGATE(15,6,((Data!$C$1:$C$1002=V$6)/(Data!$C$1:$C$1002=V$6))*ROW(Data!$C$1:$C$1002),ROW(V115)-ROW(V$6)),1),"")</f>
        <v/>
      </c>
      <c r="W115" s="43"/>
      <c r="X115" s="43" t="str">
        <f>IFERROR(INDEX(Data!$A$1:Z$1002,_xlfn.AGGREGATE(15,6,((Data!$C$1:$C$1002=X$6)/(Data!$C$1:$C$1002=X$6))*ROW(Data!$C$1:$C$1002),ROW(X115)-ROW(X$6)),1),"")</f>
        <v/>
      </c>
      <c r="Y115" s="43"/>
      <c r="Z115" s="43" t="str">
        <f>IFERROR(INDEX(Data!$A$1:AB$1002,_xlfn.AGGREGATE(15,6,((Data!$C$1:$C$1002=Z$6)/(Data!$C$1:$C$1002=Z$6))*ROW(Data!$C$1:$C$1002),ROW(Z115)-ROW(Z$6)),1),"")</f>
        <v/>
      </c>
    </row>
    <row r="116" spans="1:26" x14ac:dyDescent="0.4">
      <c r="A116" s="43"/>
      <c r="B116" s="43" t="str">
        <f>IFERROR(INDEX(Data!A$1:$A$1002,_xlfn.AGGREGATE(15,6,((Data!$C$1:$C$1002=B$6)/(Data!$C$1:$C$1002=B$6))*ROW(Data!$C$1:$C$1002),ROW(B116)-ROW(B$6)),1),"")</f>
        <v/>
      </c>
      <c r="C116" s="43"/>
      <c r="D116" s="43" t="str">
        <f>IFERROR(INDEX(Data!$A$1:C$1002,_xlfn.AGGREGATE(15,6,((Data!$C$1:$C$1002=D$6)/(Data!$C$1:$C$1002=D$6))*ROW(Data!$C$1:$C$1002),ROW(D116)-ROW(D$6)),1),"")</f>
        <v/>
      </c>
      <c r="E116" s="43"/>
      <c r="F116" s="43" t="str">
        <f>IFERROR(INDEX(Data!$A$1:E$1002,_xlfn.AGGREGATE(15,6,((Data!$C$1:$C$1002=F$6)/(Data!$C$1:$C$1002=F$6))*ROW(Data!$C$1:$C$1002),ROW(F116)-ROW(F$6)),1),"")</f>
        <v/>
      </c>
      <c r="G116" s="43"/>
      <c r="H116" s="43" t="str">
        <f>IFERROR(INDEX(Data!$A$1:G$1002,_xlfn.AGGREGATE(15,6,((Data!$C$1:$C$1002=H$6)/(Data!$C$1:$C$1002=H$6))*ROW(Data!$C$1:$C$1002),ROW(H116)-ROW(H$6)),1),"")</f>
        <v/>
      </c>
      <c r="I116" s="43"/>
      <c r="J116" s="43" t="str">
        <f>IFERROR(INDEX(Data!$A$1:I$1002,_xlfn.AGGREGATE(15,6,((Data!$C$1:$C$1002=J$6)/(Data!$C$1:$C$1002=J$6))*ROW(Data!$C$1:$C$1002),ROW(J116)-ROW(J$6)),1),"")</f>
        <v/>
      </c>
      <c r="K116" s="43"/>
      <c r="L116" s="43" t="str">
        <f>IFERROR(INDEX(Data!$A$1:K$1002,_xlfn.AGGREGATE(15,6,((Data!$C$1:$C$1002=L$6)/(Data!$C$1:$C$1002=L$6))*ROW(Data!$C$1:$C$1002),ROW(L116)-ROW(L$6)),1),"")</f>
        <v/>
      </c>
      <c r="M116" s="43"/>
      <c r="N116" s="43" t="str">
        <f>IFERROR(INDEX(Data!$A$1:M$1002,_xlfn.AGGREGATE(15,6,((Data!$C$1:$C$1002=N$6)/(Data!$C$1:$C$1002=N$6))*ROW(Data!$C$1:$C$1002),ROW(N116)-ROW(N$6)),1),"")</f>
        <v/>
      </c>
      <c r="O116" s="43"/>
      <c r="P116" s="43" t="str">
        <f>IFERROR(INDEX(Data!$A$1:O$1002,_xlfn.AGGREGATE(15,6,((Data!$C$1:$C$1002=P$6)/(Data!$C$1:$C$1002=P$6))*ROW(Data!$C$1:$C$1002),ROW(P116)-ROW(P$6)),1),"")</f>
        <v/>
      </c>
      <c r="Q116" s="43"/>
      <c r="R116" s="43" t="str">
        <f>IFERROR(INDEX(Data!$A$1:Q$1002,_xlfn.AGGREGATE(15,6,((Data!$C$1:$C$1002=R$6)/(Data!$C$1:$C$1002=R$6))*ROW(Data!$C$1:$C$1002),ROW(R116)-ROW(R$6)),1),"")</f>
        <v/>
      </c>
      <c r="S116" s="43"/>
      <c r="T116" s="43" t="str">
        <f>IFERROR(INDEX(Data!$A$1:R$1002,_xlfn.AGGREGATE(15,6,((Data!$C$1:$C$1002=T$6)/(Data!$C$1:$C$1002=T$6))*ROW(Data!$C$1:$C$1002),ROW(T116)-ROW(T$6)),1),"")</f>
        <v/>
      </c>
      <c r="U116" s="43"/>
      <c r="V116" s="43" t="str">
        <f>IFERROR(INDEX(Data!$A$1:X$1002,_xlfn.AGGREGATE(15,6,((Data!$C$1:$C$1002=V$6)/(Data!$C$1:$C$1002=V$6))*ROW(Data!$C$1:$C$1002),ROW(V116)-ROW(V$6)),1),"")</f>
        <v/>
      </c>
      <c r="W116" s="43"/>
      <c r="X116" s="43" t="str">
        <f>IFERROR(INDEX(Data!$A$1:Z$1002,_xlfn.AGGREGATE(15,6,((Data!$C$1:$C$1002=X$6)/(Data!$C$1:$C$1002=X$6))*ROW(Data!$C$1:$C$1002),ROW(X116)-ROW(X$6)),1),"")</f>
        <v/>
      </c>
      <c r="Y116" s="43"/>
      <c r="Z116" s="43" t="str">
        <f>IFERROR(INDEX(Data!$A$1:AB$1002,_xlfn.AGGREGATE(15,6,((Data!$C$1:$C$1002=Z$6)/(Data!$C$1:$C$1002=Z$6))*ROW(Data!$C$1:$C$1002),ROW(Z116)-ROW(Z$6)),1),"")</f>
        <v/>
      </c>
    </row>
    <row r="117" spans="1:26" x14ac:dyDescent="0.4">
      <c r="A117" s="43"/>
      <c r="B117" s="43" t="str">
        <f>IFERROR(INDEX(Data!A$1:$A$1002,_xlfn.AGGREGATE(15,6,((Data!$C$1:$C$1002=B$6)/(Data!$C$1:$C$1002=B$6))*ROW(Data!$C$1:$C$1002),ROW(B117)-ROW(B$6)),1),"")</f>
        <v/>
      </c>
      <c r="C117" s="43"/>
      <c r="D117" s="43" t="str">
        <f>IFERROR(INDEX(Data!$A$1:C$1002,_xlfn.AGGREGATE(15,6,((Data!$C$1:$C$1002=D$6)/(Data!$C$1:$C$1002=D$6))*ROW(Data!$C$1:$C$1002),ROW(D117)-ROW(D$6)),1),"")</f>
        <v/>
      </c>
      <c r="E117" s="43"/>
      <c r="F117" s="43" t="str">
        <f>IFERROR(INDEX(Data!$A$1:E$1002,_xlfn.AGGREGATE(15,6,((Data!$C$1:$C$1002=F$6)/(Data!$C$1:$C$1002=F$6))*ROW(Data!$C$1:$C$1002),ROW(F117)-ROW(F$6)),1),"")</f>
        <v/>
      </c>
      <c r="G117" s="43"/>
      <c r="H117" s="43" t="str">
        <f>IFERROR(INDEX(Data!$A$1:G$1002,_xlfn.AGGREGATE(15,6,((Data!$C$1:$C$1002=H$6)/(Data!$C$1:$C$1002=H$6))*ROW(Data!$C$1:$C$1002),ROW(H117)-ROW(H$6)),1),"")</f>
        <v/>
      </c>
      <c r="I117" s="43"/>
      <c r="J117" s="43" t="str">
        <f>IFERROR(INDEX(Data!$A$1:I$1002,_xlfn.AGGREGATE(15,6,((Data!$C$1:$C$1002=J$6)/(Data!$C$1:$C$1002=J$6))*ROW(Data!$C$1:$C$1002),ROW(J117)-ROW(J$6)),1),"")</f>
        <v/>
      </c>
      <c r="K117" s="43"/>
      <c r="L117" s="43" t="str">
        <f>IFERROR(INDEX(Data!$A$1:K$1002,_xlfn.AGGREGATE(15,6,((Data!$C$1:$C$1002=L$6)/(Data!$C$1:$C$1002=L$6))*ROW(Data!$C$1:$C$1002),ROW(L117)-ROW(L$6)),1),"")</f>
        <v/>
      </c>
      <c r="M117" s="43"/>
      <c r="N117" s="43" t="str">
        <f>IFERROR(INDEX(Data!$A$1:M$1002,_xlfn.AGGREGATE(15,6,((Data!$C$1:$C$1002=N$6)/(Data!$C$1:$C$1002=N$6))*ROW(Data!$C$1:$C$1002),ROW(N117)-ROW(N$6)),1),"")</f>
        <v/>
      </c>
      <c r="O117" s="43"/>
      <c r="P117" s="43" t="str">
        <f>IFERROR(INDEX(Data!$A$1:O$1002,_xlfn.AGGREGATE(15,6,((Data!$C$1:$C$1002=P$6)/(Data!$C$1:$C$1002=P$6))*ROW(Data!$C$1:$C$1002),ROW(P117)-ROW(P$6)),1),"")</f>
        <v/>
      </c>
      <c r="Q117" s="43"/>
      <c r="R117" s="43" t="str">
        <f>IFERROR(INDEX(Data!$A$1:Q$1002,_xlfn.AGGREGATE(15,6,((Data!$C$1:$C$1002=R$6)/(Data!$C$1:$C$1002=R$6))*ROW(Data!$C$1:$C$1002),ROW(R117)-ROW(R$6)),1),"")</f>
        <v/>
      </c>
      <c r="S117" s="43"/>
      <c r="T117" s="43" t="str">
        <f>IFERROR(INDEX(Data!$A$1:R$1002,_xlfn.AGGREGATE(15,6,((Data!$C$1:$C$1002=T$6)/(Data!$C$1:$C$1002=T$6))*ROW(Data!$C$1:$C$1002),ROW(T117)-ROW(T$6)),1),"")</f>
        <v/>
      </c>
      <c r="U117" s="43"/>
      <c r="V117" s="43" t="str">
        <f>IFERROR(INDEX(Data!$A$1:X$1002,_xlfn.AGGREGATE(15,6,((Data!$C$1:$C$1002=V$6)/(Data!$C$1:$C$1002=V$6))*ROW(Data!$C$1:$C$1002),ROW(V117)-ROW(V$6)),1),"")</f>
        <v/>
      </c>
      <c r="W117" s="43"/>
      <c r="X117" s="43" t="str">
        <f>IFERROR(INDEX(Data!$A$1:Z$1002,_xlfn.AGGREGATE(15,6,((Data!$C$1:$C$1002=X$6)/(Data!$C$1:$C$1002=X$6))*ROW(Data!$C$1:$C$1002),ROW(X117)-ROW(X$6)),1),"")</f>
        <v/>
      </c>
      <c r="Y117" s="43"/>
      <c r="Z117" s="43" t="str">
        <f>IFERROR(INDEX(Data!$A$1:AB$1002,_xlfn.AGGREGATE(15,6,((Data!$C$1:$C$1002=Z$6)/(Data!$C$1:$C$1002=Z$6))*ROW(Data!$C$1:$C$1002),ROW(Z117)-ROW(Z$6)),1),"")</f>
        <v/>
      </c>
    </row>
    <row r="118" spans="1:26" x14ac:dyDescent="0.4">
      <c r="A118" s="43"/>
      <c r="B118" s="43" t="str">
        <f>IFERROR(INDEX(Data!A$1:$A$1002,_xlfn.AGGREGATE(15,6,((Data!$C$1:$C$1002=B$6)/(Data!$C$1:$C$1002=B$6))*ROW(Data!$C$1:$C$1002),ROW(B118)-ROW(B$6)),1),"")</f>
        <v/>
      </c>
      <c r="C118" s="43"/>
      <c r="D118" s="43" t="str">
        <f>IFERROR(INDEX(Data!$A$1:C$1002,_xlfn.AGGREGATE(15,6,((Data!$C$1:$C$1002=D$6)/(Data!$C$1:$C$1002=D$6))*ROW(Data!$C$1:$C$1002),ROW(D118)-ROW(D$6)),1),"")</f>
        <v/>
      </c>
      <c r="E118" s="43"/>
      <c r="F118" s="43" t="str">
        <f>IFERROR(INDEX(Data!$A$1:E$1002,_xlfn.AGGREGATE(15,6,((Data!$C$1:$C$1002=F$6)/(Data!$C$1:$C$1002=F$6))*ROW(Data!$C$1:$C$1002),ROW(F118)-ROW(F$6)),1),"")</f>
        <v/>
      </c>
      <c r="G118" s="43"/>
      <c r="H118" s="43" t="str">
        <f>IFERROR(INDEX(Data!$A$1:G$1002,_xlfn.AGGREGATE(15,6,((Data!$C$1:$C$1002=H$6)/(Data!$C$1:$C$1002=H$6))*ROW(Data!$C$1:$C$1002),ROW(H118)-ROW(H$6)),1),"")</f>
        <v/>
      </c>
      <c r="I118" s="43"/>
      <c r="J118" s="43" t="str">
        <f>IFERROR(INDEX(Data!$A$1:I$1002,_xlfn.AGGREGATE(15,6,((Data!$C$1:$C$1002=J$6)/(Data!$C$1:$C$1002=J$6))*ROW(Data!$C$1:$C$1002),ROW(J118)-ROW(J$6)),1),"")</f>
        <v/>
      </c>
      <c r="K118" s="43"/>
      <c r="L118" s="43" t="str">
        <f>IFERROR(INDEX(Data!$A$1:K$1002,_xlfn.AGGREGATE(15,6,((Data!$C$1:$C$1002=L$6)/(Data!$C$1:$C$1002=L$6))*ROW(Data!$C$1:$C$1002),ROW(L118)-ROW(L$6)),1),"")</f>
        <v/>
      </c>
      <c r="M118" s="43"/>
      <c r="N118" s="43" t="str">
        <f>IFERROR(INDEX(Data!$A$1:M$1002,_xlfn.AGGREGATE(15,6,((Data!$C$1:$C$1002=N$6)/(Data!$C$1:$C$1002=N$6))*ROW(Data!$C$1:$C$1002),ROW(N118)-ROW(N$6)),1),"")</f>
        <v/>
      </c>
      <c r="O118" s="43"/>
      <c r="P118" s="43" t="str">
        <f>IFERROR(INDEX(Data!$A$1:O$1002,_xlfn.AGGREGATE(15,6,((Data!$C$1:$C$1002=P$6)/(Data!$C$1:$C$1002=P$6))*ROW(Data!$C$1:$C$1002),ROW(P118)-ROW(P$6)),1),"")</f>
        <v/>
      </c>
      <c r="Q118" s="43"/>
      <c r="R118" s="43" t="str">
        <f>IFERROR(INDEX(Data!$A$1:Q$1002,_xlfn.AGGREGATE(15,6,((Data!$C$1:$C$1002=R$6)/(Data!$C$1:$C$1002=R$6))*ROW(Data!$C$1:$C$1002),ROW(R118)-ROW(R$6)),1),"")</f>
        <v/>
      </c>
      <c r="S118" s="43"/>
      <c r="T118" s="43" t="str">
        <f>IFERROR(INDEX(Data!$A$1:R$1002,_xlfn.AGGREGATE(15,6,((Data!$C$1:$C$1002=T$6)/(Data!$C$1:$C$1002=T$6))*ROW(Data!$C$1:$C$1002),ROW(T118)-ROW(T$6)),1),"")</f>
        <v/>
      </c>
      <c r="U118" s="43"/>
      <c r="V118" s="43" t="str">
        <f>IFERROR(INDEX(Data!$A$1:X$1002,_xlfn.AGGREGATE(15,6,((Data!$C$1:$C$1002=V$6)/(Data!$C$1:$C$1002=V$6))*ROW(Data!$C$1:$C$1002),ROW(V118)-ROW(V$6)),1),"")</f>
        <v/>
      </c>
      <c r="W118" s="43"/>
      <c r="X118" s="43" t="str">
        <f>IFERROR(INDEX(Data!$A$1:Z$1002,_xlfn.AGGREGATE(15,6,((Data!$C$1:$C$1002=X$6)/(Data!$C$1:$C$1002=X$6))*ROW(Data!$C$1:$C$1002),ROW(X118)-ROW(X$6)),1),"")</f>
        <v/>
      </c>
      <c r="Y118" s="43"/>
      <c r="Z118" s="43" t="str">
        <f>IFERROR(INDEX(Data!$A$1:AB$1002,_xlfn.AGGREGATE(15,6,((Data!$C$1:$C$1002=Z$6)/(Data!$C$1:$C$1002=Z$6))*ROW(Data!$C$1:$C$1002),ROW(Z118)-ROW(Z$6)),1),"")</f>
        <v/>
      </c>
    </row>
    <row r="119" spans="1:26" x14ac:dyDescent="0.4">
      <c r="A119" s="43"/>
      <c r="B119" s="43" t="str">
        <f>IFERROR(INDEX(Data!A$1:$A$1002,_xlfn.AGGREGATE(15,6,((Data!$C$1:$C$1002=B$6)/(Data!$C$1:$C$1002=B$6))*ROW(Data!$C$1:$C$1002),ROW(B119)-ROW(B$6)),1),"")</f>
        <v/>
      </c>
      <c r="C119" s="43"/>
      <c r="D119" s="43" t="str">
        <f>IFERROR(INDEX(Data!$A$1:C$1002,_xlfn.AGGREGATE(15,6,((Data!$C$1:$C$1002=D$6)/(Data!$C$1:$C$1002=D$6))*ROW(Data!$C$1:$C$1002),ROW(D119)-ROW(D$6)),1),"")</f>
        <v/>
      </c>
      <c r="E119" s="43"/>
      <c r="F119" s="43" t="str">
        <f>IFERROR(INDEX(Data!$A$1:E$1002,_xlfn.AGGREGATE(15,6,((Data!$C$1:$C$1002=F$6)/(Data!$C$1:$C$1002=F$6))*ROW(Data!$C$1:$C$1002),ROW(F119)-ROW(F$6)),1),"")</f>
        <v/>
      </c>
      <c r="G119" s="43"/>
      <c r="H119" s="43" t="str">
        <f>IFERROR(INDEX(Data!$A$1:G$1002,_xlfn.AGGREGATE(15,6,((Data!$C$1:$C$1002=H$6)/(Data!$C$1:$C$1002=H$6))*ROW(Data!$C$1:$C$1002),ROW(H119)-ROW(H$6)),1),"")</f>
        <v/>
      </c>
      <c r="I119" s="43"/>
      <c r="J119" s="43" t="str">
        <f>IFERROR(INDEX(Data!$A$1:I$1002,_xlfn.AGGREGATE(15,6,((Data!$C$1:$C$1002=J$6)/(Data!$C$1:$C$1002=J$6))*ROW(Data!$C$1:$C$1002),ROW(J119)-ROW(J$6)),1),"")</f>
        <v/>
      </c>
      <c r="K119" s="43"/>
      <c r="L119" s="43" t="str">
        <f>IFERROR(INDEX(Data!$A$1:K$1002,_xlfn.AGGREGATE(15,6,((Data!$C$1:$C$1002=L$6)/(Data!$C$1:$C$1002=L$6))*ROW(Data!$C$1:$C$1002),ROW(L119)-ROW(L$6)),1),"")</f>
        <v/>
      </c>
      <c r="M119" s="43"/>
      <c r="N119" s="43" t="str">
        <f>IFERROR(INDEX(Data!$A$1:M$1002,_xlfn.AGGREGATE(15,6,((Data!$C$1:$C$1002=N$6)/(Data!$C$1:$C$1002=N$6))*ROW(Data!$C$1:$C$1002),ROW(N119)-ROW(N$6)),1),"")</f>
        <v/>
      </c>
      <c r="O119" s="43"/>
      <c r="P119" s="43" t="str">
        <f>IFERROR(INDEX(Data!$A$1:O$1002,_xlfn.AGGREGATE(15,6,((Data!$C$1:$C$1002=P$6)/(Data!$C$1:$C$1002=P$6))*ROW(Data!$C$1:$C$1002),ROW(P119)-ROW(P$6)),1),"")</f>
        <v/>
      </c>
      <c r="Q119" s="43"/>
      <c r="R119" s="43" t="str">
        <f>IFERROR(INDEX(Data!$A$1:Q$1002,_xlfn.AGGREGATE(15,6,((Data!$C$1:$C$1002=R$6)/(Data!$C$1:$C$1002=R$6))*ROW(Data!$C$1:$C$1002),ROW(R119)-ROW(R$6)),1),"")</f>
        <v/>
      </c>
      <c r="S119" s="43"/>
      <c r="T119" s="43" t="str">
        <f>IFERROR(INDEX(Data!$A$1:R$1002,_xlfn.AGGREGATE(15,6,((Data!$C$1:$C$1002=T$6)/(Data!$C$1:$C$1002=T$6))*ROW(Data!$C$1:$C$1002),ROW(T119)-ROW(T$6)),1),"")</f>
        <v/>
      </c>
      <c r="U119" s="43"/>
      <c r="V119" s="43" t="str">
        <f>IFERROR(INDEX(Data!$A$1:X$1002,_xlfn.AGGREGATE(15,6,((Data!$C$1:$C$1002=V$6)/(Data!$C$1:$C$1002=V$6))*ROW(Data!$C$1:$C$1002),ROW(V119)-ROW(V$6)),1),"")</f>
        <v/>
      </c>
      <c r="W119" s="43"/>
      <c r="X119" s="43" t="str">
        <f>IFERROR(INDEX(Data!$A$1:Z$1002,_xlfn.AGGREGATE(15,6,((Data!$C$1:$C$1002=X$6)/(Data!$C$1:$C$1002=X$6))*ROW(Data!$C$1:$C$1002),ROW(X119)-ROW(X$6)),1),"")</f>
        <v/>
      </c>
      <c r="Y119" s="43"/>
      <c r="Z119" s="43" t="str">
        <f>IFERROR(INDEX(Data!$A$1:AB$1002,_xlfn.AGGREGATE(15,6,((Data!$C$1:$C$1002=Z$6)/(Data!$C$1:$C$1002=Z$6))*ROW(Data!$C$1:$C$1002),ROW(Z119)-ROW(Z$6)),1),"")</f>
        <v/>
      </c>
    </row>
    <row r="120" spans="1:26" x14ac:dyDescent="0.4">
      <c r="A120" s="43"/>
      <c r="B120" s="43" t="str">
        <f>IFERROR(INDEX(Data!A$1:$A$1002,_xlfn.AGGREGATE(15,6,((Data!$C$1:$C$1002=B$6)/(Data!$C$1:$C$1002=B$6))*ROW(Data!$C$1:$C$1002),ROW(B120)-ROW(B$6)),1),"")</f>
        <v/>
      </c>
      <c r="C120" s="43"/>
      <c r="D120" s="43" t="str">
        <f>IFERROR(INDEX(Data!$A$1:C$1002,_xlfn.AGGREGATE(15,6,((Data!$C$1:$C$1002=D$6)/(Data!$C$1:$C$1002=D$6))*ROW(Data!$C$1:$C$1002),ROW(D120)-ROW(D$6)),1),"")</f>
        <v/>
      </c>
      <c r="E120" s="43"/>
      <c r="F120" s="43" t="str">
        <f>IFERROR(INDEX(Data!$A$1:E$1002,_xlfn.AGGREGATE(15,6,((Data!$C$1:$C$1002=F$6)/(Data!$C$1:$C$1002=F$6))*ROW(Data!$C$1:$C$1002),ROW(F120)-ROW(F$6)),1),"")</f>
        <v/>
      </c>
      <c r="G120" s="43"/>
      <c r="H120" s="43" t="str">
        <f>IFERROR(INDEX(Data!$A$1:G$1002,_xlfn.AGGREGATE(15,6,((Data!$C$1:$C$1002=H$6)/(Data!$C$1:$C$1002=H$6))*ROW(Data!$C$1:$C$1002),ROW(H120)-ROW(H$6)),1),"")</f>
        <v/>
      </c>
      <c r="I120" s="43"/>
      <c r="J120" s="43" t="str">
        <f>IFERROR(INDEX(Data!$A$1:I$1002,_xlfn.AGGREGATE(15,6,((Data!$C$1:$C$1002=J$6)/(Data!$C$1:$C$1002=J$6))*ROW(Data!$C$1:$C$1002),ROW(J120)-ROW(J$6)),1),"")</f>
        <v/>
      </c>
      <c r="K120" s="43"/>
      <c r="L120" s="43" t="str">
        <f>IFERROR(INDEX(Data!$A$1:K$1002,_xlfn.AGGREGATE(15,6,((Data!$C$1:$C$1002=L$6)/(Data!$C$1:$C$1002=L$6))*ROW(Data!$C$1:$C$1002),ROW(L120)-ROW(L$6)),1),"")</f>
        <v/>
      </c>
      <c r="M120" s="43"/>
      <c r="N120" s="43" t="str">
        <f>IFERROR(INDEX(Data!$A$1:M$1002,_xlfn.AGGREGATE(15,6,((Data!$C$1:$C$1002=N$6)/(Data!$C$1:$C$1002=N$6))*ROW(Data!$C$1:$C$1002),ROW(N120)-ROW(N$6)),1),"")</f>
        <v/>
      </c>
      <c r="O120" s="43"/>
      <c r="P120" s="43" t="str">
        <f>IFERROR(INDEX(Data!$A$1:O$1002,_xlfn.AGGREGATE(15,6,((Data!$C$1:$C$1002=P$6)/(Data!$C$1:$C$1002=P$6))*ROW(Data!$C$1:$C$1002),ROW(P120)-ROW(P$6)),1),"")</f>
        <v/>
      </c>
      <c r="Q120" s="43"/>
      <c r="R120" s="43" t="str">
        <f>IFERROR(INDEX(Data!$A$1:Q$1002,_xlfn.AGGREGATE(15,6,((Data!$C$1:$C$1002=R$6)/(Data!$C$1:$C$1002=R$6))*ROW(Data!$C$1:$C$1002),ROW(R120)-ROW(R$6)),1),"")</f>
        <v/>
      </c>
      <c r="S120" s="43"/>
      <c r="T120" s="43" t="str">
        <f>IFERROR(INDEX(Data!$A$1:R$1002,_xlfn.AGGREGATE(15,6,((Data!$C$1:$C$1002=T$6)/(Data!$C$1:$C$1002=T$6))*ROW(Data!$C$1:$C$1002),ROW(T120)-ROW(T$6)),1),"")</f>
        <v/>
      </c>
      <c r="U120" s="43"/>
      <c r="V120" s="43" t="str">
        <f>IFERROR(INDEX(Data!$A$1:X$1002,_xlfn.AGGREGATE(15,6,((Data!$C$1:$C$1002=V$6)/(Data!$C$1:$C$1002=V$6))*ROW(Data!$C$1:$C$1002),ROW(V120)-ROW(V$6)),1),"")</f>
        <v/>
      </c>
      <c r="W120" s="43"/>
      <c r="X120" s="43" t="str">
        <f>IFERROR(INDEX(Data!$A$1:Z$1002,_xlfn.AGGREGATE(15,6,((Data!$C$1:$C$1002=X$6)/(Data!$C$1:$C$1002=X$6))*ROW(Data!$C$1:$C$1002),ROW(X120)-ROW(X$6)),1),"")</f>
        <v/>
      </c>
      <c r="Y120" s="43"/>
      <c r="Z120" s="43" t="str">
        <f>IFERROR(INDEX(Data!$A$1:AB$1002,_xlfn.AGGREGATE(15,6,((Data!$C$1:$C$1002=Z$6)/(Data!$C$1:$C$1002=Z$6))*ROW(Data!$C$1:$C$1002),ROW(Z120)-ROW(Z$6)),1),"")</f>
        <v/>
      </c>
    </row>
    <row r="121" spans="1:26" x14ac:dyDescent="0.4">
      <c r="A121" s="43"/>
      <c r="B121" s="43" t="str">
        <f>IFERROR(INDEX(Data!A$1:$A$1002,_xlfn.AGGREGATE(15,6,((Data!$C$1:$C$1002=B$6)/(Data!$C$1:$C$1002=B$6))*ROW(Data!$C$1:$C$1002),ROW(B121)-ROW(B$6)),1),"")</f>
        <v/>
      </c>
      <c r="C121" s="43"/>
      <c r="D121" s="43" t="str">
        <f>IFERROR(INDEX(Data!$A$1:C$1002,_xlfn.AGGREGATE(15,6,((Data!$C$1:$C$1002=D$6)/(Data!$C$1:$C$1002=D$6))*ROW(Data!$C$1:$C$1002),ROW(D121)-ROW(D$6)),1),"")</f>
        <v/>
      </c>
      <c r="E121" s="43"/>
      <c r="F121" s="43" t="str">
        <f>IFERROR(INDEX(Data!$A$1:E$1002,_xlfn.AGGREGATE(15,6,((Data!$C$1:$C$1002=F$6)/(Data!$C$1:$C$1002=F$6))*ROW(Data!$C$1:$C$1002),ROW(F121)-ROW(F$6)),1),"")</f>
        <v/>
      </c>
      <c r="G121" s="43"/>
      <c r="H121" s="43" t="str">
        <f>IFERROR(INDEX(Data!$A$1:G$1002,_xlfn.AGGREGATE(15,6,((Data!$C$1:$C$1002=H$6)/(Data!$C$1:$C$1002=H$6))*ROW(Data!$C$1:$C$1002),ROW(H121)-ROW(H$6)),1),"")</f>
        <v/>
      </c>
      <c r="I121" s="43"/>
      <c r="J121" s="43" t="str">
        <f>IFERROR(INDEX(Data!$A$1:I$1002,_xlfn.AGGREGATE(15,6,((Data!$C$1:$C$1002=J$6)/(Data!$C$1:$C$1002=J$6))*ROW(Data!$C$1:$C$1002),ROW(J121)-ROW(J$6)),1),"")</f>
        <v/>
      </c>
      <c r="K121" s="43"/>
      <c r="L121" s="43" t="str">
        <f>IFERROR(INDEX(Data!$A$1:K$1002,_xlfn.AGGREGATE(15,6,((Data!$C$1:$C$1002=L$6)/(Data!$C$1:$C$1002=L$6))*ROW(Data!$C$1:$C$1002),ROW(L121)-ROW(L$6)),1),"")</f>
        <v/>
      </c>
      <c r="M121" s="43"/>
      <c r="N121" s="43" t="str">
        <f>IFERROR(INDEX(Data!$A$1:M$1002,_xlfn.AGGREGATE(15,6,((Data!$C$1:$C$1002=N$6)/(Data!$C$1:$C$1002=N$6))*ROW(Data!$C$1:$C$1002),ROW(N121)-ROW(N$6)),1),"")</f>
        <v/>
      </c>
      <c r="O121" s="43"/>
      <c r="P121" s="43" t="str">
        <f>IFERROR(INDEX(Data!$A$1:O$1002,_xlfn.AGGREGATE(15,6,((Data!$C$1:$C$1002=P$6)/(Data!$C$1:$C$1002=P$6))*ROW(Data!$C$1:$C$1002),ROW(P121)-ROW(P$6)),1),"")</f>
        <v/>
      </c>
      <c r="Q121" s="43"/>
      <c r="R121" s="43" t="str">
        <f>IFERROR(INDEX(Data!$A$1:Q$1002,_xlfn.AGGREGATE(15,6,((Data!$C$1:$C$1002=R$6)/(Data!$C$1:$C$1002=R$6))*ROW(Data!$C$1:$C$1002),ROW(R121)-ROW(R$6)),1),"")</f>
        <v/>
      </c>
      <c r="S121" s="43"/>
      <c r="T121" s="43" t="str">
        <f>IFERROR(INDEX(Data!$A$1:R$1002,_xlfn.AGGREGATE(15,6,((Data!$C$1:$C$1002=T$6)/(Data!$C$1:$C$1002=T$6))*ROW(Data!$C$1:$C$1002),ROW(T121)-ROW(T$6)),1),"")</f>
        <v/>
      </c>
      <c r="U121" s="43"/>
      <c r="V121" s="43" t="str">
        <f>IFERROR(INDEX(Data!$A$1:X$1002,_xlfn.AGGREGATE(15,6,((Data!$C$1:$C$1002=V$6)/(Data!$C$1:$C$1002=V$6))*ROW(Data!$C$1:$C$1002),ROW(V121)-ROW(V$6)),1),"")</f>
        <v/>
      </c>
      <c r="W121" s="43"/>
      <c r="X121" s="43" t="str">
        <f>IFERROR(INDEX(Data!$A$1:Z$1002,_xlfn.AGGREGATE(15,6,((Data!$C$1:$C$1002=X$6)/(Data!$C$1:$C$1002=X$6))*ROW(Data!$C$1:$C$1002),ROW(X121)-ROW(X$6)),1),"")</f>
        <v/>
      </c>
      <c r="Y121" s="43"/>
      <c r="Z121" s="43" t="str">
        <f>IFERROR(INDEX(Data!$A$1:AB$1002,_xlfn.AGGREGATE(15,6,((Data!$C$1:$C$1002=Z$6)/(Data!$C$1:$C$1002=Z$6))*ROW(Data!$C$1:$C$1002),ROW(Z121)-ROW(Z$6)),1),"")</f>
        <v/>
      </c>
    </row>
    <row r="122" spans="1:26" x14ac:dyDescent="0.4">
      <c r="A122" s="43"/>
      <c r="B122" s="43" t="str">
        <f>IFERROR(INDEX(Data!A$1:$A$1002,_xlfn.AGGREGATE(15,6,((Data!$C$1:$C$1002=B$6)/(Data!$C$1:$C$1002=B$6))*ROW(Data!$C$1:$C$1002),ROW(B122)-ROW(B$6)),1),"")</f>
        <v/>
      </c>
      <c r="C122" s="43"/>
      <c r="D122" s="43" t="str">
        <f>IFERROR(INDEX(Data!$A$1:C$1002,_xlfn.AGGREGATE(15,6,((Data!$C$1:$C$1002=D$6)/(Data!$C$1:$C$1002=D$6))*ROW(Data!$C$1:$C$1002),ROW(D122)-ROW(D$6)),1),"")</f>
        <v/>
      </c>
      <c r="E122" s="43"/>
      <c r="F122" s="43" t="str">
        <f>IFERROR(INDEX(Data!$A$1:E$1002,_xlfn.AGGREGATE(15,6,((Data!$C$1:$C$1002=F$6)/(Data!$C$1:$C$1002=F$6))*ROW(Data!$C$1:$C$1002),ROW(F122)-ROW(F$6)),1),"")</f>
        <v/>
      </c>
      <c r="G122" s="43"/>
      <c r="H122" s="43" t="str">
        <f>IFERROR(INDEX(Data!$A$1:G$1002,_xlfn.AGGREGATE(15,6,((Data!$C$1:$C$1002=H$6)/(Data!$C$1:$C$1002=H$6))*ROW(Data!$C$1:$C$1002),ROW(H122)-ROW(H$6)),1),"")</f>
        <v/>
      </c>
      <c r="I122" s="43"/>
      <c r="J122" s="43" t="str">
        <f>IFERROR(INDEX(Data!$A$1:I$1002,_xlfn.AGGREGATE(15,6,((Data!$C$1:$C$1002=J$6)/(Data!$C$1:$C$1002=J$6))*ROW(Data!$C$1:$C$1002),ROW(J122)-ROW(J$6)),1),"")</f>
        <v/>
      </c>
      <c r="K122" s="43"/>
      <c r="L122" s="43" t="str">
        <f>IFERROR(INDEX(Data!$A$1:K$1002,_xlfn.AGGREGATE(15,6,((Data!$C$1:$C$1002=L$6)/(Data!$C$1:$C$1002=L$6))*ROW(Data!$C$1:$C$1002),ROW(L122)-ROW(L$6)),1),"")</f>
        <v/>
      </c>
      <c r="M122" s="43"/>
      <c r="N122" s="43" t="str">
        <f>IFERROR(INDEX(Data!$A$1:M$1002,_xlfn.AGGREGATE(15,6,((Data!$C$1:$C$1002=N$6)/(Data!$C$1:$C$1002=N$6))*ROW(Data!$C$1:$C$1002),ROW(N122)-ROW(N$6)),1),"")</f>
        <v/>
      </c>
      <c r="O122" s="43"/>
      <c r="P122" s="43" t="str">
        <f>IFERROR(INDEX(Data!$A$1:O$1002,_xlfn.AGGREGATE(15,6,((Data!$C$1:$C$1002=P$6)/(Data!$C$1:$C$1002=P$6))*ROW(Data!$C$1:$C$1002),ROW(P122)-ROW(P$6)),1),"")</f>
        <v/>
      </c>
      <c r="Q122" s="43"/>
      <c r="R122" s="43" t="str">
        <f>IFERROR(INDEX(Data!$A$1:Q$1002,_xlfn.AGGREGATE(15,6,((Data!$C$1:$C$1002=R$6)/(Data!$C$1:$C$1002=R$6))*ROW(Data!$C$1:$C$1002),ROW(R122)-ROW(R$6)),1),"")</f>
        <v/>
      </c>
      <c r="S122" s="43"/>
      <c r="T122" s="43" t="str">
        <f>IFERROR(INDEX(Data!$A$1:R$1002,_xlfn.AGGREGATE(15,6,((Data!$C$1:$C$1002=T$6)/(Data!$C$1:$C$1002=T$6))*ROW(Data!$C$1:$C$1002),ROW(T122)-ROW(T$6)),1),"")</f>
        <v/>
      </c>
      <c r="U122" s="43"/>
      <c r="V122" s="43" t="str">
        <f>IFERROR(INDEX(Data!$A$1:X$1002,_xlfn.AGGREGATE(15,6,((Data!$C$1:$C$1002=V$6)/(Data!$C$1:$C$1002=V$6))*ROW(Data!$C$1:$C$1002),ROW(V122)-ROW(V$6)),1),"")</f>
        <v/>
      </c>
      <c r="W122" s="43"/>
      <c r="X122" s="43" t="str">
        <f>IFERROR(INDEX(Data!$A$1:Z$1002,_xlfn.AGGREGATE(15,6,((Data!$C$1:$C$1002=X$6)/(Data!$C$1:$C$1002=X$6))*ROW(Data!$C$1:$C$1002),ROW(X122)-ROW(X$6)),1),"")</f>
        <v/>
      </c>
      <c r="Y122" s="43"/>
      <c r="Z122" s="43" t="str">
        <f>IFERROR(INDEX(Data!$A$1:AB$1002,_xlfn.AGGREGATE(15,6,((Data!$C$1:$C$1002=Z$6)/(Data!$C$1:$C$1002=Z$6))*ROW(Data!$C$1:$C$1002),ROW(Z122)-ROW(Z$6)),1),"")</f>
        <v/>
      </c>
    </row>
    <row r="123" spans="1:26" x14ac:dyDescent="0.4">
      <c r="A123" s="43"/>
      <c r="B123" s="43" t="str">
        <f>IFERROR(INDEX(Data!A$1:$A$1002,_xlfn.AGGREGATE(15,6,((Data!$C$1:$C$1002=B$6)/(Data!$C$1:$C$1002=B$6))*ROW(Data!$C$1:$C$1002),ROW(B123)-ROW(B$6)),1),"")</f>
        <v/>
      </c>
      <c r="C123" s="43"/>
      <c r="D123" s="43" t="str">
        <f>IFERROR(INDEX(Data!$A$1:C$1002,_xlfn.AGGREGATE(15,6,((Data!$C$1:$C$1002=D$6)/(Data!$C$1:$C$1002=D$6))*ROW(Data!$C$1:$C$1002),ROW(D123)-ROW(D$6)),1),"")</f>
        <v/>
      </c>
      <c r="E123" s="43"/>
      <c r="F123" s="43" t="str">
        <f>IFERROR(INDEX(Data!$A$1:E$1002,_xlfn.AGGREGATE(15,6,((Data!$C$1:$C$1002=F$6)/(Data!$C$1:$C$1002=F$6))*ROW(Data!$C$1:$C$1002),ROW(F123)-ROW(F$6)),1),"")</f>
        <v/>
      </c>
      <c r="G123" s="43"/>
      <c r="H123" s="43" t="str">
        <f>IFERROR(INDEX(Data!$A$1:G$1002,_xlfn.AGGREGATE(15,6,((Data!$C$1:$C$1002=H$6)/(Data!$C$1:$C$1002=H$6))*ROW(Data!$C$1:$C$1002),ROW(H123)-ROW(H$6)),1),"")</f>
        <v/>
      </c>
      <c r="I123" s="43"/>
      <c r="J123" s="43" t="str">
        <f>IFERROR(INDEX(Data!$A$1:I$1002,_xlfn.AGGREGATE(15,6,((Data!$C$1:$C$1002=J$6)/(Data!$C$1:$C$1002=J$6))*ROW(Data!$C$1:$C$1002),ROW(J123)-ROW(J$6)),1),"")</f>
        <v/>
      </c>
      <c r="K123" s="43"/>
      <c r="L123" s="43" t="str">
        <f>IFERROR(INDEX(Data!$A$1:K$1002,_xlfn.AGGREGATE(15,6,((Data!$C$1:$C$1002=L$6)/(Data!$C$1:$C$1002=L$6))*ROW(Data!$C$1:$C$1002),ROW(L123)-ROW(L$6)),1),"")</f>
        <v/>
      </c>
      <c r="M123" s="43"/>
      <c r="N123" s="43" t="str">
        <f>IFERROR(INDEX(Data!$A$1:M$1002,_xlfn.AGGREGATE(15,6,((Data!$C$1:$C$1002=N$6)/(Data!$C$1:$C$1002=N$6))*ROW(Data!$C$1:$C$1002),ROW(N123)-ROW(N$6)),1),"")</f>
        <v/>
      </c>
      <c r="O123" s="43"/>
      <c r="P123" s="43" t="str">
        <f>IFERROR(INDEX(Data!$A$1:O$1002,_xlfn.AGGREGATE(15,6,((Data!$C$1:$C$1002=P$6)/(Data!$C$1:$C$1002=P$6))*ROW(Data!$C$1:$C$1002),ROW(P123)-ROW(P$6)),1),"")</f>
        <v/>
      </c>
      <c r="Q123" s="43"/>
      <c r="R123" s="43" t="str">
        <f>IFERROR(INDEX(Data!$A$1:Q$1002,_xlfn.AGGREGATE(15,6,((Data!$C$1:$C$1002=R$6)/(Data!$C$1:$C$1002=R$6))*ROW(Data!$C$1:$C$1002),ROW(R123)-ROW(R$6)),1),"")</f>
        <v/>
      </c>
      <c r="S123" s="43"/>
      <c r="T123" s="43" t="str">
        <f>IFERROR(INDEX(Data!$A$1:R$1002,_xlfn.AGGREGATE(15,6,((Data!$C$1:$C$1002=T$6)/(Data!$C$1:$C$1002=T$6))*ROW(Data!$C$1:$C$1002),ROW(T123)-ROW(T$6)),1),"")</f>
        <v/>
      </c>
      <c r="U123" s="43"/>
      <c r="V123" s="43" t="str">
        <f>IFERROR(INDEX(Data!$A$1:X$1002,_xlfn.AGGREGATE(15,6,((Data!$C$1:$C$1002=V$6)/(Data!$C$1:$C$1002=V$6))*ROW(Data!$C$1:$C$1002),ROW(V123)-ROW(V$6)),1),"")</f>
        <v/>
      </c>
      <c r="W123" s="43"/>
      <c r="X123" s="43" t="str">
        <f>IFERROR(INDEX(Data!$A$1:Z$1002,_xlfn.AGGREGATE(15,6,((Data!$C$1:$C$1002=X$6)/(Data!$C$1:$C$1002=X$6))*ROW(Data!$C$1:$C$1002),ROW(X123)-ROW(X$6)),1),"")</f>
        <v/>
      </c>
      <c r="Y123" s="43"/>
      <c r="Z123" s="43" t="str">
        <f>IFERROR(INDEX(Data!$A$1:AB$1002,_xlfn.AGGREGATE(15,6,((Data!$C$1:$C$1002=Z$6)/(Data!$C$1:$C$1002=Z$6))*ROW(Data!$C$1:$C$1002),ROW(Z123)-ROW(Z$6)),1),"")</f>
        <v/>
      </c>
    </row>
    <row r="124" spans="1:26" x14ac:dyDescent="0.4">
      <c r="A124" s="43"/>
      <c r="B124" s="43" t="str">
        <f>IFERROR(INDEX(Data!A$1:$A$1002,_xlfn.AGGREGATE(15,6,((Data!$C$1:$C$1002=B$6)/(Data!$C$1:$C$1002=B$6))*ROW(Data!$C$1:$C$1002),ROW(B124)-ROW(B$6)),1),"")</f>
        <v/>
      </c>
      <c r="C124" s="43"/>
      <c r="D124" s="43" t="str">
        <f>IFERROR(INDEX(Data!$A$1:C$1002,_xlfn.AGGREGATE(15,6,((Data!$C$1:$C$1002=D$6)/(Data!$C$1:$C$1002=D$6))*ROW(Data!$C$1:$C$1002),ROW(D124)-ROW(D$6)),1),"")</f>
        <v/>
      </c>
      <c r="E124" s="43"/>
      <c r="F124" s="43" t="str">
        <f>IFERROR(INDEX(Data!$A$1:E$1002,_xlfn.AGGREGATE(15,6,((Data!$C$1:$C$1002=F$6)/(Data!$C$1:$C$1002=F$6))*ROW(Data!$C$1:$C$1002),ROW(F124)-ROW(F$6)),1),"")</f>
        <v/>
      </c>
      <c r="G124" s="43"/>
      <c r="H124" s="43" t="str">
        <f>IFERROR(INDEX(Data!$A$1:G$1002,_xlfn.AGGREGATE(15,6,((Data!$C$1:$C$1002=H$6)/(Data!$C$1:$C$1002=H$6))*ROW(Data!$C$1:$C$1002),ROW(H124)-ROW(H$6)),1),"")</f>
        <v/>
      </c>
      <c r="I124" s="43"/>
      <c r="J124" s="43" t="str">
        <f>IFERROR(INDEX(Data!$A$1:I$1002,_xlfn.AGGREGATE(15,6,((Data!$C$1:$C$1002=J$6)/(Data!$C$1:$C$1002=J$6))*ROW(Data!$C$1:$C$1002),ROW(J124)-ROW(J$6)),1),"")</f>
        <v/>
      </c>
      <c r="K124" s="43"/>
      <c r="L124" s="43" t="str">
        <f>IFERROR(INDEX(Data!$A$1:K$1002,_xlfn.AGGREGATE(15,6,((Data!$C$1:$C$1002=L$6)/(Data!$C$1:$C$1002=L$6))*ROW(Data!$C$1:$C$1002),ROW(L124)-ROW(L$6)),1),"")</f>
        <v/>
      </c>
      <c r="M124" s="43"/>
      <c r="N124" s="43" t="str">
        <f>IFERROR(INDEX(Data!$A$1:M$1002,_xlfn.AGGREGATE(15,6,((Data!$C$1:$C$1002=N$6)/(Data!$C$1:$C$1002=N$6))*ROW(Data!$C$1:$C$1002),ROW(N124)-ROW(N$6)),1),"")</f>
        <v/>
      </c>
      <c r="O124" s="43"/>
      <c r="P124" s="43" t="str">
        <f>IFERROR(INDEX(Data!$A$1:O$1002,_xlfn.AGGREGATE(15,6,((Data!$C$1:$C$1002=P$6)/(Data!$C$1:$C$1002=P$6))*ROW(Data!$C$1:$C$1002),ROW(P124)-ROW(P$6)),1),"")</f>
        <v/>
      </c>
      <c r="Q124" s="43"/>
      <c r="R124" s="43" t="str">
        <f>IFERROR(INDEX(Data!$A$1:Q$1002,_xlfn.AGGREGATE(15,6,((Data!$C$1:$C$1002=R$6)/(Data!$C$1:$C$1002=R$6))*ROW(Data!$C$1:$C$1002),ROW(R124)-ROW(R$6)),1),"")</f>
        <v/>
      </c>
      <c r="S124" s="43"/>
      <c r="T124" s="43" t="str">
        <f>IFERROR(INDEX(Data!$A$1:R$1002,_xlfn.AGGREGATE(15,6,((Data!$C$1:$C$1002=T$6)/(Data!$C$1:$C$1002=T$6))*ROW(Data!$C$1:$C$1002),ROW(T124)-ROW(T$6)),1),"")</f>
        <v/>
      </c>
      <c r="U124" s="43"/>
      <c r="V124" s="43" t="str">
        <f>IFERROR(INDEX(Data!$A$1:X$1002,_xlfn.AGGREGATE(15,6,((Data!$C$1:$C$1002=V$6)/(Data!$C$1:$C$1002=V$6))*ROW(Data!$C$1:$C$1002),ROW(V124)-ROW(V$6)),1),"")</f>
        <v/>
      </c>
      <c r="W124" s="43"/>
      <c r="X124" s="43" t="str">
        <f>IFERROR(INDEX(Data!$A$1:Z$1002,_xlfn.AGGREGATE(15,6,((Data!$C$1:$C$1002=X$6)/(Data!$C$1:$C$1002=X$6))*ROW(Data!$C$1:$C$1002),ROW(X124)-ROW(X$6)),1),"")</f>
        <v/>
      </c>
      <c r="Y124" s="43"/>
      <c r="Z124" s="43" t="str">
        <f>IFERROR(INDEX(Data!$A$1:AB$1002,_xlfn.AGGREGATE(15,6,((Data!$C$1:$C$1002=Z$6)/(Data!$C$1:$C$1002=Z$6))*ROW(Data!$C$1:$C$1002),ROW(Z124)-ROW(Z$6)),1),"")</f>
        <v/>
      </c>
    </row>
    <row r="125" spans="1:26" x14ac:dyDescent="0.4">
      <c r="A125" s="43"/>
      <c r="B125" s="43" t="str">
        <f>IFERROR(INDEX(Data!A$1:$A$1002,_xlfn.AGGREGATE(15,6,((Data!$C$1:$C$1002=B$6)/(Data!$C$1:$C$1002=B$6))*ROW(Data!$C$1:$C$1002),ROW(B125)-ROW(B$6)),1),"")</f>
        <v/>
      </c>
      <c r="C125" s="43"/>
      <c r="D125" s="43" t="str">
        <f>IFERROR(INDEX(Data!$A$1:C$1002,_xlfn.AGGREGATE(15,6,((Data!$C$1:$C$1002=D$6)/(Data!$C$1:$C$1002=D$6))*ROW(Data!$C$1:$C$1002),ROW(D125)-ROW(D$6)),1),"")</f>
        <v/>
      </c>
      <c r="E125" s="43"/>
      <c r="F125" s="43" t="str">
        <f>IFERROR(INDEX(Data!$A$1:E$1002,_xlfn.AGGREGATE(15,6,((Data!$C$1:$C$1002=F$6)/(Data!$C$1:$C$1002=F$6))*ROW(Data!$C$1:$C$1002),ROW(F125)-ROW(F$6)),1),"")</f>
        <v/>
      </c>
      <c r="G125" s="43"/>
      <c r="H125" s="43" t="str">
        <f>IFERROR(INDEX(Data!$A$1:G$1002,_xlfn.AGGREGATE(15,6,((Data!$C$1:$C$1002=H$6)/(Data!$C$1:$C$1002=H$6))*ROW(Data!$C$1:$C$1002),ROW(H125)-ROW(H$6)),1),"")</f>
        <v/>
      </c>
      <c r="I125" s="43"/>
      <c r="J125" s="43" t="str">
        <f>IFERROR(INDEX(Data!$A$1:I$1002,_xlfn.AGGREGATE(15,6,((Data!$C$1:$C$1002=J$6)/(Data!$C$1:$C$1002=J$6))*ROW(Data!$C$1:$C$1002),ROW(J125)-ROW(J$6)),1),"")</f>
        <v/>
      </c>
      <c r="K125" s="43"/>
      <c r="L125" s="43" t="str">
        <f>IFERROR(INDEX(Data!$A$1:K$1002,_xlfn.AGGREGATE(15,6,((Data!$C$1:$C$1002=L$6)/(Data!$C$1:$C$1002=L$6))*ROW(Data!$C$1:$C$1002),ROW(L125)-ROW(L$6)),1),"")</f>
        <v/>
      </c>
      <c r="M125" s="43"/>
      <c r="N125" s="43" t="str">
        <f>IFERROR(INDEX(Data!$A$1:M$1002,_xlfn.AGGREGATE(15,6,((Data!$C$1:$C$1002=N$6)/(Data!$C$1:$C$1002=N$6))*ROW(Data!$C$1:$C$1002),ROW(N125)-ROW(N$6)),1),"")</f>
        <v/>
      </c>
      <c r="O125" s="43"/>
      <c r="P125" s="43" t="str">
        <f>IFERROR(INDEX(Data!$A$1:O$1002,_xlfn.AGGREGATE(15,6,((Data!$C$1:$C$1002=P$6)/(Data!$C$1:$C$1002=P$6))*ROW(Data!$C$1:$C$1002),ROW(P125)-ROW(P$6)),1),"")</f>
        <v/>
      </c>
      <c r="Q125" s="43"/>
      <c r="R125" s="43" t="str">
        <f>IFERROR(INDEX(Data!$A$1:Q$1002,_xlfn.AGGREGATE(15,6,((Data!$C$1:$C$1002=R$6)/(Data!$C$1:$C$1002=R$6))*ROW(Data!$C$1:$C$1002),ROW(R125)-ROW(R$6)),1),"")</f>
        <v/>
      </c>
      <c r="S125" s="43"/>
      <c r="T125" s="43" t="str">
        <f>IFERROR(INDEX(Data!$A$1:R$1002,_xlfn.AGGREGATE(15,6,((Data!$C$1:$C$1002=T$6)/(Data!$C$1:$C$1002=T$6))*ROW(Data!$C$1:$C$1002),ROW(T125)-ROW(T$6)),1),"")</f>
        <v/>
      </c>
      <c r="U125" s="43"/>
      <c r="V125" s="43" t="str">
        <f>IFERROR(INDEX(Data!$A$1:X$1002,_xlfn.AGGREGATE(15,6,((Data!$C$1:$C$1002=V$6)/(Data!$C$1:$C$1002=V$6))*ROW(Data!$C$1:$C$1002),ROW(V125)-ROW(V$6)),1),"")</f>
        <v/>
      </c>
      <c r="W125" s="43"/>
      <c r="X125" s="43" t="str">
        <f>IFERROR(INDEX(Data!$A$1:Z$1002,_xlfn.AGGREGATE(15,6,((Data!$C$1:$C$1002=X$6)/(Data!$C$1:$C$1002=X$6))*ROW(Data!$C$1:$C$1002),ROW(X125)-ROW(X$6)),1),"")</f>
        <v/>
      </c>
      <c r="Y125" s="43"/>
      <c r="Z125" s="43" t="str">
        <f>IFERROR(INDEX(Data!$A$1:AB$1002,_xlfn.AGGREGATE(15,6,((Data!$C$1:$C$1002=Z$6)/(Data!$C$1:$C$1002=Z$6))*ROW(Data!$C$1:$C$1002),ROW(Z125)-ROW(Z$6)),1),"")</f>
        <v/>
      </c>
    </row>
    <row r="126" spans="1:26" x14ac:dyDescent="0.4">
      <c r="A126" s="43"/>
      <c r="B126" s="43" t="str">
        <f>IFERROR(INDEX(Data!A$1:$A$1002,_xlfn.AGGREGATE(15,6,((Data!$C$1:$C$1002=B$6)/(Data!$C$1:$C$1002=B$6))*ROW(Data!$C$1:$C$1002),ROW(B126)-ROW(B$6)),1),"")</f>
        <v/>
      </c>
      <c r="C126" s="43"/>
      <c r="D126" s="43" t="str">
        <f>IFERROR(INDEX(Data!$A$1:C$1002,_xlfn.AGGREGATE(15,6,((Data!$C$1:$C$1002=D$6)/(Data!$C$1:$C$1002=D$6))*ROW(Data!$C$1:$C$1002),ROW(D126)-ROW(D$6)),1),"")</f>
        <v/>
      </c>
      <c r="E126" s="43"/>
      <c r="F126" s="43" t="str">
        <f>IFERROR(INDEX(Data!$A$1:E$1002,_xlfn.AGGREGATE(15,6,((Data!$C$1:$C$1002=F$6)/(Data!$C$1:$C$1002=F$6))*ROW(Data!$C$1:$C$1002),ROW(F126)-ROW(F$6)),1),"")</f>
        <v/>
      </c>
      <c r="G126" s="43"/>
      <c r="H126" s="43" t="str">
        <f>IFERROR(INDEX(Data!$A$1:G$1002,_xlfn.AGGREGATE(15,6,((Data!$C$1:$C$1002=H$6)/(Data!$C$1:$C$1002=H$6))*ROW(Data!$C$1:$C$1002),ROW(H126)-ROW(H$6)),1),"")</f>
        <v/>
      </c>
      <c r="I126" s="43"/>
      <c r="J126" s="43" t="str">
        <f>IFERROR(INDEX(Data!$A$1:I$1002,_xlfn.AGGREGATE(15,6,((Data!$C$1:$C$1002=J$6)/(Data!$C$1:$C$1002=J$6))*ROW(Data!$C$1:$C$1002),ROW(J126)-ROW(J$6)),1),"")</f>
        <v/>
      </c>
      <c r="K126" s="43"/>
      <c r="L126" s="43" t="str">
        <f>IFERROR(INDEX(Data!$A$1:K$1002,_xlfn.AGGREGATE(15,6,((Data!$C$1:$C$1002=L$6)/(Data!$C$1:$C$1002=L$6))*ROW(Data!$C$1:$C$1002),ROW(L126)-ROW(L$6)),1),"")</f>
        <v/>
      </c>
      <c r="M126" s="43"/>
      <c r="N126" s="43" t="str">
        <f>IFERROR(INDEX(Data!$A$1:M$1002,_xlfn.AGGREGATE(15,6,((Data!$C$1:$C$1002=N$6)/(Data!$C$1:$C$1002=N$6))*ROW(Data!$C$1:$C$1002),ROW(N126)-ROW(N$6)),1),"")</f>
        <v/>
      </c>
      <c r="O126" s="43"/>
      <c r="P126" s="43" t="str">
        <f>IFERROR(INDEX(Data!$A$1:O$1002,_xlfn.AGGREGATE(15,6,((Data!$C$1:$C$1002=P$6)/(Data!$C$1:$C$1002=P$6))*ROW(Data!$C$1:$C$1002),ROW(P126)-ROW(P$6)),1),"")</f>
        <v/>
      </c>
      <c r="Q126" s="43"/>
      <c r="R126" s="43" t="str">
        <f>IFERROR(INDEX(Data!$A$1:Q$1002,_xlfn.AGGREGATE(15,6,((Data!$C$1:$C$1002=R$6)/(Data!$C$1:$C$1002=R$6))*ROW(Data!$C$1:$C$1002),ROW(R126)-ROW(R$6)),1),"")</f>
        <v/>
      </c>
      <c r="S126" s="43"/>
      <c r="T126" s="43" t="str">
        <f>IFERROR(INDEX(Data!$A$1:R$1002,_xlfn.AGGREGATE(15,6,((Data!$C$1:$C$1002=T$6)/(Data!$C$1:$C$1002=T$6))*ROW(Data!$C$1:$C$1002),ROW(T126)-ROW(T$6)),1),"")</f>
        <v/>
      </c>
      <c r="U126" s="43"/>
      <c r="V126" s="43" t="str">
        <f>IFERROR(INDEX(Data!$A$1:X$1002,_xlfn.AGGREGATE(15,6,((Data!$C$1:$C$1002=V$6)/(Data!$C$1:$C$1002=V$6))*ROW(Data!$C$1:$C$1002),ROW(V126)-ROW(V$6)),1),"")</f>
        <v/>
      </c>
      <c r="W126" s="43"/>
      <c r="X126" s="43" t="str">
        <f>IFERROR(INDEX(Data!$A$1:Z$1002,_xlfn.AGGREGATE(15,6,((Data!$C$1:$C$1002=X$6)/(Data!$C$1:$C$1002=X$6))*ROW(Data!$C$1:$C$1002),ROW(X126)-ROW(X$6)),1),"")</f>
        <v/>
      </c>
      <c r="Y126" s="43"/>
      <c r="Z126" s="43" t="str">
        <f>IFERROR(INDEX(Data!$A$1:AB$1002,_xlfn.AGGREGATE(15,6,((Data!$C$1:$C$1002=Z$6)/(Data!$C$1:$C$1002=Z$6))*ROW(Data!$C$1:$C$1002),ROW(Z126)-ROW(Z$6)),1),"")</f>
        <v/>
      </c>
    </row>
    <row r="127" spans="1:26" x14ac:dyDescent="0.4">
      <c r="A127" s="43"/>
      <c r="B127" s="43" t="str">
        <f>IFERROR(INDEX(Data!A$1:$A$1002,_xlfn.AGGREGATE(15,6,((Data!$C$1:$C$1002=B$6)/(Data!$C$1:$C$1002=B$6))*ROW(Data!$C$1:$C$1002),ROW(B127)-ROW(B$6)),1),"")</f>
        <v/>
      </c>
      <c r="C127" s="43"/>
      <c r="D127" s="43" t="str">
        <f>IFERROR(INDEX(Data!$A$1:C$1002,_xlfn.AGGREGATE(15,6,((Data!$C$1:$C$1002=D$6)/(Data!$C$1:$C$1002=D$6))*ROW(Data!$C$1:$C$1002),ROW(D127)-ROW(D$6)),1),"")</f>
        <v/>
      </c>
      <c r="E127" s="43"/>
      <c r="F127" s="43" t="str">
        <f>IFERROR(INDEX(Data!$A$1:E$1002,_xlfn.AGGREGATE(15,6,((Data!$C$1:$C$1002=F$6)/(Data!$C$1:$C$1002=F$6))*ROW(Data!$C$1:$C$1002),ROW(F127)-ROW(F$6)),1),"")</f>
        <v/>
      </c>
      <c r="G127" s="43"/>
      <c r="H127" s="43" t="str">
        <f>IFERROR(INDEX(Data!$A$1:G$1002,_xlfn.AGGREGATE(15,6,((Data!$C$1:$C$1002=H$6)/(Data!$C$1:$C$1002=H$6))*ROW(Data!$C$1:$C$1002),ROW(H127)-ROW(H$6)),1),"")</f>
        <v/>
      </c>
      <c r="I127" s="43"/>
      <c r="J127" s="43" t="str">
        <f>IFERROR(INDEX(Data!$A$1:I$1002,_xlfn.AGGREGATE(15,6,((Data!$C$1:$C$1002=J$6)/(Data!$C$1:$C$1002=J$6))*ROW(Data!$C$1:$C$1002),ROW(J127)-ROW(J$6)),1),"")</f>
        <v/>
      </c>
      <c r="K127" s="43"/>
      <c r="L127" s="43" t="str">
        <f>IFERROR(INDEX(Data!$A$1:K$1002,_xlfn.AGGREGATE(15,6,((Data!$C$1:$C$1002=L$6)/(Data!$C$1:$C$1002=L$6))*ROW(Data!$C$1:$C$1002),ROW(L127)-ROW(L$6)),1),"")</f>
        <v/>
      </c>
      <c r="M127" s="43"/>
      <c r="N127" s="43" t="str">
        <f>IFERROR(INDEX(Data!$A$1:M$1002,_xlfn.AGGREGATE(15,6,((Data!$C$1:$C$1002=N$6)/(Data!$C$1:$C$1002=N$6))*ROW(Data!$C$1:$C$1002),ROW(N127)-ROW(N$6)),1),"")</f>
        <v/>
      </c>
      <c r="O127" s="43"/>
      <c r="P127" s="43" t="str">
        <f>IFERROR(INDEX(Data!$A$1:O$1002,_xlfn.AGGREGATE(15,6,((Data!$C$1:$C$1002=P$6)/(Data!$C$1:$C$1002=P$6))*ROW(Data!$C$1:$C$1002),ROW(P127)-ROW(P$6)),1),"")</f>
        <v/>
      </c>
      <c r="Q127" s="43"/>
      <c r="R127" s="43" t="str">
        <f>IFERROR(INDEX(Data!$A$1:Q$1002,_xlfn.AGGREGATE(15,6,((Data!$C$1:$C$1002=R$6)/(Data!$C$1:$C$1002=R$6))*ROW(Data!$C$1:$C$1002),ROW(R127)-ROW(R$6)),1),"")</f>
        <v/>
      </c>
      <c r="S127" s="43"/>
      <c r="T127" s="43" t="str">
        <f>IFERROR(INDEX(Data!$A$1:R$1002,_xlfn.AGGREGATE(15,6,((Data!$C$1:$C$1002=T$6)/(Data!$C$1:$C$1002=T$6))*ROW(Data!$C$1:$C$1002),ROW(T127)-ROW(T$6)),1),"")</f>
        <v/>
      </c>
      <c r="U127" s="43"/>
      <c r="V127" s="43" t="str">
        <f>IFERROR(INDEX(Data!$A$1:X$1002,_xlfn.AGGREGATE(15,6,((Data!$C$1:$C$1002=V$6)/(Data!$C$1:$C$1002=V$6))*ROW(Data!$C$1:$C$1002),ROW(V127)-ROW(V$6)),1),"")</f>
        <v/>
      </c>
      <c r="W127" s="43"/>
      <c r="X127" s="43" t="str">
        <f>IFERROR(INDEX(Data!$A$1:Z$1002,_xlfn.AGGREGATE(15,6,((Data!$C$1:$C$1002=X$6)/(Data!$C$1:$C$1002=X$6))*ROW(Data!$C$1:$C$1002),ROW(X127)-ROW(X$6)),1),"")</f>
        <v/>
      </c>
      <c r="Y127" s="43"/>
      <c r="Z127" s="43" t="str">
        <f>IFERROR(INDEX(Data!$A$1:AB$1002,_xlfn.AGGREGATE(15,6,((Data!$C$1:$C$1002=Z$6)/(Data!$C$1:$C$1002=Z$6))*ROW(Data!$C$1:$C$1002),ROW(Z127)-ROW(Z$6)),1),"")</f>
        <v/>
      </c>
    </row>
    <row r="128" spans="1:26" x14ac:dyDescent="0.4">
      <c r="A128" s="43"/>
      <c r="B128" s="43" t="str">
        <f>IFERROR(INDEX(Data!A$1:$A$1002,_xlfn.AGGREGATE(15,6,((Data!$C$1:$C$1002=B$6)/(Data!$C$1:$C$1002=B$6))*ROW(Data!$C$1:$C$1002),ROW(B128)-ROW(B$6)),1),"")</f>
        <v/>
      </c>
      <c r="C128" s="43"/>
      <c r="D128" s="43" t="str">
        <f>IFERROR(INDEX(Data!$A$1:C$1002,_xlfn.AGGREGATE(15,6,((Data!$C$1:$C$1002=D$6)/(Data!$C$1:$C$1002=D$6))*ROW(Data!$C$1:$C$1002),ROW(D128)-ROW(D$6)),1),"")</f>
        <v/>
      </c>
      <c r="E128" s="43"/>
      <c r="F128" s="43" t="str">
        <f>IFERROR(INDEX(Data!$A$1:E$1002,_xlfn.AGGREGATE(15,6,((Data!$C$1:$C$1002=F$6)/(Data!$C$1:$C$1002=F$6))*ROW(Data!$C$1:$C$1002),ROW(F128)-ROW(F$6)),1),"")</f>
        <v/>
      </c>
      <c r="G128" s="43"/>
      <c r="H128" s="43" t="str">
        <f>IFERROR(INDEX(Data!$A$1:G$1002,_xlfn.AGGREGATE(15,6,((Data!$C$1:$C$1002=H$6)/(Data!$C$1:$C$1002=H$6))*ROW(Data!$C$1:$C$1002),ROW(H128)-ROW(H$6)),1),"")</f>
        <v/>
      </c>
      <c r="I128" s="43"/>
      <c r="J128" s="43" t="str">
        <f>IFERROR(INDEX(Data!$A$1:I$1002,_xlfn.AGGREGATE(15,6,((Data!$C$1:$C$1002=J$6)/(Data!$C$1:$C$1002=J$6))*ROW(Data!$C$1:$C$1002),ROW(J128)-ROW(J$6)),1),"")</f>
        <v/>
      </c>
      <c r="K128" s="43"/>
      <c r="L128" s="43" t="str">
        <f>IFERROR(INDEX(Data!$A$1:K$1002,_xlfn.AGGREGATE(15,6,((Data!$C$1:$C$1002=L$6)/(Data!$C$1:$C$1002=L$6))*ROW(Data!$C$1:$C$1002),ROW(L128)-ROW(L$6)),1),"")</f>
        <v/>
      </c>
      <c r="M128" s="43"/>
      <c r="N128" s="43" t="str">
        <f>IFERROR(INDEX(Data!$A$1:M$1002,_xlfn.AGGREGATE(15,6,((Data!$C$1:$C$1002=N$6)/(Data!$C$1:$C$1002=N$6))*ROW(Data!$C$1:$C$1002),ROW(N128)-ROW(N$6)),1),"")</f>
        <v/>
      </c>
      <c r="O128" s="43"/>
      <c r="P128" s="43" t="str">
        <f>IFERROR(INDEX(Data!$A$1:O$1002,_xlfn.AGGREGATE(15,6,((Data!$C$1:$C$1002=P$6)/(Data!$C$1:$C$1002=P$6))*ROW(Data!$C$1:$C$1002),ROW(P128)-ROW(P$6)),1),"")</f>
        <v/>
      </c>
      <c r="Q128" s="43"/>
      <c r="R128" s="43" t="str">
        <f>IFERROR(INDEX(Data!$A$1:Q$1002,_xlfn.AGGREGATE(15,6,((Data!$C$1:$C$1002=R$6)/(Data!$C$1:$C$1002=R$6))*ROW(Data!$C$1:$C$1002),ROW(R128)-ROW(R$6)),1),"")</f>
        <v/>
      </c>
      <c r="S128" s="43"/>
      <c r="T128" s="43" t="str">
        <f>IFERROR(INDEX(Data!$A$1:R$1002,_xlfn.AGGREGATE(15,6,((Data!$C$1:$C$1002=T$6)/(Data!$C$1:$C$1002=T$6))*ROW(Data!$C$1:$C$1002),ROW(T128)-ROW(T$6)),1),"")</f>
        <v/>
      </c>
      <c r="U128" s="43"/>
      <c r="V128" s="43" t="str">
        <f>IFERROR(INDEX(Data!$A$1:X$1002,_xlfn.AGGREGATE(15,6,((Data!$C$1:$C$1002=V$6)/(Data!$C$1:$C$1002=V$6))*ROW(Data!$C$1:$C$1002),ROW(V128)-ROW(V$6)),1),"")</f>
        <v/>
      </c>
      <c r="W128" s="43"/>
      <c r="X128" s="43" t="str">
        <f>IFERROR(INDEX(Data!$A$1:Z$1002,_xlfn.AGGREGATE(15,6,((Data!$C$1:$C$1002=X$6)/(Data!$C$1:$C$1002=X$6))*ROW(Data!$C$1:$C$1002),ROW(X128)-ROW(X$6)),1),"")</f>
        <v/>
      </c>
      <c r="Y128" s="43"/>
      <c r="Z128" s="43" t="str">
        <f>IFERROR(INDEX(Data!$A$1:AB$1002,_xlfn.AGGREGATE(15,6,((Data!$C$1:$C$1002=Z$6)/(Data!$C$1:$C$1002=Z$6))*ROW(Data!$C$1:$C$1002),ROW(Z128)-ROW(Z$6)),1),"")</f>
        <v/>
      </c>
    </row>
    <row r="129" spans="1:26" x14ac:dyDescent="0.4">
      <c r="A129" s="43"/>
      <c r="B129" s="43" t="str">
        <f>IFERROR(INDEX(Data!A$1:$A$1002,_xlfn.AGGREGATE(15,6,((Data!$C$1:$C$1002=B$6)/(Data!$C$1:$C$1002=B$6))*ROW(Data!$C$1:$C$1002),ROW(B129)-ROW(B$6)),1),"")</f>
        <v/>
      </c>
      <c r="C129" s="43"/>
      <c r="D129" s="43" t="str">
        <f>IFERROR(INDEX(Data!$A$1:C$1002,_xlfn.AGGREGATE(15,6,((Data!$C$1:$C$1002=D$6)/(Data!$C$1:$C$1002=D$6))*ROW(Data!$C$1:$C$1002),ROW(D129)-ROW(D$6)),1),"")</f>
        <v/>
      </c>
      <c r="E129" s="43"/>
      <c r="F129" s="43" t="str">
        <f>IFERROR(INDEX(Data!$A$1:E$1002,_xlfn.AGGREGATE(15,6,((Data!$C$1:$C$1002=F$6)/(Data!$C$1:$C$1002=F$6))*ROW(Data!$C$1:$C$1002),ROW(F129)-ROW(F$6)),1),"")</f>
        <v/>
      </c>
      <c r="G129" s="43"/>
      <c r="H129" s="43" t="str">
        <f>IFERROR(INDEX(Data!$A$1:G$1002,_xlfn.AGGREGATE(15,6,((Data!$C$1:$C$1002=H$6)/(Data!$C$1:$C$1002=H$6))*ROW(Data!$C$1:$C$1002),ROW(H129)-ROW(H$6)),1),"")</f>
        <v/>
      </c>
      <c r="I129" s="43"/>
      <c r="J129" s="43" t="str">
        <f>IFERROR(INDEX(Data!$A$1:I$1002,_xlfn.AGGREGATE(15,6,((Data!$C$1:$C$1002=J$6)/(Data!$C$1:$C$1002=J$6))*ROW(Data!$C$1:$C$1002),ROW(J129)-ROW(J$6)),1),"")</f>
        <v/>
      </c>
      <c r="K129" s="43"/>
      <c r="L129" s="43" t="str">
        <f>IFERROR(INDEX(Data!$A$1:K$1002,_xlfn.AGGREGATE(15,6,((Data!$C$1:$C$1002=L$6)/(Data!$C$1:$C$1002=L$6))*ROW(Data!$C$1:$C$1002),ROW(L129)-ROW(L$6)),1),"")</f>
        <v/>
      </c>
      <c r="M129" s="43"/>
      <c r="N129" s="43" t="str">
        <f>IFERROR(INDEX(Data!$A$1:M$1002,_xlfn.AGGREGATE(15,6,((Data!$C$1:$C$1002=N$6)/(Data!$C$1:$C$1002=N$6))*ROW(Data!$C$1:$C$1002),ROW(N129)-ROW(N$6)),1),"")</f>
        <v/>
      </c>
      <c r="O129" s="43"/>
      <c r="P129" s="43" t="str">
        <f>IFERROR(INDEX(Data!$A$1:O$1002,_xlfn.AGGREGATE(15,6,((Data!$C$1:$C$1002=P$6)/(Data!$C$1:$C$1002=P$6))*ROW(Data!$C$1:$C$1002),ROW(P129)-ROW(P$6)),1),"")</f>
        <v/>
      </c>
      <c r="Q129" s="43"/>
      <c r="R129" s="43" t="str">
        <f>IFERROR(INDEX(Data!$A$1:Q$1002,_xlfn.AGGREGATE(15,6,((Data!$C$1:$C$1002=R$6)/(Data!$C$1:$C$1002=R$6))*ROW(Data!$C$1:$C$1002),ROW(R129)-ROW(R$6)),1),"")</f>
        <v/>
      </c>
      <c r="S129" s="43"/>
      <c r="T129" s="43" t="str">
        <f>IFERROR(INDEX(Data!$A$1:R$1002,_xlfn.AGGREGATE(15,6,((Data!$C$1:$C$1002=T$6)/(Data!$C$1:$C$1002=T$6))*ROW(Data!$C$1:$C$1002),ROW(T129)-ROW(T$6)),1),"")</f>
        <v/>
      </c>
      <c r="U129" s="43"/>
      <c r="V129" s="43" t="str">
        <f>IFERROR(INDEX(Data!$A$1:X$1002,_xlfn.AGGREGATE(15,6,((Data!$C$1:$C$1002=V$6)/(Data!$C$1:$C$1002=V$6))*ROW(Data!$C$1:$C$1002),ROW(V129)-ROW(V$6)),1),"")</f>
        <v/>
      </c>
      <c r="W129" s="43"/>
      <c r="X129" s="43" t="str">
        <f>IFERROR(INDEX(Data!$A$1:Z$1002,_xlfn.AGGREGATE(15,6,((Data!$C$1:$C$1002=X$6)/(Data!$C$1:$C$1002=X$6))*ROW(Data!$C$1:$C$1002),ROW(X129)-ROW(X$6)),1),"")</f>
        <v/>
      </c>
      <c r="Y129" s="43"/>
      <c r="Z129" s="43" t="str">
        <f>IFERROR(INDEX(Data!$A$1:AB$1002,_xlfn.AGGREGATE(15,6,((Data!$C$1:$C$1002=Z$6)/(Data!$C$1:$C$1002=Z$6))*ROW(Data!$C$1:$C$1002),ROW(Z129)-ROW(Z$6)),1),"")</f>
        <v/>
      </c>
    </row>
    <row r="130" spans="1:26" x14ac:dyDescent="0.4">
      <c r="A130" s="43"/>
      <c r="B130" s="43" t="str">
        <f>IFERROR(INDEX(Data!A$1:$A$1002,_xlfn.AGGREGATE(15,6,((Data!$C$1:$C$1002=B$6)/(Data!$C$1:$C$1002=B$6))*ROW(Data!$C$1:$C$1002),ROW(B130)-ROW(B$6)),1),"")</f>
        <v/>
      </c>
      <c r="C130" s="43"/>
      <c r="D130" s="43" t="str">
        <f>IFERROR(INDEX(Data!$A$1:C$1002,_xlfn.AGGREGATE(15,6,((Data!$C$1:$C$1002=D$6)/(Data!$C$1:$C$1002=D$6))*ROW(Data!$C$1:$C$1002),ROW(D130)-ROW(D$6)),1),"")</f>
        <v/>
      </c>
      <c r="E130" s="43"/>
      <c r="F130" s="43" t="str">
        <f>IFERROR(INDEX(Data!$A$1:E$1002,_xlfn.AGGREGATE(15,6,((Data!$C$1:$C$1002=F$6)/(Data!$C$1:$C$1002=F$6))*ROW(Data!$C$1:$C$1002),ROW(F130)-ROW(F$6)),1),"")</f>
        <v/>
      </c>
      <c r="G130" s="43"/>
      <c r="H130" s="43" t="str">
        <f>IFERROR(INDEX(Data!$A$1:G$1002,_xlfn.AGGREGATE(15,6,((Data!$C$1:$C$1002=H$6)/(Data!$C$1:$C$1002=H$6))*ROW(Data!$C$1:$C$1002),ROW(H130)-ROW(H$6)),1),"")</f>
        <v/>
      </c>
      <c r="I130" s="43"/>
      <c r="J130" s="43" t="str">
        <f>IFERROR(INDEX(Data!$A$1:I$1002,_xlfn.AGGREGATE(15,6,((Data!$C$1:$C$1002=J$6)/(Data!$C$1:$C$1002=J$6))*ROW(Data!$C$1:$C$1002),ROW(J130)-ROW(J$6)),1),"")</f>
        <v/>
      </c>
      <c r="K130" s="43"/>
      <c r="L130" s="43" t="str">
        <f>IFERROR(INDEX(Data!$A$1:K$1002,_xlfn.AGGREGATE(15,6,((Data!$C$1:$C$1002=L$6)/(Data!$C$1:$C$1002=L$6))*ROW(Data!$C$1:$C$1002),ROW(L130)-ROW(L$6)),1),"")</f>
        <v/>
      </c>
      <c r="M130" s="43"/>
      <c r="N130" s="43" t="str">
        <f>IFERROR(INDEX(Data!$A$1:M$1002,_xlfn.AGGREGATE(15,6,((Data!$C$1:$C$1002=N$6)/(Data!$C$1:$C$1002=N$6))*ROW(Data!$C$1:$C$1002),ROW(N130)-ROW(N$6)),1),"")</f>
        <v/>
      </c>
      <c r="O130" s="43"/>
      <c r="P130" s="43" t="str">
        <f>IFERROR(INDEX(Data!$A$1:O$1002,_xlfn.AGGREGATE(15,6,((Data!$C$1:$C$1002=P$6)/(Data!$C$1:$C$1002=P$6))*ROW(Data!$C$1:$C$1002),ROW(P130)-ROW(P$6)),1),"")</f>
        <v/>
      </c>
      <c r="Q130" s="43"/>
      <c r="R130" s="43" t="str">
        <f>IFERROR(INDEX(Data!$A$1:Q$1002,_xlfn.AGGREGATE(15,6,((Data!$C$1:$C$1002=R$6)/(Data!$C$1:$C$1002=R$6))*ROW(Data!$C$1:$C$1002),ROW(R130)-ROW(R$6)),1),"")</f>
        <v/>
      </c>
      <c r="S130" s="43"/>
      <c r="T130" s="43" t="str">
        <f>IFERROR(INDEX(Data!$A$1:R$1002,_xlfn.AGGREGATE(15,6,((Data!$C$1:$C$1002=T$6)/(Data!$C$1:$C$1002=T$6))*ROW(Data!$C$1:$C$1002),ROW(T130)-ROW(T$6)),1),"")</f>
        <v/>
      </c>
      <c r="U130" s="43"/>
      <c r="V130" s="43" t="str">
        <f>IFERROR(INDEX(Data!$A$1:X$1002,_xlfn.AGGREGATE(15,6,((Data!$C$1:$C$1002=V$6)/(Data!$C$1:$C$1002=V$6))*ROW(Data!$C$1:$C$1002),ROW(V130)-ROW(V$6)),1),"")</f>
        <v/>
      </c>
      <c r="W130" s="43"/>
      <c r="X130" s="43" t="str">
        <f>IFERROR(INDEX(Data!$A$1:Z$1002,_xlfn.AGGREGATE(15,6,((Data!$C$1:$C$1002=X$6)/(Data!$C$1:$C$1002=X$6))*ROW(Data!$C$1:$C$1002),ROW(X130)-ROW(X$6)),1),"")</f>
        <v/>
      </c>
      <c r="Y130" s="43"/>
      <c r="Z130" s="43" t="str">
        <f>IFERROR(INDEX(Data!$A$1:AB$1002,_xlfn.AGGREGATE(15,6,((Data!$C$1:$C$1002=Z$6)/(Data!$C$1:$C$1002=Z$6))*ROW(Data!$C$1:$C$1002),ROW(Z130)-ROW(Z$6)),1),"")</f>
        <v/>
      </c>
    </row>
    <row r="131" spans="1:26" x14ac:dyDescent="0.4">
      <c r="A131" s="43"/>
      <c r="B131" s="43" t="str">
        <f>IFERROR(INDEX(Data!A$1:$A$1002,_xlfn.AGGREGATE(15,6,((Data!$C$1:$C$1002=B$6)/(Data!$C$1:$C$1002=B$6))*ROW(Data!$C$1:$C$1002),ROW(B131)-ROW(B$6)),1),"")</f>
        <v/>
      </c>
      <c r="C131" s="43"/>
      <c r="D131" s="43" t="str">
        <f>IFERROR(INDEX(Data!$A$1:C$1002,_xlfn.AGGREGATE(15,6,((Data!$C$1:$C$1002=D$6)/(Data!$C$1:$C$1002=D$6))*ROW(Data!$C$1:$C$1002),ROW(D131)-ROW(D$6)),1),"")</f>
        <v/>
      </c>
      <c r="E131" s="43"/>
      <c r="F131" s="43" t="str">
        <f>IFERROR(INDEX(Data!$A$1:E$1002,_xlfn.AGGREGATE(15,6,((Data!$C$1:$C$1002=F$6)/(Data!$C$1:$C$1002=F$6))*ROW(Data!$C$1:$C$1002),ROW(F131)-ROW(F$6)),1),"")</f>
        <v/>
      </c>
      <c r="G131" s="43"/>
      <c r="H131" s="43" t="str">
        <f>IFERROR(INDEX(Data!$A$1:G$1002,_xlfn.AGGREGATE(15,6,((Data!$C$1:$C$1002=H$6)/(Data!$C$1:$C$1002=H$6))*ROW(Data!$C$1:$C$1002),ROW(H131)-ROW(H$6)),1),"")</f>
        <v/>
      </c>
      <c r="I131" s="43"/>
      <c r="J131" s="43" t="str">
        <f>IFERROR(INDEX(Data!$A$1:I$1002,_xlfn.AGGREGATE(15,6,((Data!$C$1:$C$1002=J$6)/(Data!$C$1:$C$1002=J$6))*ROW(Data!$C$1:$C$1002),ROW(J131)-ROW(J$6)),1),"")</f>
        <v/>
      </c>
      <c r="K131" s="43"/>
      <c r="L131" s="43" t="str">
        <f>IFERROR(INDEX(Data!$A$1:K$1002,_xlfn.AGGREGATE(15,6,((Data!$C$1:$C$1002=L$6)/(Data!$C$1:$C$1002=L$6))*ROW(Data!$C$1:$C$1002),ROW(L131)-ROW(L$6)),1),"")</f>
        <v/>
      </c>
      <c r="M131" s="43"/>
      <c r="N131" s="43" t="str">
        <f>IFERROR(INDEX(Data!$A$1:M$1002,_xlfn.AGGREGATE(15,6,((Data!$C$1:$C$1002=N$6)/(Data!$C$1:$C$1002=N$6))*ROW(Data!$C$1:$C$1002),ROW(N131)-ROW(N$6)),1),"")</f>
        <v/>
      </c>
      <c r="O131" s="43"/>
      <c r="P131" s="43" t="str">
        <f>IFERROR(INDEX(Data!$A$1:O$1002,_xlfn.AGGREGATE(15,6,((Data!$C$1:$C$1002=P$6)/(Data!$C$1:$C$1002=P$6))*ROW(Data!$C$1:$C$1002),ROW(P131)-ROW(P$6)),1),"")</f>
        <v/>
      </c>
      <c r="Q131" s="43"/>
      <c r="R131" s="43" t="str">
        <f>IFERROR(INDEX(Data!$A$1:Q$1002,_xlfn.AGGREGATE(15,6,((Data!$C$1:$C$1002=R$6)/(Data!$C$1:$C$1002=R$6))*ROW(Data!$C$1:$C$1002),ROW(R131)-ROW(R$6)),1),"")</f>
        <v/>
      </c>
      <c r="S131" s="43"/>
      <c r="T131" s="43" t="str">
        <f>IFERROR(INDEX(Data!$A$1:R$1002,_xlfn.AGGREGATE(15,6,((Data!$C$1:$C$1002=T$6)/(Data!$C$1:$C$1002=T$6))*ROW(Data!$C$1:$C$1002),ROW(T131)-ROW(T$6)),1),"")</f>
        <v/>
      </c>
      <c r="U131" s="43"/>
      <c r="V131" s="43" t="str">
        <f>IFERROR(INDEX(Data!$A$1:X$1002,_xlfn.AGGREGATE(15,6,((Data!$C$1:$C$1002=V$6)/(Data!$C$1:$C$1002=V$6))*ROW(Data!$C$1:$C$1002),ROW(V131)-ROW(V$6)),1),"")</f>
        <v/>
      </c>
      <c r="W131" s="43"/>
      <c r="X131" s="43" t="str">
        <f>IFERROR(INDEX(Data!$A$1:Z$1002,_xlfn.AGGREGATE(15,6,((Data!$C$1:$C$1002=X$6)/(Data!$C$1:$C$1002=X$6))*ROW(Data!$C$1:$C$1002),ROW(X131)-ROW(X$6)),1),"")</f>
        <v/>
      </c>
      <c r="Y131" s="43"/>
      <c r="Z131" s="43" t="str">
        <f>IFERROR(INDEX(Data!$A$1:AB$1002,_xlfn.AGGREGATE(15,6,((Data!$C$1:$C$1002=Z$6)/(Data!$C$1:$C$1002=Z$6))*ROW(Data!$C$1:$C$1002),ROW(Z131)-ROW(Z$6)),1),"")</f>
        <v/>
      </c>
    </row>
    <row r="132" spans="1:26" x14ac:dyDescent="0.4">
      <c r="A132" s="43"/>
      <c r="B132" s="43" t="str">
        <f>IFERROR(INDEX(Data!A$1:$A$1002,_xlfn.AGGREGATE(15,6,((Data!$C$1:$C$1002=B$6)/(Data!$C$1:$C$1002=B$6))*ROW(Data!$C$1:$C$1002),ROW(B132)-ROW(B$6)),1),"")</f>
        <v/>
      </c>
      <c r="C132" s="43"/>
      <c r="D132" s="43" t="str">
        <f>IFERROR(INDEX(Data!$A$1:C$1002,_xlfn.AGGREGATE(15,6,((Data!$C$1:$C$1002=D$6)/(Data!$C$1:$C$1002=D$6))*ROW(Data!$C$1:$C$1002),ROW(D132)-ROW(D$6)),1),"")</f>
        <v/>
      </c>
      <c r="E132" s="43"/>
      <c r="F132" s="43" t="str">
        <f>IFERROR(INDEX(Data!$A$1:E$1002,_xlfn.AGGREGATE(15,6,((Data!$C$1:$C$1002=F$6)/(Data!$C$1:$C$1002=F$6))*ROW(Data!$C$1:$C$1002),ROW(F132)-ROW(F$6)),1),"")</f>
        <v/>
      </c>
      <c r="G132" s="43"/>
      <c r="H132" s="43" t="str">
        <f>IFERROR(INDEX(Data!$A$1:G$1002,_xlfn.AGGREGATE(15,6,((Data!$C$1:$C$1002=H$6)/(Data!$C$1:$C$1002=H$6))*ROW(Data!$C$1:$C$1002),ROW(H132)-ROW(H$6)),1),"")</f>
        <v/>
      </c>
      <c r="I132" s="43"/>
      <c r="J132" s="43" t="str">
        <f>IFERROR(INDEX(Data!$A$1:I$1002,_xlfn.AGGREGATE(15,6,((Data!$C$1:$C$1002=J$6)/(Data!$C$1:$C$1002=J$6))*ROW(Data!$C$1:$C$1002),ROW(J132)-ROW(J$6)),1),"")</f>
        <v/>
      </c>
      <c r="K132" s="43"/>
      <c r="L132" s="43" t="str">
        <f>IFERROR(INDEX(Data!$A$1:K$1002,_xlfn.AGGREGATE(15,6,((Data!$C$1:$C$1002=L$6)/(Data!$C$1:$C$1002=L$6))*ROW(Data!$C$1:$C$1002),ROW(L132)-ROW(L$6)),1),"")</f>
        <v/>
      </c>
      <c r="M132" s="43"/>
      <c r="N132" s="43" t="str">
        <f>IFERROR(INDEX(Data!$A$1:M$1002,_xlfn.AGGREGATE(15,6,((Data!$C$1:$C$1002=N$6)/(Data!$C$1:$C$1002=N$6))*ROW(Data!$C$1:$C$1002),ROW(N132)-ROW(N$6)),1),"")</f>
        <v/>
      </c>
      <c r="O132" s="43"/>
      <c r="P132" s="43" t="str">
        <f>IFERROR(INDEX(Data!$A$1:O$1002,_xlfn.AGGREGATE(15,6,((Data!$C$1:$C$1002=P$6)/(Data!$C$1:$C$1002=P$6))*ROW(Data!$C$1:$C$1002),ROW(P132)-ROW(P$6)),1),"")</f>
        <v/>
      </c>
      <c r="Q132" s="43"/>
      <c r="R132" s="43" t="str">
        <f>IFERROR(INDEX(Data!$A$1:Q$1002,_xlfn.AGGREGATE(15,6,((Data!$C$1:$C$1002=R$6)/(Data!$C$1:$C$1002=R$6))*ROW(Data!$C$1:$C$1002),ROW(R132)-ROW(R$6)),1),"")</f>
        <v/>
      </c>
      <c r="S132" s="43"/>
      <c r="T132" s="43" t="str">
        <f>IFERROR(INDEX(Data!$A$1:R$1002,_xlfn.AGGREGATE(15,6,((Data!$C$1:$C$1002=T$6)/(Data!$C$1:$C$1002=T$6))*ROW(Data!$C$1:$C$1002),ROW(T132)-ROW(T$6)),1),"")</f>
        <v/>
      </c>
      <c r="U132" s="43"/>
      <c r="V132" s="43" t="str">
        <f>IFERROR(INDEX(Data!$A$1:X$1002,_xlfn.AGGREGATE(15,6,((Data!$C$1:$C$1002=V$6)/(Data!$C$1:$C$1002=V$6))*ROW(Data!$C$1:$C$1002),ROW(V132)-ROW(V$6)),1),"")</f>
        <v/>
      </c>
      <c r="W132" s="43"/>
      <c r="X132" s="43" t="str">
        <f>IFERROR(INDEX(Data!$A$1:Z$1002,_xlfn.AGGREGATE(15,6,((Data!$C$1:$C$1002=X$6)/(Data!$C$1:$C$1002=X$6))*ROW(Data!$C$1:$C$1002),ROW(X132)-ROW(X$6)),1),"")</f>
        <v/>
      </c>
      <c r="Y132" s="43"/>
      <c r="Z132" s="43" t="str">
        <f>IFERROR(INDEX(Data!$A$1:AB$1002,_xlfn.AGGREGATE(15,6,((Data!$C$1:$C$1002=Z$6)/(Data!$C$1:$C$1002=Z$6))*ROW(Data!$C$1:$C$1002),ROW(Z132)-ROW(Z$6)),1),"")</f>
        <v/>
      </c>
    </row>
    <row r="133" spans="1:26" x14ac:dyDescent="0.4">
      <c r="A133" s="43"/>
      <c r="B133" s="43" t="str">
        <f>IFERROR(INDEX(Data!A$1:$A$1002,_xlfn.AGGREGATE(15,6,((Data!$C$1:$C$1002=B$6)/(Data!$C$1:$C$1002=B$6))*ROW(Data!$C$1:$C$1002),ROW(B133)-ROW(B$6)),1),"")</f>
        <v/>
      </c>
      <c r="C133" s="43"/>
      <c r="D133" s="43" t="str">
        <f>IFERROR(INDEX(Data!$A$1:C$1002,_xlfn.AGGREGATE(15,6,((Data!$C$1:$C$1002=D$6)/(Data!$C$1:$C$1002=D$6))*ROW(Data!$C$1:$C$1002),ROW(D133)-ROW(D$6)),1),"")</f>
        <v/>
      </c>
      <c r="E133" s="43"/>
      <c r="F133" s="43" t="str">
        <f>IFERROR(INDEX(Data!$A$1:E$1002,_xlfn.AGGREGATE(15,6,((Data!$C$1:$C$1002=F$6)/(Data!$C$1:$C$1002=F$6))*ROW(Data!$C$1:$C$1002),ROW(F133)-ROW(F$6)),1),"")</f>
        <v/>
      </c>
      <c r="G133" s="43"/>
      <c r="H133" s="43" t="str">
        <f>IFERROR(INDEX(Data!$A$1:G$1002,_xlfn.AGGREGATE(15,6,((Data!$C$1:$C$1002=H$6)/(Data!$C$1:$C$1002=H$6))*ROW(Data!$C$1:$C$1002),ROW(H133)-ROW(H$6)),1),"")</f>
        <v/>
      </c>
      <c r="I133" s="43"/>
      <c r="J133" s="43" t="str">
        <f>IFERROR(INDEX(Data!$A$1:I$1002,_xlfn.AGGREGATE(15,6,((Data!$C$1:$C$1002=J$6)/(Data!$C$1:$C$1002=J$6))*ROW(Data!$C$1:$C$1002),ROW(J133)-ROW(J$6)),1),"")</f>
        <v/>
      </c>
      <c r="K133" s="43"/>
      <c r="L133" s="43" t="str">
        <f>IFERROR(INDEX(Data!$A$1:K$1002,_xlfn.AGGREGATE(15,6,((Data!$C$1:$C$1002=L$6)/(Data!$C$1:$C$1002=L$6))*ROW(Data!$C$1:$C$1002),ROW(L133)-ROW(L$6)),1),"")</f>
        <v/>
      </c>
      <c r="M133" s="43"/>
      <c r="N133" s="43" t="str">
        <f>IFERROR(INDEX(Data!$A$1:M$1002,_xlfn.AGGREGATE(15,6,((Data!$C$1:$C$1002=N$6)/(Data!$C$1:$C$1002=N$6))*ROW(Data!$C$1:$C$1002),ROW(N133)-ROW(N$6)),1),"")</f>
        <v/>
      </c>
      <c r="O133" s="43"/>
      <c r="P133" s="43" t="str">
        <f>IFERROR(INDEX(Data!$A$1:O$1002,_xlfn.AGGREGATE(15,6,((Data!$C$1:$C$1002=P$6)/(Data!$C$1:$C$1002=P$6))*ROW(Data!$C$1:$C$1002),ROW(P133)-ROW(P$6)),1),"")</f>
        <v/>
      </c>
      <c r="Q133" s="43"/>
      <c r="R133" s="43" t="str">
        <f>IFERROR(INDEX(Data!$A$1:Q$1002,_xlfn.AGGREGATE(15,6,((Data!$C$1:$C$1002=R$6)/(Data!$C$1:$C$1002=R$6))*ROW(Data!$C$1:$C$1002),ROW(R133)-ROW(R$6)),1),"")</f>
        <v/>
      </c>
      <c r="S133" s="43"/>
      <c r="T133" s="43" t="str">
        <f>IFERROR(INDEX(Data!$A$1:R$1002,_xlfn.AGGREGATE(15,6,((Data!$C$1:$C$1002=T$6)/(Data!$C$1:$C$1002=T$6))*ROW(Data!$C$1:$C$1002),ROW(T133)-ROW(T$6)),1),"")</f>
        <v/>
      </c>
      <c r="U133" s="43"/>
      <c r="V133" s="43" t="str">
        <f>IFERROR(INDEX(Data!$A$1:X$1002,_xlfn.AGGREGATE(15,6,((Data!$C$1:$C$1002=V$6)/(Data!$C$1:$C$1002=V$6))*ROW(Data!$C$1:$C$1002),ROW(V133)-ROW(V$6)),1),"")</f>
        <v/>
      </c>
      <c r="W133" s="43"/>
      <c r="X133" s="43" t="str">
        <f>IFERROR(INDEX(Data!$A$1:Z$1002,_xlfn.AGGREGATE(15,6,((Data!$C$1:$C$1002=X$6)/(Data!$C$1:$C$1002=X$6))*ROW(Data!$C$1:$C$1002),ROW(X133)-ROW(X$6)),1),"")</f>
        <v/>
      </c>
      <c r="Y133" s="43"/>
      <c r="Z133" s="43" t="str">
        <f>IFERROR(INDEX(Data!$A$1:AB$1002,_xlfn.AGGREGATE(15,6,((Data!$C$1:$C$1002=Z$6)/(Data!$C$1:$C$1002=Z$6))*ROW(Data!$C$1:$C$1002),ROW(Z133)-ROW(Z$6)),1),"")</f>
        <v/>
      </c>
    </row>
    <row r="134" spans="1:26" x14ac:dyDescent="0.4">
      <c r="A134" s="43"/>
      <c r="B134" s="43" t="str">
        <f>IFERROR(INDEX(Data!A$1:$A$1002,_xlfn.AGGREGATE(15,6,((Data!$C$1:$C$1002=B$6)/(Data!$C$1:$C$1002=B$6))*ROW(Data!$C$1:$C$1002),ROW(B134)-ROW(B$6)),1),"")</f>
        <v/>
      </c>
      <c r="C134" s="43"/>
      <c r="D134" s="43" t="str">
        <f>IFERROR(INDEX(Data!$A$1:C$1002,_xlfn.AGGREGATE(15,6,((Data!$C$1:$C$1002=D$6)/(Data!$C$1:$C$1002=D$6))*ROW(Data!$C$1:$C$1002),ROW(D134)-ROW(D$6)),1),"")</f>
        <v/>
      </c>
      <c r="E134" s="43"/>
      <c r="F134" s="43" t="str">
        <f>IFERROR(INDEX(Data!$A$1:E$1002,_xlfn.AGGREGATE(15,6,((Data!$C$1:$C$1002=F$6)/(Data!$C$1:$C$1002=F$6))*ROW(Data!$C$1:$C$1002),ROW(F134)-ROW(F$6)),1),"")</f>
        <v/>
      </c>
      <c r="G134" s="43"/>
      <c r="H134" s="43" t="str">
        <f>IFERROR(INDEX(Data!$A$1:G$1002,_xlfn.AGGREGATE(15,6,((Data!$C$1:$C$1002=H$6)/(Data!$C$1:$C$1002=H$6))*ROW(Data!$C$1:$C$1002),ROW(H134)-ROW(H$6)),1),"")</f>
        <v/>
      </c>
      <c r="I134" s="43"/>
      <c r="J134" s="43" t="str">
        <f>IFERROR(INDEX(Data!$A$1:I$1002,_xlfn.AGGREGATE(15,6,((Data!$C$1:$C$1002=J$6)/(Data!$C$1:$C$1002=J$6))*ROW(Data!$C$1:$C$1002),ROW(J134)-ROW(J$6)),1),"")</f>
        <v/>
      </c>
      <c r="K134" s="43"/>
      <c r="L134" s="43" t="str">
        <f>IFERROR(INDEX(Data!$A$1:K$1002,_xlfn.AGGREGATE(15,6,((Data!$C$1:$C$1002=L$6)/(Data!$C$1:$C$1002=L$6))*ROW(Data!$C$1:$C$1002),ROW(L134)-ROW(L$6)),1),"")</f>
        <v/>
      </c>
      <c r="M134" s="43"/>
      <c r="N134" s="43" t="str">
        <f>IFERROR(INDEX(Data!$A$1:M$1002,_xlfn.AGGREGATE(15,6,((Data!$C$1:$C$1002=N$6)/(Data!$C$1:$C$1002=N$6))*ROW(Data!$C$1:$C$1002),ROW(N134)-ROW(N$6)),1),"")</f>
        <v/>
      </c>
      <c r="O134" s="43"/>
      <c r="P134" s="43" t="str">
        <f>IFERROR(INDEX(Data!$A$1:O$1002,_xlfn.AGGREGATE(15,6,((Data!$C$1:$C$1002=P$6)/(Data!$C$1:$C$1002=P$6))*ROW(Data!$C$1:$C$1002),ROW(P134)-ROW(P$6)),1),"")</f>
        <v/>
      </c>
      <c r="Q134" s="43"/>
      <c r="R134" s="43" t="str">
        <f>IFERROR(INDEX(Data!$A$1:Q$1002,_xlfn.AGGREGATE(15,6,((Data!$C$1:$C$1002=R$6)/(Data!$C$1:$C$1002=R$6))*ROW(Data!$C$1:$C$1002),ROW(R134)-ROW(R$6)),1),"")</f>
        <v/>
      </c>
      <c r="S134" s="43"/>
      <c r="T134" s="43" t="str">
        <f>IFERROR(INDEX(Data!$A$1:R$1002,_xlfn.AGGREGATE(15,6,((Data!$C$1:$C$1002=T$6)/(Data!$C$1:$C$1002=T$6))*ROW(Data!$C$1:$C$1002),ROW(T134)-ROW(T$6)),1),"")</f>
        <v/>
      </c>
      <c r="U134" s="43"/>
      <c r="V134" s="43" t="str">
        <f>IFERROR(INDEX(Data!$A$1:X$1002,_xlfn.AGGREGATE(15,6,((Data!$C$1:$C$1002=V$6)/(Data!$C$1:$C$1002=V$6))*ROW(Data!$C$1:$C$1002),ROW(V134)-ROW(V$6)),1),"")</f>
        <v/>
      </c>
      <c r="W134" s="43"/>
      <c r="X134" s="43" t="str">
        <f>IFERROR(INDEX(Data!$A$1:Z$1002,_xlfn.AGGREGATE(15,6,((Data!$C$1:$C$1002=X$6)/(Data!$C$1:$C$1002=X$6))*ROW(Data!$C$1:$C$1002),ROW(X134)-ROW(X$6)),1),"")</f>
        <v/>
      </c>
      <c r="Y134" s="43"/>
      <c r="Z134" s="43" t="str">
        <f>IFERROR(INDEX(Data!$A$1:AB$1002,_xlfn.AGGREGATE(15,6,((Data!$C$1:$C$1002=Z$6)/(Data!$C$1:$C$1002=Z$6))*ROW(Data!$C$1:$C$1002),ROW(Z134)-ROW(Z$6)),1),"")</f>
        <v/>
      </c>
    </row>
    <row r="135" spans="1:26" x14ac:dyDescent="0.4">
      <c r="A135" s="43"/>
      <c r="B135" s="43" t="str">
        <f>IFERROR(INDEX(Data!A$1:$A$1002,_xlfn.AGGREGATE(15,6,((Data!$C$1:$C$1002=B$6)/(Data!$C$1:$C$1002=B$6))*ROW(Data!$C$1:$C$1002),ROW(B135)-ROW(B$6)),1),"")</f>
        <v/>
      </c>
      <c r="C135" s="43"/>
      <c r="D135" s="43" t="str">
        <f>IFERROR(INDEX(Data!$A$1:C$1002,_xlfn.AGGREGATE(15,6,((Data!$C$1:$C$1002=D$6)/(Data!$C$1:$C$1002=D$6))*ROW(Data!$C$1:$C$1002),ROW(D135)-ROW(D$6)),1),"")</f>
        <v/>
      </c>
      <c r="E135" s="43"/>
      <c r="F135" s="43" t="str">
        <f>IFERROR(INDEX(Data!$A$1:E$1002,_xlfn.AGGREGATE(15,6,((Data!$C$1:$C$1002=F$6)/(Data!$C$1:$C$1002=F$6))*ROW(Data!$C$1:$C$1002),ROW(F135)-ROW(F$6)),1),"")</f>
        <v/>
      </c>
      <c r="G135" s="43"/>
      <c r="H135" s="43" t="str">
        <f>IFERROR(INDEX(Data!$A$1:G$1002,_xlfn.AGGREGATE(15,6,((Data!$C$1:$C$1002=H$6)/(Data!$C$1:$C$1002=H$6))*ROW(Data!$C$1:$C$1002),ROW(H135)-ROW(H$6)),1),"")</f>
        <v/>
      </c>
      <c r="I135" s="43"/>
      <c r="J135" s="43" t="str">
        <f>IFERROR(INDEX(Data!$A$1:I$1002,_xlfn.AGGREGATE(15,6,((Data!$C$1:$C$1002=J$6)/(Data!$C$1:$C$1002=J$6))*ROW(Data!$C$1:$C$1002),ROW(J135)-ROW(J$6)),1),"")</f>
        <v/>
      </c>
      <c r="K135" s="43"/>
      <c r="L135" s="43" t="str">
        <f>IFERROR(INDEX(Data!$A$1:K$1002,_xlfn.AGGREGATE(15,6,((Data!$C$1:$C$1002=L$6)/(Data!$C$1:$C$1002=L$6))*ROW(Data!$C$1:$C$1002),ROW(L135)-ROW(L$6)),1),"")</f>
        <v/>
      </c>
      <c r="M135" s="43"/>
      <c r="N135" s="43" t="str">
        <f>IFERROR(INDEX(Data!$A$1:M$1002,_xlfn.AGGREGATE(15,6,((Data!$C$1:$C$1002=N$6)/(Data!$C$1:$C$1002=N$6))*ROW(Data!$C$1:$C$1002),ROW(N135)-ROW(N$6)),1),"")</f>
        <v/>
      </c>
      <c r="O135" s="43"/>
      <c r="P135" s="43" t="str">
        <f>IFERROR(INDEX(Data!$A$1:O$1002,_xlfn.AGGREGATE(15,6,((Data!$C$1:$C$1002=P$6)/(Data!$C$1:$C$1002=P$6))*ROW(Data!$C$1:$C$1002),ROW(P135)-ROW(P$6)),1),"")</f>
        <v/>
      </c>
      <c r="Q135" s="43"/>
      <c r="R135" s="43" t="str">
        <f>IFERROR(INDEX(Data!$A$1:Q$1002,_xlfn.AGGREGATE(15,6,((Data!$C$1:$C$1002=R$6)/(Data!$C$1:$C$1002=R$6))*ROW(Data!$C$1:$C$1002),ROW(R135)-ROW(R$6)),1),"")</f>
        <v/>
      </c>
      <c r="S135" s="43"/>
      <c r="T135" s="43" t="str">
        <f>IFERROR(INDEX(Data!$A$1:R$1002,_xlfn.AGGREGATE(15,6,((Data!$C$1:$C$1002=T$6)/(Data!$C$1:$C$1002=T$6))*ROW(Data!$C$1:$C$1002),ROW(T135)-ROW(T$6)),1),"")</f>
        <v/>
      </c>
      <c r="U135" s="43"/>
      <c r="V135" s="43" t="str">
        <f>IFERROR(INDEX(Data!$A$1:X$1002,_xlfn.AGGREGATE(15,6,((Data!$C$1:$C$1002=V$6)/(Data!$C$1:$C$1002=V$6))*ROW(Data!$C$1:$C$1002),ROW(V135)-ROW(V$6)),1),"")</f>
        <v/>
      </c>
      <c r="W135" s="43"/>
      <c r="X135" s="43" t="str">
        <f>IFERROR(INDEX(Data!$A$1:Z$1002,_xlfn.AGGREGATE(15,6,((Data!$C$1:$C$1002=X$6)/(Data!$C$1:$C$1002=X$6))*ROW(Data!$C$1:$C$1002),ROW(X135)-ROW(X$6)),1),"")</f>
        <v/>
      </c>
      <c r="Y135" s="43"/>
      <c r="Z135" s="43" t="str">
        <f>IFERROR(INDEX(Data!$A$1:AB$1002,_xlfn.AGGREGATE(15,6,((Data!$C$1:$C$1002=Z$6)/(Data!$C$1:$C$1002=Z$6))*ROW(Data!$C$1:$C$1002),ROW(Z135)-ROW(Z$6)),1),"")</f>
        <v/>
      </c>
    </row>
    <row r="136" spans="1:26" x14ac:dyDescent="0.4">
      <c r="A136" s="43"/>
      <c r="B136" s="43" t="str">
        <f>IFERROR(INDEX(Data!A$1:$A$1002,_xlfn.AGGREGATE(15,6,((Data!$C$1:$C$1002=B$6)/(Data!$C$1:$C$1002=B$6))*ROW(Data!$C$1:$C$1002),ROW(B136)-ROW(B$6)),1),"")</f>
        <v/>
      </c>
      <c r="C136" s="43"/>
      <c r="D136" s="43" t="str">
        <f>IFERROR(INDEX(Data!$A$1:C$1002,_xlfn.AGGREGATE(15,6,((Data!$C$1:$C$1002=D$6)/(Data!$C$1:$C$1002=D$6))*ROW(Data!$C$1:$C$1002),ROW(D136)-ROW(D$6)),1),"")</f>
        <v/>
      </c>
      <c r="E136" s="43"/>
      <c r="F136" s="43" t="str">
        <f>IFERROR(INDEX(Data!$A$1:E$1002,_xlfn.AGGREGATE(15,6,((Data!$C$1:$C$1002=F$6)/(Data!$C$1:$C$1002=F$6))*ROW(Data!$C$1:$C$1002),ROW(F136)-ROW(F$6)),1),"")</f>
        <v/>
      </c>
      <c r="G136" s="43"/>
      <c r="H136" s="43" t="str">
        <f>IFERROR(INDEX(Data!$A$1:G$1002,_xlfn.AGGREGATE(15,6,((Data!$C$1:$C$1002=H$6)/(Data!$C$1:$C$1002=H$6))*ROW(Data!$C$1:$C$1002),ROW(H136)-ROW(H$6)),1),"")</f>
        <v/>
      </c>
      <c r="I136" s="43"/>
      <c r="J136" s="43" t="str">
        <f>IFERROR(INDEX(Data!$A$1:I$1002,_xlfn.AGGREGATE(15,6,((Data!$C$1:$C$1002=J$6)/(Data!$C$1:$C$1002=J$6))*ROW(Data!$C$1:$C$1002),ROW(J136)-ROW(J$6)),1),"")</f>
        <v/>
      </c>
      <c r="K136" s="43"/>
      <c r="L136" s="43" t="str">
        <f>IFERROR(INDEX(Data!$A$1:K$1002,_xlfn.AGGREGATE(15,6,((Data!$C$1:$C$1002=L$6)/(Data!$C$1:$C$1002=L$6))*ROW(Data!$C$1:$C$1002),ROW(L136)-ROW(L$6)),1),"")</f>
        <v/>
      </c>
      <c r="M136" s="43"/>
      <c r="N136" s="43" t="str">
        <f>IFERROR(INDEX(Data!$A$1:M$1002,_xlfn.AGGREGATE(15,6,((Data!$C$1:$C$1002=N$6)/(Data!$C$1:$C$1002=N$6))*ROW(Data!$C$1:$C$1002),ROW(N136)-ROW(N$6)),1),"")</f>
        <v/>
      </c>
      <c r="O136" s="43"/>
      <c r="P136" s="43" t="str">
        <f>IFERROR(INDEX(Data!$A$1:O$1002,_xlfn.AGGREGATE(15,6,((Data!$C$1:$C$1002=P$6)/(Data!$C$1:$C$1002=P$6))*ROW(Data!$C$1:$C$1002),ROW(P136)-ROW(P$6)),1),"")</f>
        <v/>
      </c>
      <c r="Q136" s="43"/>
      <c r="R136" s="43" t="str">
        <f>IFERROR(INDEX(Data!$A$1:Q$1002,_xlfn.AGGREGATE(15,6,((Data!$C$1:$C$1002=R$6)/(Data!$C$1:$C$1002=R$6))*ROW(Data!$C$1:$C$1002),ROW(R136)-ROW(R$6)),1),"")</f>
        <v/>
      </c>
      <c r="S136" s="43"/>
      <c r="T136" s="43" t="str">
        <f>IFERROR(INDEX(Data!$A$1:R$1002,_xlfn.AGGREGATE(15,6,((Data!$C$1:$C$1002=T$6)/(Data!$C$1:$C$1002=T$6))*ROW(Data!$C$1:$C$1002),ROW(T136)-ROW(T$6)),1),"")</f>
        <v/>
      </c>
      <c r="U136" s="43"/>
      <c r="V136" s="43" t="str">
        <f>IFERROR(INDEX(Data!$A$1:X$1002,_xlfn.AGGREGATE(15,6,((Data!$C$1:$C$1002=V$6)/(Data!$C$1:$C$1002=V$6))*ROW(Data!$C$1:$C$1002),ROW(V136)-ROW(V$6)),1),"")</f>
        <v/>
      </c>
      <c r="W136" s="43"/>
      <c r="X136" s="43" t="str">
        <f>IFERROR(INDEX(Data!$A$1:Z$1002,_xlfn.AGGREGATE(15,6,((Data!$C$1:$C$1002=X$6)/(Data!$C$1:$C$1002=X$6))*ROW(Data!$C$1:$C$1002),ROW(X136)-ROW(X$6)),1),"")</f>
        <v/>
      </c>
      <c r="Y136" s="43"/>
      <c r="Z136" s="43" t="str">
        <f>IFERROR(INDEX(Data!$A$1:AB$1002,_xlfn.AGGREGATE(15,6,((Data!$C$1:$C$1002=Z$6)/(Data!$C$1:$C$1002=Z$6))*ROW(Data!$C$1:$C$1002),ROW(Z136)-ROW(Z$6)),1),"")</f>
        <v/>
      </c>
    </row>
    <row r="137" spans="1:26" x14ac:dyDescent="0.4">
      <c r="A137" s="43"/>
      <c r="B137" s="43" t="str">
        <f>IFERROR(INDEX(Data!A$1:$A$1002,_xlfn.AGGREGATE(15,6,((Data!$C$1:$C$1002=B$6)/(Data!$C$1:$C$1002=B$6))*ROW(Data!$C$1:$C$1002),ROW(B137)-ROW(B$6)),1),"")</f>
        <v/>
      </c>
      <c r="C137" s="43"/>
      <c r="D137" s="43" t="str">
        <f>IFERROR(INDEX(Data!$A$1:C$1002,_xlfn.AGGREGATE(15,6,((Data!$C$1:$C$1002=D$6)/(Data!$C$1:$C$1002=D$6))*ROW(Data!$C$1:$C$1002),ROW(D137)-ROW(D$6)),1),"")</f>
        <v/>
      </c>
      <c r="E137" s="43"/>
      <c r="F137" s="43" t="str">
        <f>IFERROR(INDEX(Data!$A$1:E$1002,_xlfn.AGGREGATE(15,6,((Data!$C$1:$C$1002=F$6)/(Data!$C$1:$C$1002=F$6))*ROW(Data!$C$1:$C$1002),ROW(F137)-ROW(F$6)),1),"")</f>
        <v/>
      </c>
      <c r="G137" s="43"/>
      <c r="H137" s="43" t="str">
        <f>IFERROR(INDEX(Data!$A$1:G$1002,_xlfn.AGGREGATE(15,6,((Data!$C$1:$C$1002=H$6)/(Data!$C$1:$C$1002=H$6))*ROW(Data!$C$1:$C$1002),ROW(H137)-ROW(H$6)),1),"")</f>
        <v/>
      </c>
      <c r="I137" s="43"/>
      <c r="J137" s="43" t="str">
        <f>IFERROR(INDEX(Data!$A$1:I$1002,_xlfn.AGGREGATE(15,6,((Data!$C$1:$C$1002=J$6)/(Data!$C$1:$C$1002=J$6))*ROW(Data!$C$1:$C$1002),ROW(J137)-ROW(J$6)),1),"")</f>
        <v/>
      </c>
      <c r="K137" s="43"/>
      <c r="L137" s="43" t="str">
        <f>IFERROR(INDEX(Data!$A$1:K$1002,_xlfn.AGGREGATE(15,6,((Data!$C$1:$C$1002=L$6)/(Data!$C$1:$C$1002=L$6))*ROW(Data!$C$1:$C$1002),ROW(L137)-ROW(L$6)),1),"")</f>
        <v/>
      </c>
      <c r="M137" s="43"/>
      <c r="N137" s="43" t="str">
        <f>IFERROR(INDEX(Data!$A$1:M$1002,_xlfn.AGGREGATE(15,6,((Data!$C$1:$C$1002=N$6)/(Data!$C$1:$C$1002=N$6))*ROW(Data!$C$1:$C$1002),ROW(N137)-ROW(N$6)),1),"")</f>
        <v/>
      </c>
      <c r="O137" s="43"/>
      <c r="P137" s="43" t="str">
        <f>IFERROR(INDEX(Data!$A$1:O$1002,_xlfn.AGGREGATE(15,6,((Data!$C$1:$C$1002=P$6)/(Data!$C$1:$C$1002=P$6))*ROW(Data!$C$1:$C$1002),ROW(P137)-ROW(P$6)),1),"")</f>
        <v/>
      </c>
      <c r="Q137" s="43"/>
      <c r="R137" s="43" t="str">
        <f>IFERROR(INDEX(Data!$A$1:Q$1002,_xlfn.AGGREGATE(15,6,((Data!$C$1:$C$1002=R$6)/(Data!$C$1:$C$1002=R$6))*ROW(Data!$C$1:$C$1002),ROW(R137)-ROW(R$6)),1),"")</f>
        <v/>
      </c>
      <c r="S137" s="43"/>
      <c r="T137" s="43" t="str">
        <f>IFERROR(INDEX(Data!$A$1:R$1002,_xlfn.AGGREGATE(15,6,((Data!$C$1:$C$1002=T$6)/(Data!$C$1:$C$1002=T$6))*ROW(Data!$C$1:$C$1002),ROW(T137)-ROW(T$6)),1),"")</f>
        <v/>
      </c>
      <c r="U137" s="43"/>
      <c r="V137" s="43" t="str">
        <f>IFERROR(INDEX(Data!$A$1:X$1002,_xlfn.AGGREGATE(15,6,((Data!$C$1:$C$1002=V$6)/(Data!$C$1:$C$1002=V$6))*ROW(Data!$C$1:$C$1002),ROW(V137)-ROW(V$6)),1),"")</f>
        <v/>
      </c>
      <c r="W137" s="43"/>
      <c r="X137" s="43" t="str">
        <f>IFERROR(INDEX(Data!$A$1:Z$1002,_xlfn.AGGREGATE(15,6,((Data!$C$1:$C$1002=X$6)/(Data!$C$1:$C$1002=X$6))*ROW(Data!$C$1:$C$1002),ROW(X137)-ROW(X$6)),1),"")</f>
        <v/>
      </c>
      <c r="Y137" s="43"/>
      <c r="Z137" s="43" t="str">
        <f>IFERROR(INDEX(Data!$A$1:AB$1002,_xlfn.AGGREGATE(15,6,((Data!$C$1:$C$1002=Z$6)/(Data!$C$1:$C$1002=Z$6))*ROW(Data!$C$1:$C$1002),ROW(Z137)-ROW(Z$6)),1),"")</f>
        <v/>
      </c>
    </row>
    <row r="138" spans="1:26" x14ac:dyDescent="0.4">
      <c r="A138" s="43"/>
      <c r="B138" s="43" t="str">
        <f>IFERROR(INDEX(Data!A$1:$A$1002,_xlfn.AGGREGATE(15,6,((Data!$C$1:$C$1002=B$6)/(Data!$C$1:$C$1002=B$6))*ROW(Data!$C$1:$C$1002),ROW(B138)-ROW(B$6)),1),"")</f>
        <v/>
      </c>
      <c r="C138" s="43"/>
      <c r="D138" s="43" t="str">
        <f>IFERROR(INDEX(Data!$A$1:C$1002,_xlfn.AGGREGATE(15,6,((Data!$C$1:$C$1002=D$6)/(Data!$C$1:$C$1002=D$6))*ROW(Data!$C$1:$C$1002),ROW(D138)-ROW(D$6)),1),"")</f>
        <v/>
      </c>
      <c r="E138" s="43"/>
      <c r="F138" s="43" t="str">
        <f>IFERROR(INDEX(Data!$A$1:E$1002,_xlfn.AGGREGATE(15,6,((Data!$C$1:$C$1002=F$6)/(Data!$C$1:$C$1002=F$6))*ROW(Data!$C$1:$C$1002),ROW(F138)-ROW(F$6)),1),"")</f>
        <v/>
      </c>
      <c r="G138" s="43"/>
      <c r="H138" s="43" t="str">
        <f>IFERROR(INDEX(Data!$A$1:G$1002,_xlfn.AGGREGATE(15,6,((Data!$C$1:$C$1002=H$6)/(Data!$C$1:$C$1002=H$6))*ROW(Data!$C$1:$C$1002),ROW(H138)-ROW(H$6)),1),"")</f>
        <v/>
      </c>
      <c r="I138" s="43"/>
      <c r="J138" s="43" t="str">
        <f>IFERROR(INDEX(Data!$A$1:I$1002,_xlfn.AGGREGATE(15,6,((Data!$C$1:$C$1002=J$6)/(Data!$C$1:$C$1002=J$6))*ROW(Data!$C$1:$C$1002),ROW(J138)-ROW(J$6)),1),"")</f>
        <v/>
      </c>
      <c r="K138" s="43"/>
      <c r="L138" s="43" t="str">
        <f>IFERROR(INDEX(Data!$A$1:K$1002,_xlfn.AGGREGATE(15,6,((Data!$C$1:$C$1002=L$6)/(Data!$C$1:$C$1002=L$6))*ROW(Data!$C$1:$C$1002),ROW(L138)-ROW(L$6)),1),"")</f>
        <v/>
      </c>
      <c r="M138" s="43"/>
      <c r="N138" s="43" t="str">
        <f>IFERROR(INDEX(Data!$A$1:M$1002,_xlfn.AGGREGATE(15,6,((Data!$C$1:$C$1002=N$6)/(Data!$C$1:$C$1002=N$6))*ROW(Data!$C$1:$C$1002),ROW(N138)-ROW(N$6)),1),"")</f>
        <v/>
      </c>
      <c r="O138" s="43"/>
      <c r="P138" s="43" t="str">
        <f>IFERROR(INDEX(Data!$A$1:O$1002,_xlfn.AGGREGATE(15,6,((Data!$C$1:$C$1002=P$6)/(Data!$C$1:$C$1002=P$6))*ROW(Data!$C$1:$C$1002),ROW(P138)-ROW(P$6)),1),"")</f>
        <v/>
      </c>
      <c r="Q138" s="43"/>
      <c r="R138" s="43" t="str">
        <f>IFERROR(INDEX(Data!$A$1:Q$1002,_xlfn.AGGREGATE(15,6,((Data!$C$1:$C$1002=R$6)/(Data!$C$1:$C$1002=R$6))*ROW(Data!$C$1:$C$1002),ROW(R138)-ROW(R$6)),1),"")</f>
        <v/>
      </c>
      <c r="S138" s="43"/>
      <c r="T138" s="43" t="str">
        <f>IFERROR(INDEX(Data!$A$1:R$1002,_xlfn.AGGREGATE(15,6,((Data!$C$1:$C$1002=T$6)/(Data!$C$1:$C$1002=T$6))*ROW(Data!$C$1:$C$1002),ROW(T138)-ROW(T$6)),1),"")</f>
        <v/>
      </c>
      <c r="U138" s="43"/>
      <c r="V138" s="43" t="str">
        <f>IFERROR(INDEX(Data!$A$1:X$1002,_xlfn.AGGREGATE(15,6,((Data!$C$1:$C$1002=V$6)/(Data!$C$1:$C$1002=V$6))*ROW(Data!$C$1:$C$1002),ROW(V138)-ROW(V$6)),1),"")</f>
        <v/>
      </c>
      <c r="W138" s="43"/>
      <c r="X138" s="43" t="str">
        <f>IFERROR(INDEX(Data!$A$1:Z$1002,_xlfn.AGGREGATE(15,6,((Data!$C$1:$C$1002=X$6)/(Data!$C$1:$C$1002=X$6))*ROW(Data!$C$1:$C$1002),ROW(X138)-ROW(X$6)),1),"")</f>
        <v/>
      </c>
      <c r="Y138" s="43"/>
      <c r="Z138" s="43" t="str">
        <f>IFERROR(INDEX(Data!$A$1:AB$1002,_xlfn.AGGREGATE(15,6,((Data!$C$1:$C$1002=Z$6)/(Data!$C$1:$C$1002=Z$6))*ROW(Data!$C$1:$C$1002),ROW(Z138)-ROW(Z$6)),1),"")</f>
        <v/>
      </c>
    </row>
    <row r="139" spans="1:26" x14ac:dyDescent="0.4">
      <c r="A139" s="43"/>
      <c r="B139" s="43" t="str">
        <f>IFERROR(INDEX(Data!A$1:$A$1002,_xlfn.AGGREGATE(15,6,((Data!$C$1:$C$1002=B$6)/(Data!$C$1:$C$1002=B$6))*ROW(Data!$C$1:$C$1002),ROW(B139)-ROW(B$6)),1),"")</f>
        <v/>
      </c>
      <c r="C139" s="43"/>
      <c r="D139" s="43" t="str">
        <f>IFERROR(INDEX(Data!$A$1:C$1002,_xlfn.AGGREGATE(15,6,((Data!$C$1:$C$1002=D$6)/(Data!$C$1:$C$1002=D$6))*ROW(Data!$C$1:$C$1002),ROW(D139)-ROW(D$6)),1),"")</f>
        <v/>
      </c>
      <c r="E139" s="43"/>
      <c r="F139" s="43" t="str">
        <f>IFERROR(INDEX(Data!$A$1:E$1002,_xlfn.AGGREGATE(15,6,((Data!$C$1:$C$1002=F$6)/(Data!$C$1:$C$1002=F$6))*ROW(Data!$C$1:$C$1002),ROW(F139)-ROW(F$6)),1),"")</f>
        <v/>
      </c>
      <c r="G139" s="43"/>
      <c r="H139" s="43" t="str">
        <f>IFERROR(INDEX(Data!$A$1:G$1002,_xlfn.AGGREGATE(15,6,((Data!$C$1:$C$1002=H$6)/(Data!$C$1:$C$1002=H$6))*ROW(Data!$C$1:$C$1002),ROW(H139)-ROW(H$6)),1),"")</f>
        <v/>
      </c>
      <c r="I139" s="43"/>
      <c r="J139" s="43" t="str">
        <f>IFERROR(INDEX(Data!$A$1:I$1002,_xlfn.AGGREGATE(15,6,((Data!$C$1:$C$1002=J$6)/(Data!$C$1:$C$1002=J$6))*ROW(Data!$C$1:$C$1002),ROW(J139)-ROW(J$6)),1),"")</f>
        <v/>
      </c>
      <c r="K139" s="43"/>
      <c r="L139" s="43" t="str">
        <f>IFERROR(INDEX(Data!$A$1:K$1002,_xlfn.AGGREGATE(15,6,((Data!$C$1:$C$1002=L$6)/(Data!$C$1:$C$1002=L$6))*ROW(Data!$C$1:$C$1002),ROW(L139)-ROW(L$6)),1),"")</f>
        <v/>
      </c>
      <c r="M139" s="43"/>
      <c r="N139" s="43" t="str">
        <f>IFERROR(INDEX(Data!$A$1:M$1002,_xlfn.AGGREGATE(15,6,((Data!$C$1:$C$1002=N$6)/(Data!$C$1:$C$1002=N$6))*ROW(Data!$C$1:$C$1002),ROW(N139)-ROW(N$6)),1),"")</f>
        <v/>
      </c>
      <c r="O139" s="43"/>
      <c r="P139" s="43" t="str">
        <f>IFERROR(INDEX(Data!$A$1:O$1002,_xlfn.AGGREGATE(15,6,((Data!$C$1:$C$1002=P$6)/(Data!$C$1:$C$1002=P$6))*ROW(Data!$C$1:$C$1002),ROW(P139)-ROW(P$6)),1),"")</f>
        <v/>
      </c>
      <c r="Q139" s="43"/>
      <c r="R139" s="43" t="str">
        <f>IFERROR(INDEX(Data!$A$1:Q$1002,_xlfn.AGGREGATE(15,6,((Data!$C$1:$C$1002=R$6)/(Data!$C$1:$C$1002=R$6))*ROW(Data!$C$1:$C$1002),ROW(R139)-ROW(R$6)),1),"")</f>
        <v/>
      </c>
      <c r="S139" s="43"/>
      <c r="T139" s="43" t="str">
        <f>IFERROR(INDEX(Data!$A$1:R$1002,_xlfn.AGGREGATE(15,6,((Data!$C$1:$C$1002=T$6)/(Data!$C$1:$C$1002=T$6))*ROW(Data!$C$1:$C$1002),ROW(T139)-ROW(T$6)),1),"")</f>
        <v/>
      </c>
      <c r="U139" s="43"/>
      <c r="V139" s="43" t="str">
        <f>IFERROR(INDEX(Data!$A$1:X$1002,_xlfn.AGGREGATE(15,6,((Data!$C$1:$C$1002=V$6)/(Data!$C$1:$C$1002=V$6))*ROW(Data!$C$1:$C$1002),ROW(V139)-ROW(V$6)),1),"")</f>
        <v/>
      </c>
      <c r="W139" s="43"/>
      <c r="X139" s="43" t="str">
        <f>IFERROR(INDEX(Data!$A$1:Z$1002,_xlfn.AGGREGATE(15,6,((Data!$C$1:$C$1002=X$6)/(Data!$C$1:$C$1002=X$6))*ROW(Data!$C$1:$C$1002),ROW(X139)-ROW(X$6)),1),"")</f>
        <v/>
      </c>
      <c r="Y139" s="43"/>
      <c r="Z139" s="43" t="str">
        <f>IFERROR(INDEX(Data!$A$1:AB$1002,_xlfn.AGGREGATE(15,6,((Data!$C$1:$C$1002=Z$6)/(Data!$C$1:$C$1002=Z$6))*ROW(Data!$C$1:$C$1002),ROW(Z139)-ROW(Z$6)),1),"")</f>
        <v/>
      </c>
    </row>
    <row r="140" spans="1:26" x14ac:dyDescent="0.4">
      <c r="A140" s="43"/>
      <c r="B140" s="43" t="str">
        <f>IFERROR(INDEX(Data!A$1:$A$1002,_xlfn.AGGREGATE(15,6,((Data!$C$1:$C$1002=B$6)/(Data!$C$1:$C$1002=B$6))*ROW(Data!$C$1:$C$1002),ROW(B140)-ROW(B$6)),1),"")</f>
        <v/>
      </c>
      <c r="C140" s="43"/>
      <c r="D140" s="43" t="str">
        <f>IFERROR(INDEX(Data!$A$1:C$1002,_xlfn.AGGREGATE(15,6,((Data!$C$1:$C$1002=D$6)/(Data!$C$1:$C$1002=D$6))*ROW(Data!$C$1:$C$1002),ROW(D140)-ROW(D$6)),1),"")</f>
        <v/>
      </c>
      <c r="E140" s="43"/>
      <c r="F140" s="43" t="str">
        <f>IFERROR(INDEX(Data!$A$1:E$1002,_xlfn.AGGREGATE(15,6,((Data!$C$1:$C$1002=F$6)/(Data!$C$1:$C$1002=F$6))*ROW(Data!$C$1:$C$1002),ROW(F140)-ROW(F$6)),1),"")</f>
        <v/>
      </c>
      <c r="G140" s="43"/>
      <c r="H140" s="43" t="str">
        <f>IFERROR(INDEX(Data!$A$1:G$1002,_xlfn.AGGREGATE(15,6,((Data!$C$1:$C$1002=H$6)/(Data!$C$1:$C$1002=H$6))*ROW(Data!$C$1:$C$1002),ROW(H140)-ROW(H$6)),1),"")</f>
        <v/>
      </c>
      <c r="I140" s="43"/>
      <c r="J140" s="43" t="str">
        <f>IFERROR(INDEX(Data!$A$1:I$1002,_xlfn.AGGREGATE(15,6,((Data!$C$1:$C$1002=J$6)/(Data!$C$1:$C$1002=J$6))*ROW(Data!$C$1:$C$1002),ROW(J140)-ROW(J$6)),1),"")</f>
        <v/>
      </c>
      <c r="K140" s="43"/>
      <c r="L140" s="43" t="str">
        <f>IFERROR(INDEX(Data!$A$1:K$1002,_xlfn.AGGREGATE(15,6,((Data!$C$1:$C$1002=L$6)/(Data!$C$1:$C$1002=L$6))*ROW(Data!$C$1:$C$1002),ROW(L140)-ROW(L$6)),1),"")</f>
        <v/>
      </c>
      <c r="M140" s="43"/>
      <c r="N140" s="43" t="str">
        <f>IFERROR(INDEX(Data!$A$1:M$1002,_xlfn.AGGREGATE(15,6,((Data!$C$1:$C$1002=N$6)/(Data!$C$1:$C$1002=N$6))*ROW(Data!$C$1:$C$1002),ROW(N140)-ROW(N$6)),1),"")</f>
        <v/>
      </c>
      <c r="O140" s="43"/>
      <c r="P140" s="43" t="str">
        <f>IFERROR(INDEX(Data!$A$1:O$1002,_xlfn.AGGREGATE(15,6,((Data!$C$1:$C$1002=P$6)/(Data!$C$1:$C$1002=P$6))*ROW(Data!$C$1:$C$1002),ROW(P140)-ROW(P$6)),1),"")</f>
        <v/>
      </c>
      <c r="Q140" s="43"/>
      <c r="R140" s="43" t="str">
        <f>IFERROR(INDEX(Data!$A$1:Q$1002,_xlfn.AGGREGATE(15,6,((Data!$C$1:$C$1002=R$6)/(Data!$C$1:$C$1002=R$6))*ROW(Data!$C$1:$C$1002),ROW(R140)-ROW(R$6)),1),"")</f>
        <v/>
      </c>
      <c r="S140" s="43"/>
      <c r="T140" s="43" t="str">
        <f>IFERROR(INDEX(Data!$A$1:R$1002,_xlfn.AGGREGATE(15,6,((Data!$C$1:$C$1002=T$6)/(Data!$C$1:$C$1002=T$6))*ROW(Data!$C$1:$C$1002),ROW(T140)-ROW(T$6)),1),"")</f>
        <v/>
      </c>
      <c r="U140" s="43"/>
      <c r="V140" s="43" t="str">
        <f>IFERROR(INDEX(Data!$A$1:X$1002,_xlfn.AGGREGATE(15,6,((Data!$C$1:$C$1002=V$6)/(Data!$C$1:$C$1002=V$6))*ROW(Data!$C$1:$C$1002),ROW(V140)-ROW(V$6)),1),"")</f>
        <v/>
      </c>
      <c r="W140" s="43"/>
      <c r="X140" s="43" t="str">
        <f>IFERROR(INDEX(Data!$A$1:Z$1002,_xlfn.AGGREGATE(15,6,((Data!$C$1:$C$1002=X$6)/(Data!$C$1:$C$1002=X$6))*ROW(Data!$C$1:$C$1002),ROW(X140)-ROW(X$6)),1),"")</f>
        <v/>
      </c>
      <c r="Y140" s="43"/>
      <c r="Z140" s="43" t="str">
        <f>IFERROR(INDEX(Data!$A$1:AB$1002,_xlfn.AGGREGATE(15,6,((Data!$C$1:$C$1002=Z$6)/(Data!$C$1:$C$1002=Z$6))*ROW(Data!$C$1:$C$1002),ROW(Z140)-ROW(Z$6)),1),"")</f>
        <v/>
      </c>
    </row>
    <row r="141" spans="1:26" x14ac:dyDescent="0.4">
      <c r="A141" s="43"/>
      <c r="B141" s="43" t="str">
        <f>IFERROR(INDEX(Data!A$1:$A$1002,_xlfn.AGGREGATE(15,6,((Data!$C$1:$C$1002=B$6)/(Data!$C$1:$C$1002=B$6))*ROW(Data!$C$1:$C$1002),ROW(B141)-ROW(B$6)),1),"")</f>
        <v/>
      </c>
      <c r="C141" s="43"/>
      <c r="D141" s="43" t="str">
        <f>IFERROR(INDEX(Data!$A$1:C$1002,_xlfn.AGGREGATE(15,6,((Data!$C$1:$C$1002=D$6)/(Data!$C$1:$C$1002=D$6))*ROW(Data!$C$1:$C$1002),ROW(D141)-ROW(D$6)),1),"")</f>
        <v/>
      </c>
      <c r="E141" s="43"/>
      <c r="F141" s="43" t="str">
        <f>IFERROR(INDEX(Data!$A$1:E$1002,_xlfn.AGGREGATE(15,6,((Data!$C$1:$C$1002=F$6)/(Data!$C$1:$C$1002=F$6))*ROW(Data!$C$1:$C$1002),ROW(F141)-ROW(F$6)),1),"")</f>
        <v/>
      </c>
      <c r="G141" s="43"/>
      <c r="H141" s="43" t="str">
        <f>IFERROR(INDEX(Data!$A$1:G$1002,_xlfn.AGGREGATE(15,6,((Data!$C$1:$C$1002=H$6)/(Data!$C$1:$C$1002=H$6))*ROW(Data!$C$1:$C$1002),ROW(H141)-ROW(H$6)),1),"")</f>
        <v/>
      </c>
      <c r="I141" s="43"/>
      <c r="J141" s="43" t="str">
        <f>IFERROR(INDEX(Data!$A$1:I$1002,_xlfn.AGGREGATE(15,6,((Data!$C$1:$C$1002=J$6)/(Data!$C$1:$C$1002=J$6))*ROW(Data!$C$1:$C$1002),ROW(J141)-ROW(J$6)),1),"")</f>
        <v/>
      </c>
      <c r="K141" s="43"/>
      <c r="L141" s="43" t="str">
        <f>IFERROR(INDEX(Data!$A$1:K$1002,_xlfn.AGGREGATE(15,6,((Data!$C$1:$C$1002=L$6)/(Data!$C$1:$C$1002=L$6))*ROW(Data!$C$1:$C$1002),ROW(L141)-ROW(L$6)),1),"")</f>
        <v/>
      </c>
      <c r="M141" s="43"/>
      <c r="N141" s="43" t="str">
        <f>IFERROR(INDEX(Data!$A$1:M$1002,_xlfn.AGGREGATE(15,6,((Data!$C$1:$C$1002=N$6)/(Data!$C$1:$C$1002=N$6))*ROW(Data!$C$1:$C$1002),ROW(N141)-ROW(N$6)),1),"")</f>
        <v/>
      </c>
      <c r="O141" s="43"/>
      <c r="P141" s="43" t="str">
        <f>IFERROR(INDEX(Data!$A$1:O$1002,_xlfn.AGGREGATE(15,6,((Data!$C$1:$C$1002=P$6)/(Data!$C$1:$C$1002=P$6))*ROW(Data!$C$1:$C$1002),ROW(P141)-ROW(P$6)),1),"")</f>
        <v/>
      </c>
      <c r="Q141" s="43"/>
      <c r="R141" s="43" t="str">
        <f>IFERROR(INDEX(Data!$A$1:Q$1002,_xlfn.AGGREGATE(15,6,((Data!$C$1:$C$1002=R$6)/(Data!$C$1:$C$1002=R$6))*ROW(Data!$C$1:$C$1002),ROW(R141)-ROW(R$6)),1),"")</f>
        <v/>
      </c>
      <c r="S141" s="43"/>
      <c r="T141" s="43" t="str">
        <f>IFERROR(INDEX(Data!$A$1:R$1002,_xlfn.AGGREGATE(15,6,((Data!$C$1:$C$1002=T$6)/(Data!$C$1:$C$1002=T$6))*ROW(Data!$C$1:$C$1002),ROW(T141)-ROW(T$6)),1),"")</f>
        <v/>
      </c>
      <c r="U141" s="43"/>
      <c r="V141" s="43" t="str">
        <f>IFERROR(INDEX(Data!$A$1:X$1002,_xlfn.AGGREGATE(15,6,((Data!$C$1:$C$1002=V$6)/(Data!$C$1:$C$1002=V$6))*ROW(Data!$C$1:$C$1002),ROW(V141)-ROW(V$6)),1),"")</f>
        <v/>
      </c>
      <c r="W141" s="43"/>
      <c r="X141" s="43" t="str">
        <f>IFERROR(INDEX(Data!$A$1:Z$1002,_xlfn.AGGREGATE(15,6,((Data!$C$1:$C$1002=X$6)/(Data!$C$1:$C$1002=X$6))*ROW(Data!$C$1:$C$1002),ROW(X141)-ROW(X$6)),1),"")</f>
        <v/>
      </c>
      <c r="Y141" s="43"/>
      <c r="Z141" s="43" t="str">
        <f>IFERROR(INDEX(Data!$A$1:AB$1002,_xlfn.AGGREGATE(15,6,((Data!$C$1:$C$1002=Z$6)/(Data!$C$1:$C$1002=Z$6))*ROW(Data!$C$1:$C$1002),ROW(Z141)-ROW(Z$6)),1),"")</f>
        <v/>
      </c>
    </row>
    <row r="142" spans="1:26" x14ac:dyDescent="0.4">
      <c r="A142" s="43"/>
      <c r="B142" s="43" t="str">
        <f>IFERROR(INDEX(Data!A$1:$A$1002,_xlfn.AGGREGATE(15,6,((Data!$C$1:$C$1002=B$6)/(Data!$C$1:$C$1002=B$6))*ROW(Data!$C$1:$C$1002),ROW(B142)-ROW(B$6)),1),"")</f>
        <v/>
      </c>
      <c r="C142" s="43"/>
      <c r="D142" s="43" t="str">
        <f>IFERROR(INDEX(Data!$A$1:C$1002,_xlfn.AGGREGATE(15,6,((Data!$C$1:$C$1002=D$6)/(Data!$C$1:$C$1002=D$6))*ROW(Data!$C$1:$C$1002),ROW(D142)-ROW(D$6)),1),"")</f>
        <v/>
      </c>
      <c r="E142" s="43"/>
      <c r="F142" s="43" t="str">
        <f>IFERROR(INDEX(Data!$A$1:E$1002,_xlfn.AGGREGATE(15,6,((Data!$C$1:$C$1002=F$6)/(Data!$C$1:$C$1002=F$6))*ROW(Data!$C$1:$C$1002),ROW(F142)-ROW(F$6)),1),"")</f>
        <v/>
      </c>
      <c r="G142" s="43"/>
      <c r="H142" s="43" t="str">
        <f>IFERROR(INDEX(Data!$A$1:G$1002,_xlfn.AGGREGATE(15,6,((Data!$C$1:$C$1002=H$6)/(Data!$C$1:$C$1002=H$6))*ROW(Data!$C$1:$C$1002),ROW(H142)-ROW(H$6)),1),"")</f>
        <v/>
      </c>
      <c r="I142" s="43"/>
      <c r="J142" s="43" t="str">
        <f>IFERROR(INDEX(Data!$A$1:I$1002,_xlfn.AGGREGATE(15,6,((Data!$C$1:$C$1002=J$6)/(Data!$C$1:$C$1002=J$6))*ROW(Data!$C$1:$C$1002),ROW(J142)-ROW(J$6)),1),"")</f>
        <v/>
      </c>
      <c r="K142" s="43"/>
      <c r="L142" s="43" t="str">
        <f>IFERROR(INDEX(Data!$A$1:K$1002,_xlfn.AGGREGATE(15,6,((Data!$C$1:$C$1002=L$6)/(Data!$C$1:$C$1002=L$6))*ROW(Data!$C$1:$C$1002),ROW(L142)-ROW(L$6)),1),"")</f>
        <v/>
      </c>
      <c r="M142" s="43"/>
      <c r="N142" s="43" t="str">
        <f>IFERROR(INDEX(Data!$A$1:M$1002,_xlfn.AGGREGATE(15,6,((Data!$C$1:$C$1002=N$6)/(Data!$C$1:$C$1002=N$6))*ROW(Data!$C$1:$C$1002),ROW(N142)-ROW(N$6)),1),"")</f>
        <v/>
      </c>
      <c r="O142" s="43"/>
      <c r="P142" s="43" t="str">
        <f>IFERROR(INDEX(Data!$A$1:O$1002,_xlfn.AGGREGATE(15,6,((Data!$C$1:$C$1002=P$6)/(Data!$C$1:$C$1002=P$6))*ROW(Data!$C$1:$C$1002),ROW(P142)-ROW(P$6)),1),"")</f>
        <v/>
      </c>
      <c r="Q142" s="43"/>
      <c r="R142" s="43" t="str">
        <f>IFERROR(INDEX(Data!$A$1:Q$1002,_xlfn.AGGREGATE(15,6,((Data!$C$1:$C$1002=R$6)/(Data!$C$1:$C$1002=R$6))*ROW(Data!$C$1:$C$1002),ROW(R142)-ROW(R$6)),1),"")</f>
        <v/>
      </c>
      <c r="S142" s="43"/>
      <c r="T142" s="43" t="str">
        <f>IFERROR(INDEX(Data!$A$1:R$1002,_xlfn.AGGREGATE(15,6,((Data!$C$1:$C$1002=T$6)/(Data!$C$1:$C$1002=T$6))*ROW(Data!$C$1:$C$1002),ROW(T142)-ROW(T$6)),1),"")</f>
        <v/>
      </c>
      <c r="U142" s="43"/>
      <c r="V142" s="43" t="str">
        <f>IFERROR(INDEX(Data!$A$1:X$1002,_xlfn.AGGREGATE(15,6,((Data!$C$1:$C$1002=V$6)/(Data!$C$1:$C$1002=V$6))*ROW(Data!$C$1:$C$1002),ROW(V142)-ROW(V$6)),1),"")</f>
        <v/>
      </c>
      <c r="W142" s="43"/>
      <c r="X142" s="43" t="str">
        <f>IFERROR(INDEX(Data!$A$1:Z$1002,_xlfn.AGGREGATE(15,6,((Data!$C$1:$C$1002=X$6)/(Data!$C$1:$C$1002=X$6))*ROW(Data!$C$1:$C$1002),ROW(X142)-ROW(X$6)),1),"")</f>
        <v/>
      </c>
      <c r="Y142" s="43"/>
      <c r="Z142" s="43" t="str">
        <f>IFERROR(INDEX(Data!$A$1:AB$1002,_xlfn.AGGREGATE(15,6,((Data!$C$1:$C$1002=Z$6)/(Data!$C$1:$C$1002=Z$6))*ROW(Data!$C$1:$C$1002),ROW(Z142)-ROW(Z$6)),1),"")</f>
        <v/>
      </c>
    </row>
    <row r="143" spans="1:26" x14ac:dyDescent="0.4">
      <c r="A143" s="43"/>
      <c r="B143" s="43" t="str">
        <f>IFERROR(INDEX(Data!A$1:$A$1002,_xlfn.AGGREGATE(15,6,((Data!$C$1:$C$1002=B$6)/(Data!$C$1:$C$1002=B$6))*ROW(Data!$C$1:$C$1002),ROW(B143)-ROW(B$6)),1),"")</f>
        <v/>
      </c>
      <c r="C143" s="43"/>
      <c r="D143" s="43" t="str">
        <f>IFERROR(INDEX(Data!$A$1:C$1002,_xlfn.AGGREGATE(15,6,((Data!$C$1:$C$1002=D$6)/(Data!$C$1:$C$1002=D$6))*ROW(Data!$C$1:$C$1002),ROW(D143)-ROW(D$6)),1),"")</f>
        <v/>
      </c>
      <c r="E143" s="43"/>
      <c r="F143" s="43" t="str">
        <f>IFERROR(INDEX(Data!$A$1:E$1002,_xlfn.AGGREGATE(15,6,((Data!$C$1:$C$1002=F$6)/(Data!$C$1:$C$1002=F$6))*ROW(Data!$C$1:$C$1002),ROW(F143)-ROW(F$6)),1),"")</f>
        <v/>
      </c>
      <c r="G143" s="43"/>
      <c r="H143" s="43" t="str">
        <f>IFERROR(INDEX(Data!$A$1:G$1002,_xlfn.AGGREGATE(15,6,((Data!$C$1:$C$1002=H$6)/(Data!$C$1:$C$1002=H$6))*ROW(Data!$C$1:$C$1002),ROW(H143)-ROW(H$6)),1),"")</f>
        <v/>
      </c>
      <c r="I143" s="43"/>
      <c r="J143" s="43" t="str">
        <f>IFERROR(INDEX(Data!$A$1:I$1002,_xlfn.AGGREGATE(15,6,((Data!$C$1:$C$1002=J$6)/(Data!$C$1:$C$1002=J$6))*ROW(Data!$C$1:$C$1002),ROW(J143)-ROW(J$6)),1),"")</f>
        <v/>
      </c>
      <c r="K143" s="43"/>
      <c r="L143" s="43" t="str">
        <f>IFERROR(INDEX(Data!$A$1:K$1002,_xlfn.AGGREGATE(15,6,((Data!$C$1:$C$1002=L$6)/(Data!$C$1:$C$1002=L$6))*ROW(Data!$C$1:$C$1002),ROW(L143)-ROW(L$6)),1),"")</f>
        <v/>
      </c>
      <c r="M143" s="43"/>
      <c r="N143" s="43" t="str">
        <f>IFERROR(INDEX(Data!$A$1:M$1002,_xlfn.AGGREGATE(15,6,((Data!$C$1:$C$1002=N$6)/(Data!$C$1:$C$1002=N$6))*ROW(Data!$C$1:$C$1002),ROW(N143)-ROW(N$6)),1),"")</f>
        <v/>
      </c>
      <c r="O143" s="43"/>
      <c r="P143" s="43" t="str">
        <f>IFERROR(INDEX(Data!$A$1:O$1002,_xlfn.AGGREGATE(15,6,((Data!$C$1:$C$1002=P$6)/(Data!$C$1:$C$1002=P$6))*ROW(Data!$C$1:$C$1002),ROW(P143)-ROW(P$6)),1),"")</f>
        <v/>
      </c>
      <c r="Q143" s="43"/>
      <c r="R143" s="43" t="str">
        <f>IFERROR(INDEX(Data!$A$1:Q$1002,_xlfn.AGGREGATE(15,6,((Data!$C$1:$C$1002=R$6)/(Data!$C$1:$C$1002=R$6))*ROW(Data!$C$1:$C$1002),ROW(R143)-ROW(R$6)),1),"")</f>
        <v/>
      </c>
      <c r="S143" s="43"/>
      <c r="T143" s="43" t="str">
        <f>IFERROR(INDEX(Data!$A$1:R$1002,_xlfn.AGGREGATE(15,6,((Data!$C$1:$C$1002=T$6)/(Data!$C$1:$C$1002=T$6))*ROW(Data!$C$1:$C$1002),ROW(T143)-ROW(T$6)),1),"")</f>
        <v/>
      </c>
      <c r="U143" s="43"/>
      <c r="V143" s="43" t="str">
        <f>IFERROR(INDEX(Data!$A$1:X$1002,_xlfn.AGGREGATE(15,6,((Data!$C$1:$C$1002=V$6)/(Data!$C$1:$C$1002=V$6))*ROW(Data!$C$1:$C$1002),ROW(V143)-ROW(V$6)),1),"")</f>
        <v/>
      </c>
      <c r="W143" s="43"/>
      <c r="X143" s="43" t="str">
        <f>IFERROR(INDEX(Data!$A$1:Z$1002,_xlfn.AGGREGATE(15,6,((Data!$C$1:$C$1002=X$6)/(Data!$C$1:$C$1002=X$6))*ROW(Data!$C$1:$C$1002),ROW(X143)-ROW(X$6)),1),"")</f>
        <v/>
      </c>
      <c r="Y143" s="43"/>
      <c r="Z143" s="43" t="str">
        <f>IFERROR(INDEX(Data!$A$1:AB$1002,_xlfn.AGGREGATE(15,6,((Data!$C$1:$C$1002=Z$6)/(Data!$C$1:$C$1002=Z$6))*ROW(Data!$C$1:$C$1002),ROW(Z143)-ROW(Z$6)),1),"")</f>
        <v/>
      </c>
    </row>
    <row r="144" spans="1:26" x14ac:dyDescent="0.4">
      <c r="A144" s="43"/>
      <c r="B144" s="43" t="str">
        <f>IFERROR(INDEX(Data!A$1:$A$1002,_xlfn.AGGREGATE(15,6,((Data!$C$1:$C$1002=B$6)/(Data!$C$1:$C$1002=B$6))*ROW(Data!$C$1:$C$1002),ROW(B144)-ROW(B$6)),1),"")</f>
        <v/>
      </c>
      <c r="C144" s="43"/>
      <c r="D144" s="43" t="str">
        <f>IFERROR(INDEX(Data!$A$1:C$1002,_xlfn.AGGREGATE(15,6,((Data!$C$1:$C$1002=D$6)/(Data!$C$1:$C$1002=D$6))*ROW(Data!$C$1:$C$1002),ROW(D144)-ROW(D$6)),1),"")</f>
        <v/>
      </c>
      <c r="E144" s="43"/>
      <c r="F144" s="43" t="str">
        <f>IFERROR(INDEX(Data!$A$1:E$1002,_xlfn.AGGREGATE(15,6,((Data!$C$1:$C$1002=F$6)/(Data!$C$1:$C$1002=F$6))*ROW(Data!$C$1:$C$1002),ROW(F144)-ROW(F$6)),1),"")</f>
        <v/>
      </c>
      <c r="G144" s="43"/>
      <c r="H144" s="43" t="str">
        <f>IFERROR(INDEX(Data!$A$1:G$1002,_xlfn.AGGREGATE(15,6,((Data!$C$1:$C$1002=H$6)/(Data!$C$1:$C$1002=H$6))*ROW(Data!$C$1:$C$1002),ROW(H144)-ROW(H$6)),1),"")</f>
        <v/>
      </c>
      <c r="I144" s="43"/>
      <c r="J144" s="43" t="str">
        <f>IFERROR(INDEX(Data!$A$1:I$1002,_xlfn.AGGREGATE(15,6,((Data!$C$1:$C$1002=J$6)/(Data!$C$1:$C$1002=J$6))*ROW(Data!$C$1:$C$1002),ROW(J144)-ROW(J$6)),1),"")</f>
        <v/>
      </c>
      <c r="K144" s="43"/>
      <c r="L144" s="43" t="str">
        <f>IFERROR(INDEX(Data!$A$1:K$1002,_xlfn.AGGREGATE(15,6,((Data!$C$1:$C$1002=L$6)/(Data!$C$1:$C$1002=L$6))*ROW(Data!$C$1:$C$1002),ROW(L144)-ROW(L$6)),1),"")</f>
        <v/>
      </c>
      <c r="M144" s="43"/>
      <c r="N144" s="43" t="str">
        <f>IFERROR(INDEX(Data!$A$1:M$1002,_xlfn.AGGREGATE(15,6,((Data!$C$1:$C$1002=N$6)/(Data!$C$1:$C$1002=N$6))*ROW(Data!$C$1:$C$1002),ROW(N144)-ROW(N$6)),1),"")</f>
        <v/>
      </c>
      <c r="O144" s="43"/>
      <c r="P144" s="43" t="str">
        <f>IFERROR(INDEX(Data!$A$1:O$1002,_xlfn.AGGREGATE(15,6,((Data!$C$1:$C$1002=P$6)/(Data!$C$1:$C$1002=P$6))*ROW(Data!$C$1:$C$1002),ROW(P144)-ROW(P$6)),1),"")</f>
        <v/>
      </c>
      <c r="Q144" s="43"/>
      <c r="R144" s="43" t="str">
        <f>IFERROR(INDEX(Data!$A$1:Q$1002,_xlfn.AGGREGATE(15,6,((Data!$C$1:$C$1002=R$6)/(Data!$C$1:$C$1002=R$6))*ROW(Data!$C$1:$C$1002),ROW(R144)-ROW(R$6)),1),"")</f>
        <v/>
      </c>
      <c r="S144" s="43"/>
      <c r="T144" s="43" t="str">
        <f>IFERROR(INDEX(Data!$A$1:R$1002,_xlfn.AGGREGATE(15,6,((Data!$C$1:$C$1002=T$6)/(Data!$C$1:$C$1002=T$6))*ROW(Data!$C$1:$C$1002),ROW(T144)-ROW(T$6)),1),"")</f>
        <v/>
      </c>
      <c r="U144" s="43"/>
      <c r="V144" s="43" t="str">
        <f>IFERROR(INDEX(Data!$A$1:X$1002,_xlfn.AGGREGATE(15,6,((Data!$C$1:$C$1002=V$6)/(Data!$C$1:$C$1002=V$6))*ROW(Data!$C$1:$C$1002),ROW(V144)-ROW(V$6)),1),"")</f>
        <v/>
      </c>
      <c r="W144" s="43"/>
      <c r="X144" s="43" t="str">
        <f>IFERROR(INDEX(Data!$A$1:Z$1002,_xlfn.AGGREGATE(15,6,((Data!$C$1:$C$1002=X$6)/(Data!$C$1:$C$1002=X$6))*ROW(Data!$C$1:$C$1002),ROW(X144)-ROW(X$6)),1),"")</f>
        <v/>
      </c>
      <c r="Y144" s="43"/>
      <c r="Z144" s="43" t="str">
        <f>IFERROR(INDEX(Data!$A$1:AB$1002,_xlfn.AGGREGATE(15,6,((Data!$C$1:$C$1002=Z$6)/(Data!$C$1:$C$1002=Z$6))*ROW(Data!$C$1:$C$1002),ROW(Z144)-ROW(Z$6)),1),"")</f>
        <v/>
      </c>
    </row>
    <row r="145" spans="1:26" x14ac:dyDescent="0.4">
      <c r="A145" s="43"/>
      <c r="B145" s="43" t="str">
        <f>IFERROR(INDEX(Data!A$1:$A$1002,_xlfn.AGGREGATE(15,6,((Data!$C$1:$C$1002=B$6)/(Data!$C$1:$C$1002=B$6))*ROW(Data!$C$1:$C$1002),ROW(B145)-ROW(B$6)),1),"")</f>
        <v/>
      </c>
      <c r="C145" s="43"/>
      <c r="D145" s="43" t="str">
        <f>IFERROR(INDEX(Data!$A$1:C$1002,_xlfn.AGGREGATE(15,6,((Data!$C$1:$C$1002=D$6)/(Data!$C$1:$C$1002=D$6))*ROW(Data!$C$1:$C$1002),ROW(D145)-ROW(D$6)),1),"")</f>
        <v/>
      </c>
      <c r="E145" s="43"/>
      <c r="F145" s="43" t="str">
        <f>IFERROR(INDEX(Data!$A$1:E$1002,_xlfn.AGGREGATE(15,6,((Data!$C$1:$C$1002=F$6)/(Data!$C$1:$C$1002=F$6))*ROW(Data!$C$1:$C$1002),ROW(F145)-ROW(F$6)),1),"")</f>
        <v/>
      </c>
      <c r="G145" s="43"/>
      <c r="H145" s="43" t="str">
        <f>IFERROR(INDEX(Data!$A$1:G$1002,_xlfn.AGGREGATE(15,6,((Data!$C$1:$C$1002=H$6)/(Data!$C$1:$C$1002=H$6))*ROW(Data!$C$1:$C$1002),ROW(H145)-ROW(H$6)),1),"")</f>
        <v/>
      </c>
      <c r="I145" s="43"/>
      <c r="J145" s="43" t="str">
        <f>IFERROR(INDEX(Data!$A$1:I$1002,_xlfn.AGGREGATE(15,6,((Data!$C$1:$C$1002=J$6)/(Data!$C$1:$C$1002=J$6))*ROW(Data!$C$1:$C$1002),ROW(J145)-ROW(J$6)),1),"")</f>
        <v/>
      </c>
      <c r="K145" s="43"/>
      <c r="L145" s="43" t="str">
        <f>IFERROR(INDEX(Data!$A$1:K$1002,_xlfn.AGGREGATE(15,6,((Data!$C$1:$C$1002=L$6)/(Data!$C$1:$C$1002=L$6))*ROW(Data!$C$1:$C$1002),ROW(L145)-ROW(L$6)),1),"")</f>
        <v/>
      </c>
      <c r="M145" s="43"/>
      <c r="N145" s="43" t="str">
        <f>IFERROR(INDEX(Data!$A$1:M$1002,_xlfn.AGGREGATE(15,6,((Data!$C$1:$C$1002=N$6)/(Data!$C$1:$C$1002=N$6))*ROW(Data!$C$1:$C$1002),ROW(N145)-ROW(N$6)),1),"")</f>
        <v/>
      </c>
      <c r="O145" s="43"/>
      <c r="P145" s="43" t="str">
        <f>IFERROR(INDEX(Data!$A$1:O$1002,_xlfn.AGGREGATE(15,6,((Data!$C$1:$C$1002=P$6)/(Data!$C$1:$C$1002=P$6))*ROW(Data!$C$1:$C$1002),ROW(P145)-ROW(P$6)),1),"")</f>
        <v/>
      </c>
      <c r="Q145" s="43"/>
      <c r="R145" s="43" t="str">
        <f>IFERROR(INDEX(Data!$A$1:Q$1002,_xlfn.AGGREGATE(15,6,((Data!$C$1:$C$1002=R$6)/(Data!$C$1:$C$1002=R$6))*ROW(Data!$C$1:$C$1002),ROW(R145)-ROW(R$6)),1),"")</f>
        <v/>
      </c>
      <c r="S145" s="43"/>
      <c r="T145" s="43" t="str">
        <f>IFERROR(INDEX(Data!$A$1:R$1002,_xlfn.AGGREGATE(15,6,((Data!$C$1:$C$1002=T$6)/(Data!$C$1:$C$1002=T$6))*ROW(Data!$C$1:$C$1002),ROW(T145)-ROW(T$6)),1),"")</f>
        <v/>
      </c>
      <c r="U145" s="43"/>
      <c r="V145" s="43" t="str">
        <f>IFERROR(INDEX(Data!$A$1:X$1002,_xlfn.AGGREGATE(15,6,((Data!$C$1:$C$1002=V$6)/(Data!$C$1:$C$1002=V$6))*ROW(Data!$C$1:$C$1002),ROW(V145)-ROW(V$6)),1),"")</f>
        <v/>
      </c>
      <c r="W145" s="43"/>
      <c r="X145" s="43" t="str">
        <f>IFERROR(INDEX(Data!$A$1:Z$1002,_xlfn.AGGREGATE(15,6,((Data!$C$1:$C$1002=X$6)/(Data!$C$1:$C$1002=X$6))*ROW(Data!$C$1:$C$1002),ROW(X145)-ROW(X$6)),1),"")</f>
        <v/>
      </c>
      <c r="Y145" s="43"/>
      <c r="Z145" s="43" t="str">
        <f>IFERROR(INDEX(Data!$A$1:AB$1002,_xlfn.AGGREGATE(15,6,((Data!$C$1:$C$1002=Z$6)/(Data!$C$1:$C$1002=Z$6))*ROW(Data!$C$1:$C$1002),ROW(Z145)-ROW(Z$6)),1),"")</f>
        <v/>
      </c>
    </row>
    <row r="146" spans="1:26" x14ac:dyDescent="0.4">
      <c r="A146" s="43"/>
      <c r="B146" s="43" t="str">
        <f>IFERROR(INDEX(Data!A$1:$A$1002,_xlfn.AGGREGATE(15,6,((Data!$C$1:$C$1002=B$6)/(Data!$C$1:$C$1002=B$6))*ROW(Data!$C$1:$C$1002),ROW(B146)-ROW(B$6)),1),"")</f>
        <v/>
      </c>
      <c r="C146" s="43"/>
      <c r="D146" s="43" t="str">
        <f>IFERROR(INDEX(Data!$A$1:C$1002,_xlfn.AGGREGATE(15,6,((Data!$C$1:$C$1002=D$6)/(Data!$C$1:$C$1002=D$6))*ROW(Data!$C$1:$C$1002),ROW(D146)-ROW(D$6)),1),"")</f>
        <v/>
      </c>
      <c r="E146" s="43"/>
      <c r="F146" s="43" t="str">
        <f>IFERROR(INDEX(Data!$A$1:E$1002,_xlfn.AGGREGATE(15,6,((Data!$C$1:$C$1002=F$6)/(Data!$C$1:$C$1002=F$6))*ROW(Data!$C$1:$C$1002),ROW(F146)-ROW(F$6)),1),"")</f>
        <v/>
      </c>
      <c r="G146" s="43"/>
      <c r="H146" s="43" t="str">
        <f>IFERROR(INDEX(Data!$A$1:G$1002,_xlfn.AGGREGATE(15,6,((Data!$C$1:$C$1002=H$6)/(Data!$C$1:$C$1002=H$6))*ROW(Data!$C$1:$C$1002),ROW(H146)-ROW(H$6)),1),"")</f>
        <v/>
      </c>
      <c r="I146" s="43"/>
      <c r="J146" s="43" t="str">
        <f>IFERROR(INDEX(Data!$A$1:I$1002,_xlfn.AGGREGATE(15,6,((Data!$C$1:$C$1002=J$6)/(Data!$C$1:$C$1002=J$6))*ROW(Data!$C$1:$C$1002),ROW(J146)-ROW(J$6)),1),"")</f>
        <v/>
      </c>
      <c r="K146" s="43"/>
      <c r="L146" s="43" t="str">
        <f>IFERROR(INDEX(Data!$A$1:K$1002,_xlfn.AGGREGATE(15,6,((Data!$C$1:$C$1002=L$6)/(Data!$C$1:$C$1002=L$6))*ROW(Data!$C$1:$C$1002),ROW(L146)-ROW(L$6)),1),"")</f>
        <v/>
      </c>
      <c r="M146" s="43"/>
      <c r="N146" s="43" t="str">
        <f>IFERROR(INDEX(Data!$A$1:M$1002,_xlfn.AGGREGATE(15,6,((Data!$C$1:$C$1002=N$6)/(Data!$C$1:$C$1002=N$6))*ROW(Data!$C$1:$C$1002),ROW(N146)-ROW(N$6)),1),"")</f>
        <v/>
      </c>
      <c r="O146" s="43"/>
      <c r="P146" s="43" t="str">
        <f>IFERROR(INDEX(Data!$A$1:O$1002,_xlfn.AGGREGATE(15,6,((Data!$C$1:$C$1002=P$6)/(Data!$C$1:$C$1002=P$6))*ROW(Data!$C$1:$C$1002),ROW(P146)-ROW(P$6)),1),"")</f>
        <v/>
      </c>
      <c r="Q146" s="43"/>
      <c r="R146" s="43" t="str">
        <f>IFERROR(INDEX(Data!$A$1:Q$1002,_xlfn.AGGREGATE(15,6,((Data!$C$1:$C$1002=R$6)/(Data!$C$1:$C$1002=R$6))*ROW(Data!$C$1:$C$1002),ROW(R146)-ROW(R$6)),1),"")</f>
        <v/>
      </c>
      <c r="S146" s="43"/>
      <c r="T146" s="43" t="str">
        <f>IFERROR(INDEX(Data!$A$1:R$1002,_xlfn.AGGREGATE(15,6,((Data!$C$1:$C$1002=T$6)/(Data!$C$1:$C$1002=T$6))*ROW(Data!$C$1:$C$1002),ROW(T146)-ROW(T$6)),1),"")</f>
        <v/>
      </c>
      <c r="U146" s="43"/>
      <c r="V146" s="43" t="str">
        <f>IFERROR(INDEX(Data!$A$1:X$1002,_xlfn.AGGREGATE(15,6,((Data!$C$1:$C$1002=V$6)/(Data!$C$1:$C$1002=V$6))*ROW(Data!$C$1:$C$1002),ROW(V146)-ROW(V$6)),1),"")</f>
        <v/>
      </c>
      <c r="W146" s="43"/>
      <c r="X146" s="43" t="str">
        <f>IFERROR(INDEX(Data!$A$1:Z$1002,_xlfn.AGGREGATE(15,6,((Data!$C$1:$C$1002=X$6)/(Data!$C$1:$C$1002=X$6))*ROW(Data!$C$1:$C$1002),ROW(X146)-ROW(X$6)),1),"")</f>
        <v/>
      </c>
      <c r="Y146" s="43"/>
      <c r="Z146" s="43" t="str">
        <f>IFERROR(INDEX(Data!$A$1:AB$1002,_xlfn.AGGREGATE(15,6,((Data!$C$1:$C$1002=Z$6)/(Data!$C$1:$C$1002=Z$6))*ROW(Data!$C$1:$C$1002),ROW(Z146)-ROW(Z$6)),1),"")</f>
        <v/>
      </c>
    </row>
    <row r="147" spans="1:26" x14ac:dyDescent="0.4">
      <c r="A147" s="43"/>
      <c r="B147" s="43" t="str">
        <f>IFERROR(INDEX(Data!A$1:$A$1002,_xlfn.AGGREGATE(15,6,((Data!$C$1:$C$1002=B$6)/(Data!$C$1:$C$1002=B$6))*ROW(Data!$C$1:$C$1002),ROW(B147)-ROW(B$6)),1),"")</f>
        <v/>
      </c>
      <c r="C147" s="43"/>
      <c r="D147" s="43" t="str">
        <f>IFERROR(INDEX(Data!$A$1:C$1002,_xlfn.AGGREGATE(15,6,((Data!$C$1:$C$1002=D$6)/(Data!$C$1:$C$1002=D$6))*ROW(Data!$C$1:$C$1002),ROW(D147)-ROW(D$6)),1),"")</f>
        <v/>
      </c>
      <c r="E147" s="43"/>
      <c r="F147" s="43" t="str">
        <f>IFERROR(INDEX(Data!$A$1:E$1002,_xlfn.AGGREGATE(15,6,((Data!$C$1:$C$1002=F$6)/(Data!$C$1:$C$1002=F$6))*ROW(Data!$C$1:$C$1002),ROW(F147)-ROW(F$6)),1),"")</f>
        <v/>
      </c>
      <c r="G147" s="43"/>
      <c r="H147" s="43" t="str">
        <f>IFERROR(INDEX(Data!$A$1:G$1002,_xlfn.AGGREGATE(15,6,((Data!$C$1:$C$1002=H$6)/(Data!$C$1:$C$1002=H$6))*ROW(Data!$C$1:$C$1002),ROW(H147)-ROW(H$6)),1),"")</f>
        <v/>
      </c>
      <c r="I147" s="43"/>
      <c r="J147" s="43" t="str">
        <f>IFERROR(INDEX(Data!$A$1:I$1002,_xlfn.AGGREGATE(15,6,((Data!$C$1:$C$1002=J$6)/(Data!$C$1:$C$1002=J$6))*ROW(Data!$C$1:$C$1002),ROW(J147)-ROW(J$6)),1),"")</f>
        <v/>
      </c>
      <c r="K147" s="43"/>
      <c r="L147" s="43" t="str">
        <f>IFERROR(INDEX(Data!$A$1:K$1002,_xlfn.AGGREGATE(15,6,((Data!$C$1:$C$1002=L$6)/(Data!$C$1:$C$1002=L$6))*ROW(Data!$C$1:$C$1002),ROW(L147)-ROW(L$6)),1),"")</f>
        <v/>
      </c>
      <c r="M147" s="43"/>
      <c r="N147" s="43" t="str">
        <f>IFERROR(INDEX(Data!$A$1:M$1002,_xlfn.AGGREGATE(15,6,((Data!$C$1:$C$1002=N$6)/(Data!$C$1:$C$1002=N$6))*ROW(Data!$C$1:$C$1002),ROW(N147)-ROW(N$6)),1),"")</f>
        <v/>
      </c>
      <c r="O147" s="43"/>
      <c r="P147" s="43" t="str">
        <f>IFERROR(INDEX(Data!$A$1:O$1002,_xlfn.AGGREGATE(15,6,((Data!$C$1:$C$1002=P$6)/(Data!$C$1:$C$1002=P$6))*ROW(Data!$C$1:$C$1002),ROW(P147)-ROW(P$6)),1),"")</f>
        <v/>
      </c>
      <c r="Q147" s="43"/>
      <c r="R147" s="43" t="str">
        <f>IFERROR(INDEX(Data!$A$1:Q$1002,_xlfn.AGGREGATE(15,6,((Data!$C$1:$C$1002=R$6)/(Data!$C$1:$C$1002=R$6))*ROW(Data!$C$1:$C$1002),ROW(R147)-ROW(R$6)),1),"")</f>
        <v/>
      </c>
      <c r="S147" s="43"/>
      <c r="T147" s="43" t="str">
        <f>IFERROR(INDEX(Data!$A$1:R$1002,_xlfn.AGGREGATE(15,6,((Data!$C$1:$C$1002=T$6)/(Data!$C$1:$C$1002=T$6))*ROW(Data!$C$1:$C$1002),ROW(T147)-ROW(T$6)),1),"")</f>
        <v/>
      </c>
      <c r="U147" s="43"/>
      <c r="V147" s="43" t="str">
        <f>IFERROR(INDEX(Data!$A$1:X$1002,_xlfn.AGGREGATE(15,6,((Data!$C$1:$C$1002=V$6)/(Data!$C$1:$C$1002=V$6))*ROW(Data!$C$1:$C$1002),ROW(V147)-ROW(V$6)),1),"")</f>
        <v/>
      </c>
      <c r="W147" s="43"/>
      <c r="X147" s="43" t="str">
        <f>IFERROR(INDEX(Data!$A$1:Z$1002,_xlfn.AGGREGATE(15,6,((Data!$C$1:$C$1002=X$6)/(Data!$C$1:$C$1002=X$6))*ROW(Data!$C$1:$C$1002),ROW(X147)-ROW(X$6)),1),"")</f>
        <v/>
      </c>
      <c r="Y147" s="43"/>
      <c r="Z147" s="43" t="str">
        <f>IFERROR(INDEX(Data!$A$1:AB$1002,_xlfn.AGGREGATE(15,6,((Data!$C$1:$C$1002=Z$6)/(Data!$C$1:$C$1002=Z$6))*ROW(Data!$C$1:$C$1002),ROW(Z147)-ROW(Z$6)),1),"")</f>
        <v/>
      </c>
    </row>
    <row r="148" spans="1:26" x14ac:dyDescent="0.4">
      <c r="A148" s="43"/>
      <c r="B148" s="43" t="str">
        <f>IFERROR(INDEX(Data!A$1:$A$1002,_xlfn.AGGREGATE(15,6,((Data!$C$1:$C$1002=B$6)/(Data!$C$1:$C$1002=B$6))*ROW(Data!$C$1:$C$1002),ROW(B148)-ROW(B$6)),1),"")</f>
        <v/>
      </c>
      <c r="C148" s="43"/>
      <c r="D148" s="43" t="str">
        <f>IFERROR(INDEX(Data!$A$1:C$1002,_xlfn.AGGREGATE(15,6,((Data!$C$1:$C$1002=D$6)/(Data!$C$1:$C$1002=D$6))*ROW(Data!$C$1:$C$1002),ROW(D148)-ROW(D$6)),1),"")</f>
        <v/>
      </c>
      <c r="E148" s="43"/>
      <c r="F148" s="43" t="str">
        <f>IFERROR(INDEX(Data!$A$1:E$1002,_xlfn.AGGREGATE(15,6,((Data!$C$1:$C$1002=F$6)/(Data!$C$1:$C$1002=F$6))*ROW(Data!$C$1:$C$1002),ROW(F148)-ROW(F$6)),1),"")</f>
        <v/>
      </c>
      <c r="G148" s="43"/>
      <c r="H148" s="43" t="str">
        <f>IFERROR(INDEX(Data!$A$1:G$1002,_xlfn.AGGREGATE(15,6,((Data!$C$1:$C$1002=H$6)/(Data!$C$1:$C$1002=H$6))*ROW(Data!$C$1:$C$1002),ROW(H148)-ROW(H$6)),1),"")</f>
        <v/>
      </c>
      <c r="I148" s="43"/>
      <c r="J148" s="43" t="str">
        <f>IFERROR(INDEX(Data!$A$1:I$1002,_xlfn.AGGREGATE(15,6,((Data!$C$1:$C$1002=J$6)/(Data!$C$1:$C$1002=J$6))*ROW(Data!$C$1:$C$1002),ROW(J148)-ROW(J$6)),1),"")</f>
        <v/>
      </c>
      <c r="K148" s="43"/>
      <c r="L148" s="43" t="str">
        <f>IFERROR(INDEX(Data!$A$1:K$1002,_xlfn.AGGREGATE(15,6,((Data!$C$1:$C$1002=L$6)/(Data!$C$1:$C$1002=L$6))*ROW(Data!$C$1:$C$1002),ROW(L148)-ROW(L$6)),1),"")</f>
        <v/>
      </c>
      <c r="M148" s="43"/>
      <c r="N148" s="43" t="str">
        <f>IFERROR(INDEX(Data!$A$1:M$1002,_xlfn.AGGREGATE(15,6,((Data!$C$1:$C$1002=N$6)/(Data!$C$1:$C$1002=N$6))*ROW(Data!$C$1:$C$1002),ROW(N148)-ROW(N$6)),1),"")</f>
        <v/>
      </c>
      <c r="O148" s="43"/>
      <c r="P148" s="43" t="str">
        <f>IFERROR(INDEX(Data!$A$1:O$1002,_xlfn.AGGREGATE(15,6,((Data!$C$1:$C$1002=P$6)/(Data!$C$1:$C$1002=P$6))*ROW(Data!$C$1:$C$1002),ROW(P148)-ROW(P$6)),1),"")</f>
        <v/>
      </c>
      <c r="Q148" s="43"/>
      <c r="R148" s="43" t="str">
        <f>IFERROR(INDEX(Data!$A$1:Q$1002,_xlfn.AGGREGATE(15,6,((Data!$C$1:$C$1002=R$6)/(Data!$C$1:$C$1002=R$6))*ROW(Data!$C$1:$C$1002),ROW(R148)-ROW(R$6)),1),"")</f>
        <v/>
      </c>
      <c r="S148" s="43"/>
      <c r="T148" s="43" t="str">
        <f>IFERROR(INDEX(Data!$A$1:R$1002,_xlfn.AGGREGATE(15,6,((Data!$C$1:$C$1002=T$6)/(Data!$C$1:$C$1002=T$6))*ROW(Data!$C$1:$C$1002),ROW(T148)-ROW(T$6)),1),"")</f>
        <v/>
      </c>
      <c r="U148" s="43"/>
      <c r="V148" s="43" t="str">
        <f>IFERROR(INDEX(Data!$A$1:X$1002,_xlfn.AGGREGATE(15,6,((Data!$C$1:$C$1002=V$6)/(Data!$C$1:$C$1002=V$6))*ROW(Data!$C$1:$C$1002),ROW(V148)-ROW(V$6)),1),"")</f>
        <v/>
      </c>
      <c r="W148" s="43"/>
      <c r="X148" s="43" t="str">
        <f>IFERROR(INDEX(Data!$A$1:Z$1002,_xlfn.AGGREGATE(15,6,((Data!$C$1:$C$1002=X$6)/(Data!$C$1:$C$1002=X$6))*ROW(Data!$C$1:$C$1002),ROW(X148)-ROW(X$6)),1),"")</f>
        <v/>
      </c>
      <c r="Y148" s="43"/>
      <c r="Z148" s="43" t="str">
        <f>IFERROR(INDEX(Data!$A$1:AB$1002,_xlfn.AGGREGATE(15,6,((Data!$C$1:$C$1002=Z$6)/(Data!$C$1:$C$1002=Z$6))*ROW(Data!$C$1:$C$1002),ROW(Z148)-ROW(Z$6)),1),"")</f>
        <v/>
      </c>
    </row>
    <row r="149" spans="1:26" x14ac:dyDescent="0.4">
      <c r="A149" s="43"/>
      <c r="B149" s="43" t="str">
        <f>IFERROR(INDEX(Data!A$1:$A$1002,_xlfn.AGGREGATE(15,6,((Data!$C$1:$C$1002=B$6)/(Data!$C$1:$C$1002=B$6))*ROW(Data!$C$1:$C$1002),ROW(B149)-ROW(B$6)),1),"")</f>
        <v/>
      </c>
      <c r="C149" s="43"/>
      <c r="D149" s="43" t="str">
        <f>IFERROR(INDEX(Data!$A$1:C$1002,_xlfn.AGGREGATE(15,6,((Data!$C$1:$C$1002=D$6)/(Data!$C$1:$C$1002=D$6))*ROW(Data!$C$1:$C$1002),ROW(D149)-ROW(D$6)),1),"")</f>
        <v/>
      </c>
      <c r="E149" s="43"/>
      <c r="F149" s="43" t="str">
        <f>IFERROR(INDEX(Data!$A$1:E$1002,_xlfn.AGGREGATE(15,6,((Data!$C$1:$C$1002=F$6)/(Data!$C$1:$C$1002=F$6))*ROW(Data!$C$1:$C$1002),ROW(F149)-ROW(F$6)),1),"")</f>
        <v/>
      </c>
      <c r="G149" s="43"/>
      <c r="H149" s="43" t="str">
        <f>IFERROR(INDEX(Data!$A$1:G$1002,_xlfn.AGGREGATE(15,6,((Data!$C$1:$C$1002=H$6)/(Data!$C$1:$C$1002=H$6))*ROW(Data!$C$1:$C$1002),ROW(H149)-ROW(H$6)),1),"")</f>
        <v/>
      </c>
      <c r="I149" s="43"/>
      <c r="J149" s="43" t="str">
        <f>IFERROR(INDEX(Data!$A$1:I$1002,_xlfn.AGGREGATE(15,6,((Data!$C$1:$C$1002=J$6)/(Data!$C$1:$C$1002=J$6))*ROW(Data!$C$1:$C$1002),ROW(J149)-ROW(J$6)),1),"")</f>
        <v/>
      </c>
      <c r="K149" s="43"/>
      <c r="L149" s="43" t="str">
        <f>IFERROR(INDEX(Data!$A$1:K$1002,_xlfn.AGGREGATE(15,6,((Data!$C$1:$C$1002=L$6)/(Data!$C$1:$C$1002=L$6))*ROW(Data!$C$1:$C$1002),ROW(L149)-ROW(L$6)),1),"")</f>
        <v/>
      </c>
      <c r="M149" s="43"/>
      <c r="N149" s="43" t="str">
        <f>IFERROR(INDEX(Data!$A$1:M$1002,_xlfn.AGGREGATE(15,6,((Data!$C$1:$C$1002=N$6)/(Data!$C$1:$C$1002=N$6))*ROW(Data!$C$1:$C$1002),ROW(N149)-ROW(N$6)),1),"")</f>
        <v/>
      </c>
      <c r="O149" s="43"/>
      <c r="P149" s="43" t="str">
        <f>IFERROR(INDEX(Data!$A$1:O$1002,_xlfn.AGGREGATE(15,6,((Data!$C$1:$C$1002=P$6)/(Data!$C$1:$C$1002=P$6))*ROW(Data!$C$1:$C$1002),ROW(P149)-ROW(P$6)),1),"")</f>
        <v/>
      </c>
      <c r="Q149" s="43"/>
      <c r="R149" s="43" t="str">
        <f>IFERROR(INDEX(Data!$A$1:Q$1002,_xlfn.AGGREGATE(15,6,((Data!$C$1:$C$1002=R$6)/(Data!$C$1:$C$1002=R$6))*ROW(Data!$C$1:$C$1002),ROW(R149)-ROW(R$6)),1),"")</f>
        <v/>
      </c>
      <c r="S149" s="43"/>
      <c r="T149" s="43" t="str">
        <f>IFERROR(INDEX(Data!$A$1:R$1002,_xlfn.AGGREGATE(15,6,((Data!$C$1:$C$1002=T$6)/(Data!$C$1:$C$1002=T$6))*ROW(Data!$C$1:$C$1002),ROW(T149)-ROW(T$6)),1),"")</f>
        <v/>
      </c>
      <c r="U149" s="43"/>
      <c r="V149" s="43" t="str">
        <f>IFERROR(INDEX(Data!$A$1:X$1002,_xlfn.AGGREGATE(15,6,((Data!$C$1:$C$1002=V$6)/(Data!$C$1:$C$1002=V$6))*ROW(Data!$C$1:$C$1002),ROW(V149)-ROW(V$6)),1),"")</f>
        <v/>
      </c>
      <c r="W149" s="43"/>
      <c r="X149" s="43" t="str">
        <f>IFERROR(INDEX(Data!$A$1:Z$1002,_xlfn.AGGREGATE(15,6,((Data!$C$1:$C$1002=X$6)/(Data!$C$1:$C$1002=X$6))*ROW(Data!$C$1:$C$1002),ROW(X149)-ROW(X$6)),1),"")</f>
        <v/>
      </c>
      <c r="Y149" s="43"/>
      <c r="Z149" s="43" t="str">
        <f>IFERROR(INDEX(Data!$A$1:AB$1002,_xlfn.AGGREGATE(15,6,((Data!$C$1:$C$1002=Z$6)/(Data!$C$1:$C$1002=Z$6))*ROW(Data!$C$1:$C$1002),ROW(Z149)-ROW(Z$6)),1),"")</f>
        <v/>
      </c>
    </row>
    <row r="150" spans="1:26" x14ac:dyDescent="0.4">
      <c r="A150" s="43"/>
      <c r="B150" s="43" t="str">
        <f>IFERROR(INDEX(Data!A$1:$A$1002,_xlfn.AGGREGATE(15,6,((Data!$C$1:$C$1002=B$6)/(Data!$C$1:$C$1002=B$6))*ROW(Data!$C$1:$C$1002),ROW(B150)-ROW(B$6)),1),"")</f>
        <v/>
      </c>
      <c r="C150" s="43"/>
      <c r="D150" s="43" t="str">
        <f>IFERROR(INDEX(Data!$A$1:C$1002,_xlfn.AGGREGATE(15,6,((Data!$C$1:$C$1002=D$6)/(Data!$C$1:$C$1002=D$6))*ROW(Data!$C$1:$C$1002),ROW(D150)-ROW(D$6)),1),"")</f>
        <v/>
      </c>
      <c r="E150" s="43"/>
      <c r="F150" s="43" t="str">
        <f>IFERROR(INDEX(Data!$A$1:E$1002,_xlfn.AGGREGATE(15,6,((Data!$C$1:$C$1002=F$6)/(Data!$C$1:$C$1002=F$6))*ROW(Data!$C$1:$C$1002),ROW(F150)-ROW(F$6)),1),"")</f>
        <v/>
      </c>
      <c r="G150" s="43"/>
      <c r="H150" s="43" t="str">
        <f>IFERROR(INDEX(Data!$A$1:G$1002,_xlfn.AGGREGATE(15,6,((Data!$C$1:$C$1002=H$6)/(Data!$C$1:$C$1002=H$6))*ROW(Data!$C$1:$C$1002),ROW(H150)-ROW(H$6)),1),"")</f>
        <v/>
      </c>
      <c r="I150" s="43"/>
      <c r="J150" s="43" t="str">
        <f>IFERROR(INDEX(Data!$A$1:I$1002,_xlfn.AGGREGATE(15,6,((Data!$C$1:$C$1002=J$6)/(Data!$C$1:$C$1002=J$6))*ROW(Data!$C$1:$C$1002),ROW(J150)-ROW(J$6)),1),"")</f>
        <v/>
      </c>
      <c r="K150" s="43"/>
      <c r="L150" s="43" t="str">
        <f>IFERROR(INDEX(Data!$A$1:K$1002,_xlfn.AGGREGATE(15,6,((Data!$C$1:$C$1002=L$6)/(Data!$C$1:$C$1002=L$6))*ROW(Data!$C$1:$C$1002),ROW(L150)-ROW(L$6)),1),"")</f>
        <v/>
      </c>
      <c r="M150" s="43"/>
      <c r="N150" s="43" t="str">
        <f>IFERROR(INDEX(Data!$A$1:M$1002,_xlfn.AGGREGATE(15,6,((Data!$C$1:$C$1002=N$6)/(Data!$C$1:$C$1002=N$6))*ROW(Data!$C$1:$C$1002),ROW(N150)-ROW(N$6)),1),"")</f>
        <v/>
      </c>
      <c r="O150" s="43"/>
      <c r="P150" s="43" t="str">
        <f>IFERROR(INDEX(Data!$A$1:O$1002,_xlfn.AGGREGATE(15,6,((Data!$C$1:$C$1002=P$6)/(Data!$C$1:$C$1002=P$6))*ROW(Data!$C$1:$C$1002),ROW(P150)-ROW(P$6)),1),"")</f>
        <v/>
      </c>
      <c r="Q150" s="43"/>
      <c r="R150" s="43" t="str">
        <f>IFERROR(INDEX(Data!$A$1:Q$1002,_xlfn.AGGREGATE(15,6,((Data!$C$1:$C$1002=R$6)/(Data!$C$1:$C$1002=R$6))*ROW(Data!$C$1:$C$1002),ROW(R150)-ROW(R$6)),1),"")</f>
        <v/>
      </c>
      <c r="S150" s="43"/>
      <c r="T150" s="43" t="str">
        <f>IFERROR(INDEX(Data!$A$1:R$1002,_xlfn.AGGREGATE(15,6,((Data!$C$1:$C$1002=T$6)/(Data!$C$1:$C$1002=T$6))*ROW(Data!$C$1:$C$1002),ROW(T150)-ROW(T$6)),1),"")</f>
        <v/>
      </c>
      <c r="U150" s="43"/>
      <c r="V150" s="43" t="str">
        <f>IFERROR(INDEX(Data!$A$1:X$1002,_xlfn.AGGREGATE(15,6,((Data!$C$1:$C$1002=V$6)/(Data!$C$1:$C$1002=V$6))*ROW(Data!$C$1:$C$1002),ROW(V150)-ROW(V$6)),1),"")</f>
        <v/>
      </c>
      <c r="W150" s="43"/>
      <c r="X150" s="43" t="str">
        <f>IFERROR(INDEX(Data!$A$1:Z$1002,_xlfn.AGGREGATE(15,6,((Data!$C$1:$C$1002=X$6)/(Data!$C$1:$C$1002=X$6))*ROW(Data!$C$1:$C$1002),ROW(X150)-ROW(X$6)),1),"")</f>
        <v/>
      </c>
      <c r="Y150" s="43"/>
      <c r="Z150" s="43" t="str">
        <f>IFERROR(INDEX(Data!$A$1:AB$1002,_xlfn.AGGREGATE(15,6,((Data!$C$1:$C$1002=Z$6)/(Data!$C$1:$C$1002=Z$6))*ROW(Data!$C$1:$C$1002),ROW(Z150)-ROW(Z$6)),1),"")</f>
        <v/>
      </c>
    </row>
    <row r="151" spans="1:26" x14ac:dyDescent="0.4">
      <c r="A151" s="43"/>
      <c r="B151" s="43" t="str">
        <f>IFERROR(INDEX(Data!A$1:$A$1002,_xlfn.AGGREGATE(15,6,((Data!$C$1:$C$1002=B$6)/(Data!$C$1:$C$1002=B$6))*ROW(Data!$C$1:$C$1002),ROW(B151)-ROW(B$6)),1),"")</f>
        <v/>
      </c>
      <c r="C151" s="43"/>
      <c r="D151" s="43" t="str">
        <f>IFERROR(INDEX(Data!$A$1:C$1002,_xlfn.AGGREGATE(15,6,((Data!$C$1:$C$1002=D$6)/(Data!$C$1:$C$1002=D$6))*ROW(Data!$C$1:$C$1002),ROW(D151)-ROW(D$6)),1),"")</f>
        <v/>
      </c>
      <c r="E151" s="43"/>
      <c r="F151" s="43" t="str">
        <f>IFERROR(INDEX(Data!$A$1:E$1002,_xlfn.AGGREGATE(15,6,((Data!$C$1:$C$1002=F$6)/(Data!$C$1:$C$1002=F$6))*ROW(Data!$C$1:$C$1002),ROW(F151)-ROW(F$6)),1),"")</f>
        <v/>
      </c>
      <c r="G151" s="43"/>
      <c r="H151" s="43" t="str">
        <f>IFERROR(INDEX(Data!$A$1:G$1002,_xlfn.AGGREGATE(15,6,((Data!$C$1:$C$1002=H$6)/(Data!$C$1:$C$1002=H$6))*ROW(Data!$C$1:$C$1002),ROW(H151)-ROW(H$6)),1),"")</f>
        <v/>
      </c>
      <c r="I151" s="43"/>
      <c r="J151" s="43" t="str">
        <f>IFERROR(INDEX(Data!$A$1:I$1002,_xlfn.AGGREGATE(15,6,((Data!$C$1:$C$1002=J$6)/(Data!$C$1:$C$1002=J$6))*ROW(Data!$C$1:$C$1002),ROW(J151)-ROW(J$6)),1),"")</f>
        <v/>
      </c>
      <c r="K151" s="43"/>
      <c r="L151" s="43" t="str">
        <f>IFERROR(INDEX(Data!$A$1:K$1002,_xlfn.AGGREGATE(15,6,((Data!$C$1:$C$1002=L$6)/(Data!$C$1:$C$1002=L$6))*ROW(Data!$C$1:$C$1002),ROW(L151)-ROW(L$6)),1),"")</f>
        <v/>
      </c>
      <c r="M151" s="43"/>
      <c r="N151" s="43" t="str">
        <f>IFERROR(INDEX(Data!$A$1:M$1002,_xlfn.AGGREGATE(15,6,((Data!$C$1:$C$1002=N$6)/(Data!$C$1:$C$1002=N$6))*ROW(Data!$C$1:$C$1002),ROW(N151)-ROW(N$6)),1),"")</f>
        <v/>
      </c>
      <c r="O151" s="43"/>
      <c r="P151" s="43" t="str">
        <f>IFERROR(INDEX(Data!$A$1:O$1002,_xlfn.AGGREGATE(15,6,((Data!$C$1:$C$1002=P$6)/(Data!$C$1:$C$1002=P$6))*ROW(Data!$C$1:$C$1002),ROW(P151)-ROW(P$6)),1),"")</f>
        <v/>
      </c>
      <c r="Q151" s="43"/>
      <c r="R151" s="43" t="str">
        <f>IFERROR(INDEX(Data!$A$1:Q$1002,_xlfn.AGGREGATE(15,6,((Data!$C$1:$C$1002=R$6)/(Data!$C$1:$C$1002=R$6))*ROW(Data!$C$1:$C$1002),ROW(R151)-ROW(R$6)),1),"")</f>
        <v/>
      </c>
      <c r="S151" s="43"/>
      <c r="T151" s="43" t="str">
        <f>IFERROR(INDEX(Data!$A$1:R$1002,_xlfn.AGGREGATE(15,6,((Data!$C$1:$C$1002=T$6)/(Data!$C$1:$C$1002=T$6))*ROW(Data!$C$1:$C$1002),ROW(T151)-ROW(T$6)),1),"")</f>
        <v/>
      </c>
      <c r="U151" s="43"/>
      <c r="V151" s="43" t="str">
        <f>IFERROR(INDEX(Data!$A$1:X$1002,_xlfn.AGGREGATE(15,6,((Data!$C$1:$C$1002=V$6)/(Data!$C$1:$C$1002=V$6))*ROW(Data!$C$1:$C$1002),ROW(V151)-ROW(V$6)),1),"")</f>
        <v/>
      </c>
      <c r="W151" s="43"/>
      <c r="X151" s="43" t="str">
        <f>IFERROR(INDEX(Data!$A$1:Z$1002,_xlfn.AGGREGATE(15,6,((Data!$C$1:$C$1002=X$6)/(Data!$C$1:$C$1002=X$6))*ROW(Data!$C$1:$C$1002),ROW(X151)-ROW(X$6)),1),"")</f>
        <v/>
      </c>
      <c r="Y151" s="43"/>
      <c r="Z151" s="43" t="str">
        <f>IFERROR(INDEX(Data!$A$1:AB$1002,_xlfn.AGGREGATE(15,6,((Data!$C$1:$C$1002=Z$6)/(Data!$C$1:$C$1002=Z$6))*ROW(Data!$C$1:$C$1002),ROW(Z151)-ROW(Z$6)),1),"")</f>
        <v/>
      </c>
    </row>
    <row r="152" spans="1:26" x14ac:dyDescent="0.4">
      <c r="A152" s="43"/>
      <c r="B152" s="43" t="str">
        <f>IFERROR(INDEX(Data!A$1:$A$1002,_xlfn.AGGREGATE(15,6,((Data!$C$1:$C$1002=B$6)/(Data!$C$1:$C$1002=B$6))*ROW(Data!$C$1:$C$1002),ROW(B152)-ROW(B$6)),1),"")</f>
        <v/>
      </c>
      <c r="C152" s="43"/>
      <c r="D152" s="43" t="str">
        <f>IFERROR(INDEX(Data!$A$1:C$1002,_xlfn.AGGREGATE(15,6,((Data!$C$1:$C$1002=D$6)/(Data!$C$1:$C$1002=D$6))*ROW(Data!$C$1:$C$1002),ROW(D152)-ROW(D$6)),1),"")</f>
        <v/>
      </c>
      <c r="E152" s="43"/>
      <c r="F152" s="43" t="str">
        <f>IFERROR(INDEX(Data!$A$1:E$1002,_xlfn.AGGREGATE(15,6,((Data!$C$1:$C$1002=F$6)/(Data!$C$1:$C$1002=F$6))*ROW(Data!$C$1:$C$1002),ROW(F152)-ROW(F$6)),1),"")</f>
        <v/>
      </c>
      <c r="G152" s="43"/>
      <c r="H152" s="43" t="str">
        <f>IFERROR(INDEX(Data!$A$1:G$1002,_xlfn.AGGREGATE(15,6,((Data!$C$1:$C$1002=H$6)/(Data!$C$1:$C$1002=H$6))*ROW(Data!$C$1:$C$1002),ROW(H152)-ROW(H$6)),1),"")</f>
        <v/>
      </c>
      <c r="I152" s="43"/>
      <c r="J152" s="43" t="str">
        <f>IFERROR(INDEX(Data!$A$1:I$1002,_xlfn.AGGREGATE(15,6,((Data!$C$1:$C$1002=J$6)/(Data!$C$1:$C$1002=J$6))*ROW(Data!$C$1:$C$1002),ROW(J152)-ROW(J$6)),1),"")</f>
        <v/>
      </c>
      <c r="K152" s="43"/>
      <c r="L152" s="43" t="str">
        <f>IFERROR(INDEX(Data!$A$1:K$1002,_xlfn.AGGREGATE(15,6,((Data!$C$1:$C$1002=L$6)/(Data!$C$1:$C$1002=L$6))*ROW(Data!$C$1:$C$1002),ROW(L152)-ROW(L$6)),1),"")</f>
        <v/>
      </c>
      <c r="M152" s="43"/>
      <c r="N152" s="43" t="str">
        <f>IFERROR(INDEX(Data!$A$1:M$1002,_xlfn.AGGREGATE(15,6,((Data!$C$1:$C$1002=N$6)/(Data!$C$1:$C$1002=N$6))*ROW(Data!$C$1:$C$1002),ROW(N152)-ROW(N$6)),1),"")</f>
        <v/>
      </c>
      <c r="O152" s="43"/>
      <c r="P152" s="43" t="str">
        <f>IFERROR(INDEX(Data!$A$1:O$1002,_xlfn.AGGREGATE(15,6,((Data!$C$1:$C$1002=P$6)/(Data!$C$1:$C$1002=P$6))*ROW(Data!$C$1:$C$1002),ROW(P152)-ROW(P$6)),1),"")</f>
        <v/>
      </c>
      <c r="Q152" s="43"/>
      <c r="R152" s="43" t="str">
        <f>IFERROR(INDEX(Data!$A$1:Q$1002,_xlfn.AGGREGATE(15,6,((Data!$C$1:$C$1002=R$6)/(Data!$C$1:$C$1002=R$6))*ROW(Data!$C$1:$C$1002),ROW(R152)-ROW(R$6)),1),"")</f>
        <v/>
      </c>
      <c r="S152" s="43"/>
      <c r="T152" s="43" t="str">
        <f>IFERROR(INDEX(Data!$A$1:R$1002,_xlfn.AGGREGATE(15,6,((Data!$C$1:$C$1002=T$6)/(Data!$C$1:$C$1002=T$6))*ROW(Data!$C$1:$C$1002),ROW(T152)-ROW(T$6)),1),"")</f>
        <v/>
      </c>
      <c r="U152" s="43"/>
      <c r="V152" s="43" t="str">
        <f>IFERROR(INDEX(Data!$A$1:X$1002,_xlfn.AGGREGATE(15,6,((Data!$C$1:$C$1002=V$6)/(Data!$C$1:$C$1002=V$6))*ROW(Data!$C$1:$C$1002),ROW(V152)-ROW(V$6)),1),"")</f>
        <v/>
      </c>
      <c r="W152" s="43"/>
      <c r="X152" s="43" t="str">
        <f>IFERROR(INDEX(Data!$A$1:Z$1002,_xlfn.AGGREGATE(15,6,((Data!$C$1:$C$1002=X$6)/(Data!$C$1:$C$1002=X$6))*ROW(Data!$C$1:$C$1002),ROW(X152)-ROW(X$6)),1),"")</f>
        <v/>
      </c>
      <c r="Y152" s="43"/>
      <c r="Z152" s="43" t="str">
        <f>IFERROR(INDEX(Data!$A$1:AB$1002,_xlfn.AGGREGATE(15,6,((Data!$C$1:$C$1002=Z$6)/(Data!$C$1:$C$1002=Z$6))*ROW(Data!$C$1:$C$1002),ROW(Z152)-ROW(Z$6)),1),"")</f>
        <v/>
      </c>
    </row>
    <row r="153" spans="1:26" x14ac:dyDescent="0.4">
      <c r="A153" s="43"/>
      <c r="B153" s="43" t="str">
        <f>IFERROR(INDEX(Data!A$1:$A$1002,_xlfn.AGGREGATE(15,6,((Data!$C$1:$C$1002=B$6)/(Data!$C$1:$C$1002=B$6))*ROW(Data!$C$1:$C$1002),ROW(B153)-ROW(B$6)),1),"")</f>
        <v/>
      </c>
      <c r="C153" s="43"/>
      <c r="D153" s="43" t="str">
        <f>IFERROR(INDEX(Data!$A$1:C$1002,_xlfn.AGGREGATE(15,6,((Data!$C$1:$C$1002=D$6)/(Data!$C$1:$C$1002=D$6))*ROW(Data!$C$1:$C$1002),ROW(D153)-ROW(D$6)),1),"")</f>
        <v/>
      </c>
      <c r="E153" s="43"/>
      <c r="F153" s="43" t="str">
        <f>IFERROR(INDEX(Data!$A$1:E$1002,_xlfn.AGGREGATE(15,6,((Data!$C$1:$C$1002=F$6)/(Data!$C$1:$C$1002=F$6))*ROW(Data!$C$1:$C$1002),ROW(F153)-ROW(F$6)),1),"")</f>
        <v/>
      </c>
      <c r="G153" s="43"/>
      <c r="H153" s="43" t="str">
        <f>IFERROR(INDEX(Data!$A$1:G$1002,_xlfn.AGGREGATE(15,6,((Data!$C$1:$C$1002=H$6)/(Data!$C$1:$C$1002=H$6))*ROW(Data!$C$1:$C$1002),ROW(H153)-ROW(H$6)),1),"")</f>
        <v/>
      </c>
      <c r="I153" s="43"/>
      <c r="J153" s="43" t="str">
        <f>IFERROR(INDEX(Data!$A$1:I$1002,_xlfn.AGGREGATE(15,6,((Data!$C$1:$C$1002=J$6)/(Data!$C$1:$C$1002=J$6))*ROW(Data!$C$1:$C$1002),ROW(J153)-ROW(J$6)),1),"")</f>
        <v/>
      </c>
      <c r="K153" s="43"/>
      <c r="L153" s="43" t="str">
        <f>IFERROR(INDEX(Data!$A$1:K$1002,_xlfn.AGGREGATE(15,6,((Data!$C$1:$C$1002=L$6)/(Data!$C$1:$C$1002=L$6))*ROW(Data!$C$1:$C$1002),ROW(L153)-ROW(L$6)),1),"")</f>
        <v/>
      </c>
      <c r="M153" s="43"/>
      <c r="N153" s="43" t="str">
        <f>IFERROR(INDEX(Data!$A$1:M$1002,_xlfn.AGGREGATE(15,6,((Data!$C$1:$C$1002=N$6)/(Data!$C$1:$C$1002=N$6))*ROW(Data!$C$1:$C$1002),ROW(N153)-ROW(N$6)),1),"")</f>
        <v/>
      </c>
      <c r="O153" s="43"/>
      <c r="P153" s="43" t="str">
        <f>IFERROR(INDEX(Data!$A$1:O$1002,_xlfn.AGGREGATE(15,6,((Data!$C$1:$C$1002=P$6)/(Data!$C$1:$C$1002=P$6))*ROW(Data!$C$1:$C$1002),ROW(P153)-ROW(P$6)),1),"")</f>
        <v/>
      </c>
      <c r="Q153" s="43"/>
      <c r="R153" s="43" t="str">
        <f>IFERROR(INDEX(Data!$A$1:Q$1002,_xlfn.AGGREGATE(15,6,((Data!$C$1:$C$1002=R$6)/(Data!$C$1:$C$1002=R$6))*ROW(Data!$C$1:$C$1002),ROW(R153)-ROW(R$6)),1),"")</f>
        <v/>
      </c>
      <c r="S153" s="43"/>
      <c r="T153" s="43" t="str">
        <f>IFERROR(INDEX(Data!$A$1:R$1002,_xlfn.AGGREGATE(15,6,((Data!$C$1:$C$1002=T$6)/(Data!$C$1:$C$1002=T$6))*ROW(Data!$C$1:$C$1002),ROW(T153)-ROW(T$6)),1),"")</f>
        <v/>
      </c>
      <c r="U153" s="43"/>
      <c r="V153" s="43" t="str">
        <f>IFERROR(INDEX(Data!$A$1:X$1002,_xlfn.AGGREGATE(15,6,((Data!$C$1:$C$1002=V$6)/(Data!$C$1:$C$1002=V$6))*ROW(Data!$C$1:$C$1002),ROW(V153)-ROW(V$6)),1),"")</f>
        <v/>
      </c>
      <c r="W153" s="43"/>
      <c r="X153" s="43" t="str">
        <f>IFERROR(INDEX(Data!$A$1:Z$1002,_xlfn.AGGREGATE(15,6,((Data!$C$1:$C$1002=X$6)/(Data!$C$1:$C$1002=X$6))*ROW(Data!$C$1:$C$1002),ROW(X153)-ROW(X$6)),1),"")</f>
        <v/>
      </c>
      <c r="Y153" s="43"/>
      <c r="Z153" s="43" t="str">
        <f>IFERROR(INDEX(Data!$A$1:AB$1002,_xlfn.AGGREGATE(15,6,((Data!$C$1:$C$1002=Z$6)/(Data!$C$1:$C$1002=Z$6))*ROW(Data!$C$1:$C$1002),ROW(Z153)-ROW(Z$6)),1),"")</f>
        <v/>
      </c>
    </row>
    <row r="154" spans="1:26" x14ac:dyDescent="0.4">
      <c r="A154" s="43"/>
      <c r="B154" s="43" t="str">
        <f>IFERROR(INDEX(Data!A$1:$A$1002,_xlfn.AGGREGATE(15,6,((Data!$C$1:$C$1002=B$6)/(Data!$C$1:$C$1002=B$6))*ROW(Data!$C$1:$C$1002),ROW(B154)-ROW(B$6)),1),"")</f>
        <v/>
      </c>
      <c r="C154" s="43"/>
      <c r="D154" s="43" t="str">
        <f>IFERROR(INDEX(Data!$A$1:C$1002,_xlfn.AGGREGATE(15,6,((Data!$C$1:$C$1002=D$6)/(Data!$C$1:$C$1002=D$6))*ROW(Data!$C$1:$C$1002),ROW(D154)-ROW(D$6)),1),"")</f>
        <v/>
      </c>
      <c r="E154" s="43"/>
      <c r="F154" s="43" t="str">
        <f>IFERROR(INDEX(Data!$A$1:E$1002,_xlfn.AGGREGATE(15,6,((Data!$C$1:$C$1002=F$6)/(Data!$C$1:$C$1002=F$6))*ROW(Data!$C$1:$C$1002),ROW(F154)-ROW(F$6)),1),"")</f>
        <v/>
      </c>
      <c r="G154" s="43"/>
      <c r="H154" s="43" t="str">
        <f>IFERROR(INDEX(Data!$A$1:G$1002,_xlfn.AGGREGATE(15,6,((Data!$C$1:$C$1002=H$6)/(Data!$C$1:$C$1002=H$6))*ROW(Data!$C$1:$C$1002),ROW(H154)-ROW(H$6)),1),"")</f>
        <v/>
      </c>
      <c r="I154" s="43"/>
      <c r="J154" s="43" t="str">
        <f>IFERROR(INDEX(Data!$A$1:I$1002,_xlfn.AGGREGATE(15,6,((Data!$C$1:$C$1002=J$6)/(Data!$C$1:$C$1002=J$6))*ROW(Data!$C$1:$C$1002),ROW(J154)-ROW(J$6)),1),"")</f>
        <v/>
      </c>
      <c r="K154" s="43"/>
      <c r="L154" s="43" t="str">
        <f>IFERROR(INDEX(Data!$A$1:K$1002,_xlfn.AGGREGATE(15,6,((Data!$C$1:$C$1002=L$6)/(Data!$C$1:$C$1002=L$6))*ROW(Data!$C$1:$C$1002),ROW(L154)-ROW(L$6)),1),"")</f>
        <v/>
      </c>
      <c r="M154" s="43"/>
      <c r="N154" s="43" t="str">
        <f>IFERROR(INDEX(Data!$A$1:M$1002,_xlfn.AGGREGATE(15,6,((Data!$C$1:$C$1002=N$6)/(Data!$C$1:$C$1002=N$6))*ROW(Data!$C$1:$C$1002),ROW(N154)-ROW(N$6)),1),"")</f>
        <v/>
      </c>
      <c r="O154" s="43"/>
      <c r="P154" s="43" t="str">
        <f>IFERROR(INDEX(Data!$A$1:O$1002,_xlfn.AGGREGATE(15,6,((Data!$C$1:$C$1002=P$6)/(Data!$C$1:$C$1002=P$6))*ROW(Data!$C$1:$C$1002),ROW(P154)-ROW(P$6)),1),"")</f>
        <v/>
      </c>
      <c r="Q154" s="43"/>
      <c r="R154" s="43" t="str">
        <f>IFERROR(INDEX(Data!$A$1:Q$1002,_xlfn.AGGREGATE(15,6,((Data!$C$1:$C$1002=R$6)/(Data!$C$1:$C$1002=R$6))*ROW(Data!$C$1:$C$1002),ROW(R154)-ROW(R$6)),1),"")</f>
        <v/>
      </c>
      <c r="S154" s="43"/>
      <c r="T154" s="43" t="str">
        <f>IFERROR(INDEX(Data!$A$1:R$1002,_xlfn.AGGREGATE(15,6,((Data!$C$1:$C$1002=T$6)/(Data!$C$1:$C$1002=T$6))*ROW(Data!$C$1:$C$1002),ROW(T154)-ROW(T$6)),1),"")</f>
        <v/>
      </c>
      <c r="U154" s="43"/>
      <c r="V154" s="43" t="str">
        <f>IFERROR(INDEX(Data!$A$1:X$1002,_xlfn.AGGREGATE(15,6,((Data!$C$1:$C$1002=V$6)/(Data!$C$1:$C$1002=V$6))*ROW(Data!$C$1:$C$1002),ROW(V154)-ROW(V$6)),1),"")</f>
        <v/>
      </c>
      <c r="W154" s="43"/>
      <c r="X154" s="43" t="str">
        <f>IFERROR(INDEX(Data!$A$1:Z$1002,_xlfn.AGGREGATE(15,6,((Data!$C$1:$C$1002=X$6)/(Data!$C$1:$C$1002=X$6))*ROW(Data!$C$1:$C$1002),ROW(X154)-ROW(X$6)),1),"")</f>
        <v/>
      </c>
      <c r="Y154" s="43"/>
      <c r="Z154" s="43" t="str">
        <f>IFERROR(INDEX(Data!$A$1:AB$1002,_xlfn.AGGREGATE(15,6,((Data!$C$1:$C$1002=Z$6)/(Data!$C$1:$C$1002=Z$6))*ROW(Data!$C$1:$C$1002),ROW(Z154)-ROW(Z$6)),1),"")</f>
        <v/>
      </c>
    </row>
    <row r="155" spans="1:26" x14ac:dyDescent="0.4">
      <c r="A155" s="43"/>
      <c r="B155" s="43" t="str">
        <f>IFERROR(INDEX(Data!A$1:$A$1002,_xlfn.AGGREGATE(15,6,((Data!$C$1:$C$1002=B$6)/(Data!$C$1:$C$1002=B$6))*ROW(Data!$C$1:$C$1002),ROW(B155)-ROW(B$6)),1),"")</f>
        <v/>
      </c>
      <c r="C155" s="43"/>
      <c r="D155" s="43" t="str">
        <f>IFERROR(INDEX(Data!$A$1:C$1002,_xlfn.AGGREGATE(15,6,((Data!$C$1:$C$1002=D$6)/(Data!$C$1:$C$1002=D$6))*ROW(Data!$C$1:$C$1002),ROW(D155)-ROW(D$6)),1),"")</f>
        <v/>
      </c>
      <c r="E155" s="43"/>
      <c r="F155" s="43" t="str">
        <f>IFERROR(INDEX(Data!$A$1:E$1002,_xlfn.AGGREGATE(15,6,((Data!$C$1:$C$1002=F$6)/(Data!$C$1:$C$1002=F$6))*ROW(Data!$C$1:$C$1002),ROW(F155)-ROW(F$6)),1),"")</f>
        <v/>
      </c>
      <c r="G155" s="43"/>
      <c r="H155" s="43" t="str">
        <f>IFERROR(INDEX(Data!$A$1:G$1002,_xlfn.AGGREGATE(15,6,((Data!$C$1:$C$1002=H$6)/(Data!$C$1:$C$1002=H$6))*ROW(Data!$C$1:$C$1002),ROW(H155)-ROW(H$6)),1),"")</f>
        <v/>
      </c>
      <c r="I155" s="43"/>
      <c r="J155" s="43" t="str">
        <f>IFERROR(INDEX(Data!$A$1:I$1002,_xlfn.AGGREGATE(15,6,((Data!$C$1:$C$1002=J$6)/(Data!$C$1:$C$1002=J$6))*ROW(Data!$C$1:$C$1002),ROW(J155)-ROW(J$6)),1),"")</f>
        <v/>
      </c>
      <c r="K155" s="43"/>
      <c r="L155" s="43" t="str">
        <f>IFERROR(INDEX(Data!$A$1:K$1002,_xlfn.AGGREGATE(15,6,((Data!$C$1:$C$1002=L$6)/(Data!$C$1:$C$1002=L$6))*ROW(Data!$C$1:$C$1002),ROW(L155)-ROW(L$6)),1),"")</f>
        <v/>
      </c>
      <c r="M155" s="43"/>
      <c r="N155" s="43" t="str">
        <f>IFERROR(INDEX(Data!$A$1:M$1002,_xlfn.AGGREGATE(15,6,((Data!$C$1:$C$1002=N$6)/(Data!$C$1:$C$1002=N$6))*ROW(Data!$C$1:$C$1002),ROW(N155)-ROW(N$6)),1),"")</f>
        <v/>
      </c>
      <c r="O155" s="43"/>
      <c r="P155" s="43" t="str">
        <f>IFERROR(INDEX(Data!$A$1:O$1002,_xlfn.AGGREGATE(15,6,((Data!$C$1:$C$1002=P$6)/(Data!$C$1:$C$1002=P$6))*ROW(Data!$C$1:$C$1002),ROW(P155)-ROW(P$6)),1),"")</f>
        <v/>
      </c>
      <c r="Q155" s="43"/>
      <c r="R155" s="43" t="str">
        <f>IFERROR(INDEX(Data!$A$1:Q$1002,_xlfn.AGGREGATE(15,6,((Data!$C$1:$C$1002=R$6)/(Data!$C$1:$C$1002=R$6))*ROW(Data!$C$1:$C$1002),ROW(R155)-ROW(R$6)),1),"")</f>
        <v/>
      </c>
      <c r="S155" s="43"/>
      <c r="T155" s="43" t="str">
        <f>IFERROR(INDEX(Data!$A$1:R$1002,_xlfn.AGGREGATE(15,6,((Data!$C$1:$C$1002=T$6)/(Data!$C$1:$C$1002=T$6))*ROW(Data!$C$1:$C$1002),ROW(T155)-ROW(T$6)),1),"")</f>
        <v/>
      </c>
      <c r="U155" s="43"/>
      <c r="V155" s="43" t="str">
        <f>IFERROR(INDEX(Data!$A$1:X$1002,_xlfn.AGGREGATE(15,6,((Data!$C$1:$C$1002=V$6)/(Data!$C$1:$C$1002=V$6))*ROW(Data!$C$1:$C$1002),ROW(V155)-ROW(V$6)),1),"")</f>
        <v/>
      </c>
      <c r="W155" s="43"/>
      <c r="X155" s="43" t="str">
        <f>IFERROR(INDEX(Data!$A$1:Z$1002,_xlfn.AGGREGATE(15,6,((Data!$C$1:$C$1002=X$6)/(Data!$C$1:$C$1002=X$6))*ROW(Data!$C$1:$C$1002),ROW(X155)-ROW(X$6)),1),"")</f>
        <v/>
      </c>
      <c r="Y155" s="43"/>
      <c r="Z155" s="43" t="str">
        <f>IFERROR(INDEX(Data!$A$1:AB$1002,_xlfn.AGGREGATE(15,6,((Data!$C$1:$C$1002=Z$6)/(Data!$C$1:$C$1002=Z$6))*ROW(Data!$C$1:$C$1002),ROW(Z155)-ROW(Z$6)),1),"")</f>
        <v/>
      </c>
    </row>
    <row r="156" spans="1:26" x14ac:dyDescent="0.4">
      <c r="A156" s="43"/>
      <c r="B156" s="43" t="str">
        <f>IFERROR(INDEX(Data!A$1:$A$1002,_xlfn.AGGREGATE(15,6,((Data!$C$1:$C$1002=B$6)/(Data!$C$1:$C$1002=B$6))*ROW(Data!$C$1:$C$1002),ROW(B156)-ROW(B$6)),1),"")</f>
        <v/>
      </c>
      <c r="C156" s="43"/>
      <c r="D156" s="43" t="str">
        <f>IFERROR(INDEX(Data!$A$1:C$1002,_xlfn.AGGREGATE(15,6,((Data!$C$1:$C$1002=D$6)/(Data!$C$1:$C$1002=D$6))*ROW(Data!$C$1:$C$1002),ROW(D156)-ROW(D$6)),1),"")</f>
        <v/>
      </c>
      <c r="E156" s="43"/>
      <c r="F156" s="43" t="str">
        <f>IFERROR(INDEX(Data!$A$1:E$1002,_xlfn.AGGREGATE(15,6,((Data!$C$1:$C$1002=F$6)/(Data!$C$1:$C$1002=F$6))*ROW(Data!$C$1:$C$1002),ROW(F156)-ROW(F$6)),1),"")</f>
        <v/>
      </c>
      <c r="G156" s="43"/>
      <c r="H156" s="43" t="str">
        <f>IFERROR(INDEX(Data!$A$1:G$1002,_xlfn.AGGREGATE(15,6,((Data!$C$1:$C$1002=H$6)/(Data!$C$1:$C$1002=H$6))*ROW(Data!$C$1:$C$1002),ROW(H156)-ROW(H$6)),1),"")</f>
        <v/>
      </c>
      <c r="I156" s="43"/>
      <c r="J156" s="43" t="str">
        <f>IFERROR(INDEX(Data!$A$1:I$1002,_xlfn.AGGREGATE(15,6,((Data!$C$1:$C$1002=J$6)/(Data!$C$1:$C$1002=J$6))*ROW(Data!$C$1:$C$1002),ROW(J156)-ROW(J$6)),1),"")</f>
        <v/>
      </c>
      <c r="K156" s="43"/>
      <c r="L156" s="43" t="str">
        <f>IFERROR(INDEX(Data!$A$1:K$1002,_xlfn.AGGREGATE(15,6,((Data!$C$1:$C$1002=L$6)/(Data!$C$1:$C$1002=L$6))*ROW(Data!$C$1:$C$1002),ROW(L156)-ROW(L$6)),1),"")</f>
        <v/>
      </c>
      <c r="M156" s="43"/>
      <c r="N156" s="43" t="str">
        <f>IFERROR(INDEX(Data!$A$1:M$1002,_xlfn.AGGREGATE(15,6,((Data!$C$1:$C$1002=N$6)/(Data!$C$1:$C$1002=N$6))*ROW(Data!$C$1:$C$1002),ROW(N156)-ROW(N$6)),1),"")</f>
        <v/>
      </c>
      <c r="O156" s="43"/>
      <c r="P156" s="43" t="str">
        <f>IFERROR(INDEX(Data!$A$1:O$1002,_xlfn.AGGREGATE(15,6,((Data!$C$1:$C$1002=P$6)/(Data!$C$1:$C$1002=P$6))*ROW(Data!$C$1:$C$1002),ROW(P156)-ROW(P$6)),1),"")</f>
        <v/>
      </c>
      <c r="Q156" s="43"/>
      <c r="R156" s="43" t="str">
        <f>IFERROR(INDEX(Data!$A$1:Q$1002,_xlfn.AGGREGATE(15,6,((Data!$C$1:$C$1002=R$6)/(Data!$C$1:$C$1002=R$6))*ROW(Data!$C$1:$C$1002),ROW(R156)-ROW(R$6)),1),"")</f>
        <v/>
      </c>
      <c r="S156" s="43"/>
      <c r="T156" s="43" t="str">
        <f>IFERROR(INDEX(Data!$A$1:R$1002,_xlfn.AGGREGATE(15,6,((Data!$C$1:$C$1002=T$6)/(Data!$C$1:$C$1002=T$6))*ROW(Data!$C$1:$C$1002),ROW(T156)-ROW(T$6)),1),"")</f>
        <v/>
      </c>
      <c r="U156" s="43"/>
      <c r="V156" s="43" t="str">
        <f>IFERROR(INDEX(Data!$A$1:X$1002,_xlfn.AGGREGATE(15,6,((Data!$C$1:$C$1002=V$6)/(Data!$C$1:$C$1002=V$6))*ROW(Data!$C$1:$C$1002),ROW(V156)-ROW(V$6)),1),"")</f>
        <v/>
      </c>
      <c r="W156" s="43"/>
      <c r="X156" s="43" t="str">
        <f>IFERROR(INDEX(Data!$A$1:Z$1002,_xlfn.AGGREGATE(15,6,((Data!$C$1:$C$1002=X$6)/(Data!$C$1:$C$1002=X$6))*ROW(Data!$C$1:$C$1002),ROW(X156)-ROW(X$6)),1),"")</f>
        <v/>
      </c>
      <c r="Y156" s="43"/>
      <c r="Z156" s="43" t="str">
        <f>IFERROR(INDEX(Data!$A$1:AB$1002,_xlfn.AGGREGATE(15,6,((Data!$C$1:$C$1002=Z$6)/(Data!$C$1:$C$1002=Z$6))*ROW(Data!$C$1:$C$1002),ROW(Z156)-ROW(Z$6)),1),"")</f>
        <v/>
      </c>
    </row>
    <row r="157" spans="1:26" x14ac:dyDescent="0.4">
      <c r="A157" s="43"/>
      <c r="B157" s="43" t="str">
        <f>IFERROR(INDEX(Data!A$1:$A$1002,_xlfn.AGGREGATE(15,6,((Data!$C$1:$C$1002=B$6)/(Data!$C$1:$C$1002=B$6))*ROW(Data!$C$1:$C$1002),ROW(B157)-ROW(B$6)),1),"")</f>
        <v/>
      </c>
      <c r="C157" s="43"/>
      <c r="D157" s="43" t="str">
        <f>IFERROR(INDEX(Data!$A$1:C$1002,_xlfn.AGGREGATE(15,6,((Data!$C$1:$C$1002=D$6)/(Data!$C$1:$C$1002=D$6))*ROW(Data!$C$1:$C$1002),ROW(D157)-ROW(D$6)),1),"")</f>
        <v/>
      </c>
      <c r="E157" s="43"/>
      <c r="F157" s="43" t="str">
        <f>IFERROR(INDEX(Data!$A$1:E$1002,_xlfn.AGGREGATE(15,6,((Data!$C$1:$C$1002=F$6)/(Data!$C$1:$C$1002=F$6))*ROW(Data!$C$1:$C$1002),ROW(F157)-ROW(F$6)),1),"")</f>
        <v/>
      </c>
      <c r="G157" s="43"/>
      <c r="H157" s="43" t="str">
        <f>IFERROR(INDEX(Data!$A$1:G$1002,_xlfn.AGGREGATE(15,6,((Data!$C$1:$C$1002=H$6)/(Data!$C$1:$C$1002=H$6))*ROW(Data!$C$1:$C$1002),ROW(H157)-ROW(H$6)),1),"")</f>
        <v/>
      </c>
      <c r="I157" s="43"/>
      <c r="J157" s="43" t="str">
        <f>IFERROR(INDEX(Data!$A$1:I$1002,_xlfn.AGGREGATE(15,6,((Data!$C$1:$C$1002=J$6)/(Data!$C$1:$C$1002=J$6))*ROW(Data!$C$1:$C$1002),ROW(J157)-ROW(J$6)),1),"")</f>
        <v/>
      </c>
      <c r="K157" s="43"/>
      <c r="L157" s="43" t="str">
        <f>IFERROR(INDEX(Data!$A$1:K$1002,_xlfn.AGGREGATE(15,6,((Data!$C$1:$C$1002=L$6)/(Data!$C$1:$C$1002=L$6))*ROW(Data!$C$1:$C$1002),ROW(L157)-ROW(L$6)),1),"")</f>
        <v/>
      </c>
      <c r="M157" s="43"/>
      <c r="N157" s="43" t="str">
        <f>IFERROR(INDEX(Data!$A$1:M$1002,_xlfn.AGGREGATE(15,6,((Data!$C$1:$C$1002=N$6)/(Data!$C$1:$C$1002=N$6))*ROW(Data!$C$1:$C$1002),ROW(N157)-ROW(N$6)),1),"")</f>
        <v/>
      </c>
      <c r="O157" s="43"/>
      <c r="P157" s="43" t="str">
        <f>IFERROR(INDEX(Data!$A$1:O$1002,_xlfn.AGGREGATE(15,6,((Data!$C$1:$C$1002=P$6)/(Data!$C$1:$C$1002=P$6))*ROW(Data!$C$1:$C$1002),ROW(P157)-ROW(P$6)),1),"")</f>
        <v/>
      </c>
      <c r="Q157" s="43"/>
      <c r="R157" s="43" t="str">
        <f>IFERROR(INDEX(Data!$A$1:Q$1002,_xlfn.AGGREGATE(15,6,((Data!$C$1:$C$1002=R$6)/(Data!$C$1:$C$1002=R$6))*ROW(Data!$C$1:$C$1002),ROW(R157)-ROW(R$6)),1),"")</f>
        <v/>
      </c>
      <c r="S157" s="43"/>
      <c r="T157" s="43" t="str">
        <f>IFERROR(INDEX(Data!$A$1:R$1002,_xlfn.AGGREGATE(15,6,((Data!$C$1:$C$1002=T$6)/(Data!$C$1:$C$1002=T$6))*ROW(Data!$C$1:$C$1002),ROW(T157)-ROW(T$6)),1),"")</f>
        <v/>
      </c>
      <c r="U157" s="43"/>
      <c r="V157" s="43" t="str">
        <f>IFERROR(INDEX(Data!$A$1:X$1002,_xlfn.AGGREGATE(15,6,((Data!$C$1:$C$1002=V$6)/(Data!$C$1:$C$1002=V$6))*ROW(Data!$C$1:$C$1002),ROW(V157)-ROW(V$6)),1),"")</f>
        <v/>
      </c>
      <c r="W157" s="43"/>
      <c r="X157" s="43" t="str">
        <f>IFERROR(INDEX(Data!$A$1:Z$1002,_xlfn.AGGREGATE(15,6,((Data!$C$1:$C$1002=X$6)/(Data!$C$1:$C$1002=X$6))*ROW(Data!$C$1:$C$1002),ROW(X157)-ROW(X$6)),1),"")</f>
        <v/>
      </c>
      <c r="Y157" s="43"/>
      <c r="Z157" s="43" t="str">
        <f>IFERROR(INDEX(Data!$A$1:AB$1002,_xlfn.AGGREGATE(15,6,((Data!$C$1:$C$1002=Z$6)/(Data!$C$1:$C$1002=Z$6))*ROW(Data!$C$1:$C$1002),ROW(Z157)-ROW(Z$6)),1),"")</f>
        <v/>
      </c>
    </row>
    <row r="158" spans="1:26" x14ac:dyDescent="0.4">
      <c r="A158" s="43"/>
      <c r="B158" s="43" t="str">
        <f>IFERROR(INDEX(Data!A$1:$A$1002,_xlfn.AGGREGATE(15,6,((Data!$C$1:$C$1002=B$6)/(Data!$C$1:$C$1002=B$6))*ROW(Data!$C$1:$C$1002),ROW(B158)-ROW(B$6)),1),"")</f>
        <v/>
      </c>
      <c r="C158" s="43"/>
      <c r="D158" s="43" t="str">
        <f>IFERROR(INDEX(Data!$A$1:C$1002,_xlfn.AGGREGATE(15,6,((Data!$C$1:$C$1002=D$6)/(Data!$C$1:$C$1002=D$6))*ROW(Data!$C$1:$C$1002),ROW(D158)-ROW(D$6)),1),"")</f>
        <v/>
      </c>
      <c r="E158" s="43"/>
      <c r="F158" s="43" t="str">
        <f>IFERROR(INDEX(Data!$A$1:E$1002,_xlfn.AGGREGATE(15,6,((Data!$C$1:$C$1002=F$6)/(Data!$C$1:$C$1002=F$6))*ROW(Data!$C$1:$C$1002),ROW(F158)-ROW(F$6)),1),"")</f>
        <v/>
      </c>
      <c r="G158" s="43"/>
      <c r="H158" s="43" t="str">
        <f>IFERROR(INDEX(Data!$A$1:G$1002,_xlfn.AGGREGATE(15,6,((Data!$C$1:$C$1002=H$6)/(Data!$C$1:$C$1002=H$6))*ROW(Data!$C$1:$C$1002),ROW(H158)-ROW(H$6)),1),"")</f>
        <v/>
      </c>
      <c r="I158" s="43"/>
      <c r="J158" s="43" t="str">
        <f>IFERROR(INDEX(Data!$A$1:I$1002,_xlfn.AGGREGATE(15,6,((Data!$C$1:$C$1002=J$6)/(Data!$C$1:$C$1002=J$6))*ROW(Data!$C$1:$C$1002),ROW(J158)-ROW(J$6)),1),"")</f>
        <v/>
      </c>
      <c r="K158" s="43"/>
      <c r="L158" s="43" t="str">
        <f>IFERROR(INDEX(Data!$A$1:K$1002,_xlfn.AGGREGATE(15,6,((Data!$C$1:$C$1002=L$6)/(Data!$C$1:$C$1002=L$6))*ROW(Data!$C$1:$C$1002),ROW(L158)-ROW(L$6)),1),"")</f>
        <v/>
      </c>
      <c r="M158" s="43"/>
      <c r="N158" s="43" t="str">
        <f>IFERROR(INDEX(Data!$A$1:M$1002,_xlfn.AGGREGATE(15,6,((Data!$C$1:$C$1002=N$6)/(Data!$C$1:$C$1002=N$6))*ROW(Data!$C$1:$C$1002),ROW(N158)-ROW(N$6)),1),"")</f>
        <v/>
      </c>
      <c r="O158" s="43"/>
      <c r="P158" s="43" t="str">
        <f>IFERROR(INDEX(Data!$A$1:O$1002,_xlfn.AGGREGATE(15,6,((Data!$C$1:$C$1002=P$6)/(Data!$C$1:$C$1002=P$6))*ROW(Data!$C$1:$C$1002),ROW(P158)-ROW(P$6)),1),"")</f>
        <v/>
      </c>
      <c r="Q158" s="43"/>
      <c r="R158" s="43" t="str">
        <f>IFERROR(INDEX(Data!$A$1:Q$1002,_xlfn.AGGREGATE(15,6,((Data!$C$1:$C$1002=R$6)/(Data!$C$1:$C$1002=R$6))*ROW(Data!$C$1:$C$1002),ROW(R158)-ROW(R$6)),1),"")</f>
        <v/>
      </c>
      <c r="S158" s="43"/>
      <c r="T158" s="43" t="str">
        <f>IFERROR(INDEX(Data!$A$1:R$1002,_xlfn.AGGREGATE(15,6,((Data!$C$1:$C$1002=T$6)/(Data!$C$1:$C$1002=T$6))*ROW(Data!$C$1:$C$1002),ROW(T158)-ROW(T$6)),1),"")</f>
        <v/>
      </c>
      <c r="U158" s="43"/>
      <c r="V158" s="43" t="str">
        <f>IFERROR(INDEX(Data!$A$1:X$1002,_xlfn.AGGREGATE(15,6,((Data!$C$1:$C$1002=V$6)/(Data!$C$1:$C$1002=V$6))*ROW(Data!$C$1:$C$1002),ROW(V158)-ROW(V$6)),1),"")</f>
        <v/>
      </c>
      <c r="W158" s="43"/>
      <c r="X158" s="43" t="str">
        <f>IFERROR(INDEX(Data!$A$1:Z$1002,_xlfn.AGGREGATE(15,6,((Data!$C$1:$C$1002=X$6)/(Data!$C$1:$C$1002=X$6))*ROW(Data!$C$1:$C$1002),ROW(X158)-ROW(X$6)),1),"")</f>
        <v/>
      </c>
      <c r="Y158" s="43"/>
      <c r="Z158" s="43" t="str">
        <f>IFERROR(INDEX(Data!$A$1:AB$1002,_xlfn.AGGREGATE(15,6,((Data!$C$1:$C$1002=Z$6)/(Data!$C$1:$C$1002=Z$6))*ROW(Data!$C$1:$C$1002),ROW(Z158)-ROW(Z$6)),1),"")</f>
        <v/>
      </c>
    </row>
    <row r="159" spans="1:26" x14ac:dyDescent="0.4">
      <c r="A159" s="43"/>
      <c r="B159" s="43" t="str">
        <f>IFERROR(INDEX(Data!A$1:$A$1002,_xlfn.AGGREGATE(15,6,((Data!$C$1:$C$1002=B$6)/(Data!$C$1:$C$1002=B$6))*ROW(Data!$C$1:$C$1002),ROW(B159)-ROW(B$6)),1),"")</f>
        <v/>
      </c>
      <c r="C159" s="43"/>
      <c r="D159" s="43" t="str">
        <f>IFERROR(INDEX(Data!$A$1:C$1002,_xlfn.AGGREGATE(15,6,((Data!$C$1:$C$1002=D$6)/(Data!$C$1:$C$1002=D$6))*ROW(Data!$C$1:$C$1002),ROW(D159)-ROW(D$6)),1),"")</f>
        <v/>
      </c>
      <c r="E159" s="43"/>
      <c r="F159" s="43" t="str">
        <f>IFERROR(INDEX(Data!$A$1:E$1002,_xlfn.AGGREGATE(15,6,((Data!$C$1:$C$1002=F$6)/(Data!$C$1:$C$1002=F$6))*ROW(Data!$C$1:$C$1002),ROW(F159)-ROW(F$6)),1),"")</f>
        <v/>
      </c>
      <c r="G159" s="43"/>
      <c r="H159" s="43" t="str">
        <f>IFERROR(INDEX(Data!$A$1:G$1002,_xlfn.AGGREGATE(15,6,((Data!$C$1:$C$1002=H$6)/(Data!$C$1:$C$1002=H$6))*ROW(Data!$C$1:$C$1002),ROW(H159)-ROW(H$6)),1),"")</f>
        <v/>
      </c>
      <c r="I159" s="43"/>
      <c r="J159" s="43" t="str">
        <f>IFERROR(INDEX(Data!$A$1:I$1002,_xlfn.AGGREGATE(15,6,((Data!$C$1:$C$1002=J$6)/(Data!$C$1:$C$1002=J$6))*ROW(Data!$C$1:$C$1002),ROW(J159)-ROW(J$6)),1),"")</f>
        <v/>
      </c>
      <c r="K159" s="43"/>
      <c r="L159" s="43" t="str">
        <f>IFERROR(INDEX(Data!$A$1:K$1002,_xlfn.AGGREGATE(15,6,((Data!$C$1:$C$1002=L$6)/(Data!$C$1:$C$1002=L$6))*ROW(Data!$C$1:$C$1002),ROW(L159)-ROW(L$6)),1),"")</f>
        <v/>
      </c>
      <c r="M159" s="43"/>
      <c r="N159" s="43" t="str">
        <f>IFERROR(INDEX(Data!$A$1:M$1002,_xlfn.AGGREGATE(15,6,((Data!$C$1:$C$1002=N$6)/(Data!$C$1:$C$1002=N$6))*ROW(Data!$C$1:$C$1002),ROW(N159)-ROW(N$6)),1),"")</f>
        <v/>
      </c>
      <c r="O159" s="43"/>
      <c r="P159" s="43" t="str">
        <f>IFERROR(INDEX(Data!$A$1:O$1002,_xlfn.AGGREGATE(15,6,((Data!$C$1:$C$1002=P$6)/(Data!$C$1:$C$1002=P$6))*ROW(Data!$C$1:$C$1002),ROW(P159)-ROW(P$6)),1),"")</f>
        <v/>
      </c>
      <c r="Q159" s="43"/>
      <c r="R159" s="43" t="str">
        <f>IFERROR(INDEX(Data!$A$1:Q$1002,_xlfn.AGGREGATE(15,6,((Data!$C$1:$C$1002=R$6)/(Data!$C$1:$C$1002=R$6))*ROW(Data!$C$1:$C$1002),ROW(R159)-ROW(R$6)),1),"")</f>
        <v/>
      </c>
      <c r="S159" s="43"/>
      <c r="T159" s="43" t="str">
        <f>IFERROR(INDEX(Data!$A$1:R$1002,_xlfn.AGGREGATE(15,6,((Data!$C$1:$C$1002=T$6)/(Data!$C$1:$C$1002=T$6))*ROW(Data!$C$1:$C$1002),ROW(T159)-ROW(T$6)),1),"")</f>
        <v/>
      </c>
      <c r="U159" s="43"/>
      <c r="V159" s="43" t="str">
        <f>IFERROR(INDEX(Data!$A$1:X$1002,_xlfn.AGGREGATE(15,6,((Data!$C$1:$C$1002=V$6)/(Data!$C$1:$C$1002=V$6))*ROW(Data!$C$1:$C$1002),ROW(V159)-ROW(V$6)),1),"")</f>
        <v/>
      </c>
      <c r="W159" s="43"/>
      <c r="X159" s="43" t="str">
        <f>IFERROR(INDEX(Data!$A$1:Z$1002,_xlfn.AGGREGATE(15,6,((Data!$C$1:$C$1002=X$6)/(Data!$C$1:$C$1002=X$6))*ROW(Data!$C$1:$C$1002),ROW(X159)-ROW(X$6)),1),"")</f>
        <v/>
      </c>
      <c r="Y159" s="43"/>
      <c r="Z159" s="43" t="str">
        <f>IFERROR(INDEX(Data!$A$1:AB$1002,_xlfn.AGGREGATE(15,6,((Data!$C$1:$C$1002=Z$6)/(Data!$C$1:$C$1002=Z$6))*ROW(Data!$C$1:$C$1002),ROW(Z159)-ROW(Z$6)),1),"")</f>
        <v/>
      </c>
    </row>
    <row r="160" spans="1:26" x14ac:dyDescent="0.4">
      <c r="A160" s="43"/>
      <c r="B160" s="43" t="str">
        <f>IFERROR(INDEX(Data!A$1:$A$1002,_xlfn.AGGREGATE(15,6,((Data!$C$1:$C$1002=B$6)/(Data!$C$1:$C$1002=B$6))*ROW(Data!$C$1:$C$1002),ROW(B160)-ROW(B$6)),1),"")</f>
        <v/>
      </c>
      <c r="C160" s="43"/>
      <c r="D160" s="43" t="str">
        <f>IFERROR(INDEX(Data!$A$1:C$1002,_xlfn.AGGREGATE(15,6,((Data!$C$1:$C$1002=D$6)/(Data!$C$1:$C$1002=D$6))*ROW(Data!$C$1:$C$1002),ROW(D160)-ROW(D$6)),1),"")</f>
        <v/>
      </c>
      <c r="E160" s="43"/>
      <c r="F160" s="43" t="str">
        <f>IFERROR(INDEX(Data!$A$1:E$1002,_xlfn.AGGREGATE(15,6,((Data!$C$1:$C$1002=F$6)/(Data!$C$1:$C$1002=F$6))*ROW(Data!$C$1:$C$1002),ROW(F160)-ROW(F$6)),1),"")</f>
        <v/>
      </c>
      <c r="G160" s="43"/>
      <c r="H160" s="43" t="str">
        <f>IFERROR(INDEX(Data!$A$1:G$1002,_xlfn.AGGREGATE(15,6,((Data!$C$1:$C$1002=H$6)/(Data!$C$1:$C$1002=H$6))*ROW(Data!$C$1:$C$1002),ROW(H160)-ROW(H$6)),1),"")</f>
        <v/>
      </c>
      <c r="I160" s="43"/>
      <c r="J160" s="43" t="str">
        <f>IFERROR(INDEX(Data!$A$1:I$1002,_xlfn.AGGREGATE(15,6,((Data!$C$1:$C$1002=J$6)/(Data!$C$1:$C$1002=J$6))*ROW(Data!$C$1:$C$1002),ROW(J160)-ROW(J$6)),1),"")</f>
        <v/>
      </c>
      <c r="K160" s="43"/>
      <c r="L160" s="43" t="str">
        <f>IFERROR(INDEX(Data!$A$1:K$1002,_xlfn.AGGREGATE(15,6,((Data!$C$1:$C$1002=L$6)/(Data!$C$1:$C$1002=L$6))*ROW(Data!$C$1:$C$1002),ROW(L160)-ROW(L$6)),1),"")</f>
        <v/>
      </c>
      <c r="M160" s="43"/>
      <c r="N160" s="43" t="str">
        <f>IFERROR(INDEX(Data!$A$1:M$1002,_xlfn.AGGREGATE(15,6,((Data!$C$1:$C$1002=N$6)/(Data!$C$1:$C$1002=N$6))*ROW(Data!$C$1:$C$1002),ROW(N160)-ROW(N$6)),1),"")</f>
        <v/>
      </c>
      <c r="O160" s="43"/>
      <c r="P160" s="43" t="str">
        <f>IFERROR(INDEX(Data!$A$1:O$1002,_xlfn.AGGREGATE(15,6,((Data!$C$1:$C$1002=P$6)/(Data!$C$1:$C$1002=P$6))*ROW(Data!$C$1:$C$1002),ROW(P160)-ROW(P$6)),1),"")</f>
        <v/>
      </c>
      <c r="Q160" s="43"/>
      <c r="R160" s="43" t="str">
        <f>IFERROR(INDEX(Data!$A$1:Q$1002,_xlfn.AGGREGATE(15,6,((Data!$C$1:$C$1002=R$6)/(Data!$C$1:$C$1002=R$6))*ROW(Data!$C$1:$C$1002),ROW(R160)-ROW(R$6)),1),"")</f>
        <v/>
      </c>
      <c r="S160" s="43"/>
      <c r="T160" s="43" t="str">
        <f>IFERROR(INDEX(Data!$A$1:R$1002,_xlfn.AGGREGATE(15,6,((Data!$C$1:$C$1002=T$6)/(Data!$C$1:$C$1002=T$6))*ROW(Data!$C$1:$C$1002),ROW(T160)-ROW(T$6)),1),"")</f>
        <v/>
      </c>
      <c r="U160" s="43"/>
      <c r="V160" s="43" t="str">
        <f>IFERROR(INDEX(Data!$A$1:X$1002,_xlfn.AGGREGATE(15,6,((Data!$C$1:$C$1002=V$6)/(Data!$C$1:$C$1002=V$6))*ROW(Data!$C$1:$C$1002),ROW(V160)-ROW(V$6)),1),"")</f>
        <v/>
      </c>
      <c r="W160" s="43"/>
      <c r="X160" s="43" t="str">
        <f>IFERROR(INDEX(Data!$A$1:Z$1002,_xlfn.AGGREGATE(15,6,((Data!$C$1:$C$1002=X$6)/(Data!$C$1:$C$1002=X$6))*ROW(Data!$C$1:$C$1002),ROW(X160)-ROW(X$6)),1),"")</f>
        <v/>
      </c>
      <c r="Y160" s="43"/>
      <c r="Z160" s="43" t="str">
        <f>IFERROR(INDEX(Data!$A$1:AB$1002,_xlfn.AGGREGATE(15,6,((Data!$C$1:$C$1002=Z$6)/(Data!$C$1:$C$1002=Z$6))*ROW(Data!$C$1:$C$1002),ROW(Z160)-ROW(Z$6)),1),"")</f>
        <v/>
      </c>
    </row>
    <row r="161" spans="1:26" x14ac:dyDescent="0.4">
      <c r="A161" s="43"/>
      <c r="B161" s="43" t="str">
        <f>IFERROR(INDEX(Data!A$1:$A$1002,_xlfn.AGGREGATE(15,6,((Data!$C$1:$C$1002=B$6)/(Data!$C$1:$C$1002=B$6))*ROW(Data!$C$1:$C$1002),ROW(B161)-ROW(B$6)),1),"")</f>
        <v/>
      </c>
      <c r="C161" s="43"/>
      <c r="D161" s="43" t="str">
        <f>IFERROR(INDEX(Data!$A$1:C$1002,_xlfn.AGGREGATE(15,6,((Data!$C$1:$C$1002=D$6)/(Data!$C$1:$C$1002=D$6))*ROW(Data!$C$1:$C$1002),ROW(D161)-ROW(D$6)),1),"")</f>
        <v/>
      </c>
      <c r="E161" s="43"/>
      <c r="F161" s="43" t="str">
        <f>IFERROR(INDEX(Data!$A$1:E$1002,_xlfn.AGGREGATE(15,6,((Data!$C$1:$C$1002=F$6)/(Data!$C$1:$C$1002=F$6))*ROW(Data!$C$1:$C$1002),ROW(F161)-ROW(F$6)),1),"")</f>
        <v/>
      </c>
      <c r="G161" s="43"/>
      <c r="H161" s="43" t="str">
        <f>IFERROR(INDEX(Data!$A$1:G$1002,_xlfn.AGGREGATE(15,6,((Data!$C$1:$C$1002=H$6)/(Data!$C$1:$C$1002=H$6))*ROW(Data!$C$1:$C$1002),ROW(H161)-ROW(H$6)),1),"")</f>
        <v/>
      </c>
      <c r="I161" s="43"/>
      <c r="J161" s="43" t="str">
        <f>IFERROR(INDEX(Data!$A$1:I$1002,_xlfn.AGGREGATE(15,6,((Data!$C$1:$C$1002=J$6)/(Data!$C$1:$C$1002=J$6))*ROW(Data!$C$1:$C$1002),ROW(J161)-ROW(J$6)),1),"")</f>
        <v/>
      </c>
      <c r="K161" s="43"/>
      <c r="L161" s="43" t="str">
        <f>IFERROR(INDEX(Data!$A$1:K$1002,_xlfn.AGGREGATE(15,6,((Data!$C$1:$C$1002=L$6)/(Data!$C$1:$C$1002=L$6))*ROW(Data!$C$1:$C$1002),ROW(L161)-ROW(L$6)),1),"")</f>
        <v/>
      </c>
      <c r="M161" s="43"/>
      <c r="N161" s="43" t="str">
        <f>IFERROR(INDEX(Data!$A$1:M$1002,_xlfn.AGGREGATE(15,6,((Data!$C$1:$C$1002=N$6)/(Data!$C$1:$C$1002=N$6))*ROW(Data!$C$1:$C$1002),ROW(N161)-ROW(N$6)),1),"")</f>
        <v/>
      </c>
      <c r="O161" s="43"/>
      <c r="P161" s="43" t="str">
        <f>IFERROR(INDEX(Data!$A$1:O$1002,_xlfn.AGGREGATE(15,6,((Data!$C$1:$C$1002=P$6)/(Data!$C$1:$C$1002=P$6))*ROW(Data!$C$1:$C$1002),ROW(P161)-ROW(P$6)),1),"")</f>
        <v/>
      </c>
      <c r="Q161" s="43"/>
      <c r="R161" s="43" t="str">
        <f>IFERROR(INDEX(Data!$A$1:Q$1002,_xlfn.AGGREGATE(15,6,((Data!$C$1:$C$1002=R$6)/(Data!$C$1:$C$1002=R$6))*ROW(Data!$C$1:$C$1002),ROW(R161)-ROW(R$6)),1),"")</f>
        <v/>
      </c>
      <c r="S161" s="43"/>
      <c r="T161" s="43" t="str">
        <f>IFERROR(INDEX(Data!$A$1:R$1002,_xlfn.AGGREGATE(15,6,((Data!$C$1:$C$1002=T$6)/(Data!$C$1:$C$1002=T$6))*ROW(Data!$C$1:$C$1002),ROW(T161)-ROW(T$6)),1),"")</f>
        <v/>
      </c>
      <c r="U161" s="43"/>
      <c r="V161" s="43" t="str">
        <f>IFERROR(INDEX(Data!$A$1:X$1002,_xlfn.AGGREGATE(15,6,((Data!$C$1:$C$1002=V$6)/(Data!$C$1:$C$1002=V$6))*ROW(Data!$C$1:$C$1002),ROW(V161)-ROW(V$6)),1),"")</f>
        <v/>
      </c>
      <c r="W161" s="43"/>
      <c r="X161" s="43" t="str">
        <f>IFERROR(INDEX(Data!$A$1:Z$1002,_xlfn.AGGREGATE(15,6,((Data!$C$1:$C$1002=X$6)/(Data!$C$1:$C$1002=X$6))*ROW(Data!$C$1:$C$1002),ROW(X161)-ROW(X$6)),1),"")</f>
        <v/>
      </c>
      <c r="Y161" s="43"/>
      <c r="Z161" s="43" t="str">
        <f>IFERROR(INDEX(Data!$A$1:AB$1002,_xlfn.AGGREGATE(15,6,((Data!$C$1:$C$1002=Z$6)/(Data!$C$1:$C$1002=Z$6))*ROW(Data!$C$1:$C$1002),ROW(Z161)-ROW(Z$6)),1),"")</f>
        <v/>
      </c>
    </row>
    <row r="162" spans="1:26" x14ac:dyDescent="0.4">
      <c r="A162" s="43"/>
      <c r="B162" s="43" t="str">
        <f>IFERROR(INDEX(Data!A$1:$A$1002,_xlfn.AGGREGATE(15,6,((Data!$C$1:$C$1002=B$6)/(Data!$C$1:$C$1002=B$6))*ROW(Data!$C$1:$C$1002),ROW(B162)-ROW(B$6)),1),"")</f>
        <v/>
      </c>
      <c r="C162" s="43"/>
      <c r="D162" s="43" t="str">
        <f>IFERROR(INDEX(Data!$A$1:C$1002,_xlfn.AGGREGATE(15,6,((Data!$C$1:$C$1002=D$6)/(Data!$C$1:$C$1002=D$6))*ROW(Data!$C$1:$C$1002),ROW(D162)-ROW(D$6)),1),"")</f>
        <v/>
      </c>
      <c r="E162" s="43"/>
      <c r="F162" s="43" t="str">
        <f>IFERROR(INDEX(Data!$A$1:E$1002,_xlfn.AGGREGATE(15,6,((Data!$C$1:$C$1002=F$6)/(Data!$C$1:$C$1002=F$6))*ROW(Data!$C$1:$C$1002),ROW(F162)-ROW(F$6)),1),"")</f>
        <v/>
      </c>
      <c r="G162" s="43"/>
      <c r="H162" s="43" t="str">
        <f>IFERROR(INDEX(Data!$A$1:G$1002,_xlfn.AGGREGATE(15,6,((Data!$C$1:$C$1002=H$6)/(Data!$C$1:$C$1002=H$6))*ROW(Data!$C$1:$C$1002),ROW(H162)-ROW(H$6)),1),"")</f>
        <v/>
      </c>
      <c r="I162" s="43"/>
      <c r="J162" s="43" t="str">
        <f>IFERROR(INDEX(Data!$A$1:I$1002,_xlfn.AGGREGATE(15,6,((Data!$C$1:$C$1002=J$6)/(Data!$C$1:$C$1002=J$6))*ROW(Data!$C$1:$C$1002),ROW(J162)-ROW(J$6)),1),"")</f>
        <v/>
      </c>
      <c r="K162" s="43"/>
      <c r="L162" s="43" t="str">
        <f>IFERROR(INDEX(Data!$A$1:K$1002,_xlfn.AGGREGATE(15,6,((Data!$C$1:$C$1002=L$6)/(Data!$C$1:$C$1002=L$6))*ROW(Data!$C$1:$C$1002),ROW(L162)-ROW(L$6)),1),"")</f>
        <v/>
      </c>
      <c r="M162" s="43"/>
      <c r="N162" s="43" t="str">
        <f>IFERROR(INDEX(Data!$A$1:M$1002,_xlfn.AGGREGATE(15,6,((Data!$C$1:$C$1002=N$6)/(Data!$C$1:$C$1002=N$6))*ROW(Data!$C$1:$C$1002),ROW(N162)-ROW(N$6)),1),"")</f>
        <v/>
      </c>
      <c r="O162" s="43"/>
      <c r="P162" s="43" t="str">
        <f>IFERROR(INDEX(Data!$A$1:O$1002,_xlfn.AGGREGATE(15,6,((Data!$C$1:$C$1002=P$6)/(Data!$C$1:$C$1002=P$6))*ROW(Data!$C$1:$C$1002),ROW(P162)-ROW(P$6)),1),"")</f>
        <v/>
      </c>
      <c r="Q162" s="43"/>
      <c r="R162" s="43" t="str">
        <f>IFERROR(INDEX(Data!$A$1:Q$1002,_xlfn.AGGREGATE(15,6,((Data!$C$1:$C$1002=R$6)/(Data!$C$1:$C$1002=R$6))*ROW(Data!$C$1:$C$1002),ROW(R162)-ROW(R$6)),1),"")</f>
        <v/>
      </c>
      <c r="S162" s="43"/>
      <c r="T162" s="43" t="str">
        <f>IFERROR(INDEX(Data!$A$1:R$1002,_xlfn.AGGREGATE(15,6,((Data!$C$1:$C$1002=T$6)/(Data!$C$1:$C$1002=T$6))*ROW(Data!$C$1:$C$1002),ROW(T162)-ROW(T$6)),1),"")</f>
        <v/>
      </c>
      <c r="U162" s="43"/>
      <c r="V162" s="43" t="str">
        <f>IFERROR(INDEX(Data!$A$1:X$1002,_xlfn.AGGREGATE(15,6,((Data!$C$1:$C$1002=V$6)/(Data!$C$1:$C$1002=V$6))*ROW(Data!$C$1:$C$1002),ROW(V162)-ROW(V$6)),1),"")</f>
        <v/>
      </c>
      <c r="W162" s="43"/>
      <c r="X162" s="43" t="str">
        <f>IFERROR(INDEX(Data!$A$1:Z$1002,_xlfn.AGGREGATE(15,6,((Data!$C$1:$C$1002=X$6)/(Data!$C$1:$C$1002=X$6))*ROW(Data!$C$1:$C$1002),ROW(X162)-ROW(X$6)),1),"")</f>
        <v/>
      </c>
      <c r="Y162" s="43"/>
      <c r="Z162" s="43" t="str">
        <f>IFERROR(INDEX(Data!$A$1:AB$1002,_xlfn.AGGREGATE(15,6,((Data!$C$1:$C$1002=Z$6)/(Data!$C$1:$C$1002=Z$6))*ROW(Data!$C$1:$C$1002),ROW(Z162)-ROW(Z$6)),1),"")</f>
        <v/>
      </c>
    </row>
    <row r="163" spans="1:26" x14ac:dyDescent="0.4">
      <c r="A163" s="43"/>
      <c r="B163" s="43" t="str">
        <f>IFERROR(INDEX(Data!A$1:$A$1002,_xlfn.AGGREGATE(15,6,((Data!$C$1:$C$1002=B$6)/(Data!$C$1:$C$1002=B$6))*ROW(Data!$C$1:$C$1002),ROW(B163)-ROW(B$6)),1),"")</f>
        <v/>
      </c>
      <c r="C163" s="43"/>
      <c r="D163" s="43" t="str">
        <f>IFERROR(INDEX(Data!$A$1:C$1002,_xlfn.AGGREGATE(15,6,((Data!$C$1:$C$1002=D$6)/(Data!$C$1:$C$1002=D$6))*ROW(Data!$C$1:$C$1002),ROW(D163)-ROW(D$6)),1),"")</f>
        <v/>
      </c>
      <c r="E163" s="43"/>
      <c r="F163" s="43" t="str">
        <f>IFERROR(INDEX(Data!$A$1:E$1002,_xlfn.AGGREGATE(15,6,((Data!$C$1:$C$1002=F$6)/(Data!$C$1:$C$1002=F$6))*ROW(Data!$C$1:$C$1002),ROW(F163)-ROW(F$6)),1),"")</f>
        <v/>
      </c>
      <c r="G163" s="43"/>
      <c r="H163" s="43" t="str">
        <f>IFERROR(INDEX(Data!$A$1:G$1002,_xlfn.AGGREGATE(15,6,((Data!$C$1:$C$1002=H$6)/(Data!$C$1:$C$1002=H$6))*ROW(Data!$C$1:$C$1002),ROW(H163)-ROW(H$6)),1),"")</f>
        <v/>
      </c>
      <c r="I163" s="43"/>
      <c r="J163" s="43" t="str">
        <f>IFERROR(INDEX(Data!$A$1:I$1002,_xlfn.AGGREGATE(15,6,((Data!$C$1:$C$1002=J$6)/(Data!$C$1:$C$1002=J$6))*ROW(Data!$C$1:$C$1002),ROW(J163)-ROW(J$6)),1),"")</f>
        <v/>
      </c>
      <c r="K163" s="43"/>
      <c r="L163" s="43" t="str">
        <f>IFERROR(INDEX(Data!$A$1:K$1002,_xlfn.AGGREGATE(15,6,((Data!$C$1:$C$1002=L$6)/(Data!$C$1:$C$1002=L$6))*ROW(Data!$C$1:$C$1002),ROW(L163)-ROW(L$6)),1),"")</f>
        <v/>
      </c>
      <c r="M163" s="43"/>
      <c r="N163" s="43" t="str">
        <f>IFERROR(INDEX(Data!$A$1:M$1002,_xlfn.AGGREGATE(15,6,((Data!$C$1:$C$1002=N$6)/(Data!$C$1:$C$1002=N$6))*ROW(Data!$C$1:$C$1002),ROW(N163)-ROW(N$6)),1),"")</f>
        <v/>
      </c>
      <c r="O163" s="43"/>
      <c r="P163" s="43" t="str">
        <f>IFERROR(INDEX(Data!$A$1:O$1002,_xlfn.AGGREGATE(15,6,((Data!$C$1:$C$1002=P$6)/(Data!$C$1:$C$1002=P$6))*ROW(Data!$C$1:$C$1002),ROW(P163)-ROW(P$6)),1),"")</f>
        <v/>
      </c>
      <c r="Q163" s="43"/>
      <c r="R163" s="43" t="str">
        <f>IFERROR(INDEX(Data!$A$1:Q$1002,_xlfn.AGGREGATE(15,6,((Data!$C$1:$C$1002=R$6)/(Data!$C$1:$C$1002=R$6))*ROW(Data!$C$1:$C$1002),ROW(R163)-ROW(R$6)),1),"")</f>
        <v/>
      </c>
      <c r="S163" s="43"/>
      <c r="T163" s="43" t="str">
        <f>IFERROR(INDEX(Data!$A$1:R$1002,_xlfn.AGGREGATE(15,6,((Data!$C$1:$C$1002=T$6)/(Data!$C$1:$C$1002=T$6))*ROW(Data!$C$1:$C$1002),ROW(T163)-ROW(T$6)),1),"")</f>
        <v/>
      </c>
      <c r="U163" s="43"/>
      <c r="V163" s="43" t="str">
        <f>IFERROR(INDEX(Data!$A$1:X$1002,_xlfn.AGGREGATE(15,6,((Data!$C$1:$C$1002=V$6)/(Data!$C$1:$C$1002=V$6))*ROW(Data!$C$1:$C$1002),ROW(V163)-ROW(V$6)),1),"")</f>
        <v/>
      </c>
      <c r="W163" s="43"/>
      <c r="X163" s="43" t="str">
        <f>IFERROR(INDEX(Data!$A$1:Z$1002,_xlfn.AGGREGATE(15,6,((Data!$C$1:$C$1002=X$6)/(Data!$C$1:$C$1002=X$6))*ROW(Data!$C$1:$C$1002),ROW(X163)-ROW(X$6)),1),"")</f>
        <v/>
      </c>
      <c r="Y163" s="43"/>
      <c r="Z163" s="43" t="str">
        <f>IFERROR(INDEX(Data!$A$1:AB$1002,_xlfn.AGGREGATE(15,6,((Data!$C$1:$C$1002=Z$6)/(Data!$C$1:$C$1002=Z$6))*ROW(Data!$C$1:$C$1002),ROW(Z163)-ROW(Z$6)),1),"")</f>
        <v/>
      </c>
    </row>
    <row r="164" spans="1:26" x14ac:dyDescent="0.4">
      <c r="A164" s="43"/>
      <c r="B164" s="43" t="str">
        <f>IFERROR(INDEX(Data!A$1:$A$1002,_xlfn.AGGREGATE(15,6,((Data!$C$1:$C$1002=B$6)/(Data!$C$1:$C$1002=B$6))*ROW(Data!$C$1:$C$1002),ROW(B164)-ROW(B$6)),1),"")</f>
        <v/>
      </c>
      <c r="C164" s="43"/>
      <c r="D164" s="43" t="str">
        <f>IFERROR(INDEX(Data!$A$1:C$1002,_xlfn.AGGREGATE(15,6,((Data!$C$1:$C$1002=D$6)/(Data!$C$1:$C$1002=D$6))*ROW(Data!$C$1:$C$1002),ROW(D164)-ROW(D$6)),1),"")</f>
        <v/>
      </c>
      <c r="E164" s="43"/>
      <c r="F164" s="43" t="str">
        <f>IFERROR(INDEX(Data!$A$1:E$1002,_xlfn.AGGREGATE(15,6,((Data!$C$1:$C$1002=F$6)/(Data!$C$1:$C$1002=F$6))*ROW(Data!$C$1:$C$1002),ROW(F164)-ROW(F$6)),1),"")</f>
        <v/>
      </c>
      <c r="G164" s="43"/>
      <c r="H164" s="43" t="str">
        <f>IFERROR(INDEX(Data!$A$1:G$1002,_xlfn.AGGREGATE(15,6,((Data!$C$1:$C$1002=H$6)/(Data!$C$1:$C$1002=H$6))*ROW(Data!$C$1:$C$1002),ROW(H164)-ROW(H$6)),1),"")</f>
        <v/>
      </c>
      <c r="I164" s="43"/>
      <c r="J164" s="43" t="str">
        <f>IFERROR(INDEX(Data!$A$1:I$1002,_xlfn.AGGREGATE(15,6,((Data!$C$1:$C$1002=J$6)/(Data!$C$1:$C$1002=J$6))*ROW(Data!$C$1:$C$1002),ROW(J164)-ROW(J$6)),1),"")</f>
        <v/>
      </c>
      <c r="K164" s="43"/>
      <c r="L164" s="43" t="str">
        <f>IFERROR(INDEX(Data!$A$1:K$1002,_xlfn.AGGREGATE(15,6,((Data!$C$1:$C$1002=L$6)/(Data!$C$1:$C$1002=L$6))*ROW(Data!$C$1:$C$1002),ROW(L164)-ROW(L$6)),1),"")</f>
        <v/>
      </c>
      <c r="M164" s="43"/>
      <c r="N164" s="43" t="str">
        <f>IFERROR(INDEX(Data!$A$1:M$1002,_xlfn.AGGREGATE(15,6,((Data!$C$1:$C$1002=N$6)/(Data!$C$1:$C$1002=N$6))*ROW(Data!$C$1:$C$1002),ROW(N164)-ROW(N$6)),1),"")</f>
        <v/>
      </c>
      <c r="O164" s="43"/>
      <c r="P164" s="43" t="str">
        <f>IFERROR(INDEX(Data!$A$1:O$1002,_xlfn.AGGREGATE(15,6,((Data!$C$1:$C$1002=P$6)/(Data!$C$1:$C$1002=P$6))*ROW(Data!$C$1:$C$1002),ROW(P164)-ROW(P$6)),1),"")</f>
        <v/>
      </c>
      <c r="Q164" s="43"/>
      <c r="R164" s="43" t="str">
        <f>IFERROR(INDEX(Data!$A$1:Q$1002,_xlfn.AGGREGATE(15,6,((Data!$C$1:$C$1002=R$6)/(Data!$C$1:$C$1002=R$6))*ROW(Data!$C$1:$C$1002),ROW(R164)-ROW(R$6)),1),"")</f>
        <v/>
      </c>
      <c r="S164" s="43"/>
      <c r="T164" s="43" t="str">
        <f>IFERROR(INDEX(Data!$A$1:R$1002,_xlfn.AGGREGATE(15,6,((Data!$C$1:$C$1002=T$6)/(Data!$C$1:$C$1002=T$6))*ROW(Data!$C$1:$C$1002),ROW(T164)-ROW(T$6)),1),"")</f>
        <v/>
      </c>
      <c r="U164" s="43"/>
      <c r="V164" s="43" t="str">
        <f>IFERROR(INDEX(Data!$A$1:X$1002,_xlfn.AGGREGATE(15,6,((Data!$C$1:$C$1002=V$6)/(Data!$C$1:$C$1002=V$6))*ROW(Data!$C$1:$C$1002),ROW(V164)-ROW(V$6)),1),"")</f>
        <v/>
      </c>
      <c r="W164" s="43"/>
      <c r="X164" s="43" t="str">
        <f>IFERROR(INDEX(Data!$A$1:Z$1002,_xlfn.AGGREGATE(15,6,((Data!$C$1:$C$1002=X$6)/(Data!$C$1:$C$1002=X$6))*ROW(Data!$C$1:$C$1002),ROW(X164)-ROW(X$6)),1),"")</f>
        <v/>
      </c>
      <c r="Y164" s="43"/>
      <c r="Z164" s="43" t="str">
        <f>IFERROR(INDEX(Data!$A$1:AB$1002,_xlfn.AGGREGATE(15,6,((Data!$C$1:$C$1002=Z$6)/(Data!$C$1:$C$1002=Z$6))*ROW(Data!$C$1:$C$1002),ROW(Z164)-ROW(Z$6)),1),"")</f>
        <v/>
      </c>
    </row>
    <row r="165" spans="1:26" x14ac:dyDescent="0.4">
      <c r="A165" s="43"/>
      <c r="B165" s="43" t="str">
        <f>IFERROR(INDEX(Data!A$1:$A$1002,_xlfn.AGGREGATE(15,6,((Data!$C$1:$C$1002=B$6)/(Data!$C$1:$C$1002=B$6))*ROW(Data!$C$1:$C$1002),ROW(B165)-ROW(B$6)),1),"")</f>
        <v/>
      </c>
      <c r="C165" s="43"/>
      <c r="D165" s="43" t="str">
        <f>IFERROR(INDEX(Data!$A$1:C$1002,_xlfn.AGGREGATE(15,6,((Data!$C$1:$C$1002=D$6)/(Data!$C$1:$C$1002=D$6))*ROW(Data!$C$1:$C$1002),ROW(D165)-ROW(D$6)),1),"")</f>
        <v/>
      </c>
      <c r="E165" s="43"/>
      <c r="F165" s="43" t="str">
        <f>IFERROR(INDEX(Data!$A$1:E$1002,_xlfn.AGGREGATE(15,6,((Data!$C$1:$C$1002=F$6)/(Data!$C$1:$C$1002=F$6))*ROW(Data!$C$1:$C$1002),ROW(F165)-ROW(F$6)),1),"")</f>
        <v/>
      </c>
      <c r="G165" s="43"/>
      <c r="H165" s="43" t="str">
        <f>IFERROR(INDEX(Data!$A$1:G$1002,_xlfn.AGGREGATE(15,6,((Data!$C$1:$C$1002=H$6)/(Data!$C$1:$C$1002=H$6))*ROW(Data!$C$1:$C$1002),ROW(H165)-ROW(H$6)),1),"")</f>
        <v/>
      </c>
      <c r="I165" s="43"/>
      <c r="J165" s="43" t="str">
        <f>IFERROR(INDEX(Data!$A$1:I$1002,_xlfn.AGGREGATE(15,6,((Data!$C$1:$C$1002=J$6)/(Data!$C$1:$C$1002=J$6))*ROW(Data!$C$1:$C$1002),ROW(J165)-ROW(J$6)),1),"")</f>
        <v/>
      </c>
      <c r="K165" s="43"/>
      <c r="L165" s="43" t="str">
        <f>IFERROR(INDEX(Data!$A$1:K$1002,_xlfn.AGGREGATE(15,6,((Data!$C$1:$C$1002=L$6)/(Data!$C$1:$C$1002=L$6))*ROW(Data!$C$1:$C$1002),ROW(L165)-ROW(L$6)),1),"")</f>
        <v/>
      </c>
      <c r="M165" s="43"/>
      <c r="N165" s="43" t="str">
        <f>IFERROR(INDEX(Data!$A$1:M$1002,_xlfn.AGGREGATE(15,6,((Data!$C$1:$C$1002=N$6)/(Data!$C$1:$C$1002=N$6))*ROW(Data!$C$1:$C$1002),ROW(N165)-ROW(N$6)),1),"")</f>
        <v/>
      </c>
      <c r="O165" s="43"/>
      <c r="P165" s="43" t="str">
        <f>IFERROR(INDEX(Data!$A$1:O$1002,_xlfn.AGGREGATE(15,6,((Data!$C$1:$C$1002=P$6)/(Data!$C$1:$C$1002=P$6))*ROW(Data!$C$1:$C$1002),ROW(P165)-ROW(P$6)),1),"")</f>
        <v/>
      </c>
      <c r="Q165" s="43"/>
      <c r="R165" s="43" t="str">
        <f>IFERROR(INDEX(Data!$A$1:Q$1002,_xlfn.AGGREGATE(15,6,((Data!$C$1:$C$1002=R$6)/(Data!$C$1:$C$1002=R$6))*ROW(Data!$C$1:$C$1002),ROW(R165)-ROW(R$6)),1),"")</f>
        <v/>
      </c>
      <c r="S165" s="43"/>
      <c r="T165" s="43" t="str">
        <f>IFERROR(INDEX(Data!$A$1:R$1002,_xlfn.AGGREGATE(15,6,((Data!$C$1:$C$1002=T$6)/(Data!$C$1:$C$1002=T$6))*ROW(Data!$C$1:$C$1002),ROW(T165)-ROW(T$6)),1),"")</f>
        <v/>
      </c>
      <c r="U165" s="43"/>
      <c r="V165" s="43" t="str">
        <f>IFERROR(INDEX(Data!$A$1:X$1002,_xlfn.AGGREGATE(15,6,((Data!$C$1:$C$1002=V$6)/(Data!$C$1:$C$1002=V$6))*ROW(Data!$C$1:$C$1002),ROW(V165)-ROW(V$6)),1),"")</f>
        <v/>
      </c>
      <c r="W165" s="43"/>
      <c r="X165" s="43" t="str">
        <f>IFERROR(INDEX(Data!$A$1:Z$1002,_xlfn.AGGREGATE(15,6,((Data!$C$1:$C$1002=X$6)/(Data!$C$1:$C$1002=X$6))*ROW(Data!$C$1:$C$1002),ROW(X165)-ROW(X$6)),1),"")</f>
        <v/>
      </c>
      <c r="Y165" s="43"/>
      <c r="Z165" s="43" t="str">
        <f>IFERROR(INDEX(Data!$A$1:AB$1002,_xlfn.AGGREGATE(15,6,((Data!$C$1:$C$1002=Z$6)/(Data!$C$1:$C$1002=Z$6))*ROW(Data!$C$1:$C$1002),ROW(Z165)-ROW(Z$6)),1),"")</f>
        <v/>
      </c>
    </row>
    <row r="166" spans="1:26" x14ac:dyDescent="0.4">
      <c r="A166" s="43"/>
      <c r="B166" s="43" t="str">
        <f>IFERROR(INDEX(Data!A$1:$A$1002,_xlfn.AGGREGATE(15,6,((Data!$C$1:$C$1002=B$6)/(Data!$C$1:$C$1002=B$6))*ROW(Data!$C$1:$C$1002),ROW(B166)-ROW(B$6)),1),"")</f>
        <v/>
      </c>
      <c r="C166" s="43"/>
      <c r="D166" s="43" t="str">
        <f>IFERROR(INDEX(Data!$A$1:C$1002,_xlfn.AGGREGATE(15,6,((Data!$C$1:$C$1002=D$6)/(Data!$C$1:$C$1002=D$6))*ROW(Data!$C$1:$C$1002),ROW(D166)-ROW(D$6)),1),"")</f>
        <v/>
      </c>
      <c r="E166" s="43"/>
      <c r="F166" s="43" t="str">
        <f>IFERROR(INDEX(Data!$A$1:E$1002,_xlfn.AGGREGATE(15,6,((Data!$C$1:$C$1002=F$6)/(Data!$C$1:$C$1002=F$6))*ROW(Data!$C$1:$C$1002),ROW(F166)-ROW(F$6)),1),"")</f>
        <v/>
      </c>
      <c r="G166" s="43"/>
      <c r="H166" s="43" t="str">
        <f>IFERROR(INDEX(Data!$A$1:G$1002,_xlfn.AGGREGATE(15,6,((Data!$C$1:$C$1002=H$6)/(Data!$C$1:$C$1002=H$6))*ROW(Data!$C$1:$C$1002),ROW(H166)-ROW(H$6)),1),"")</f>
        <v/>
      </c>
      <c r="I166" s="43"/>
      <c r="J166" s="43" t="str">
        <f>IFERROR(INDEX(Data!$A$1:I$1002,_xlfn.AGGREGATE(15,6,((Data!$C$1:$C$1002=J$6)/(Data!$C$1:$C$1002=J$6))*ROW(Data!$C$1:$C$1002),ROW(J166)-ROW(J$6)),1),"")</f>
        <v/>
      </c>
      <c r="K166" s="43"/>
      <c r="L166" s="43" t="str">
        <f>IFERROR(INDEX(Data!$A$1:K$1002,_xlfn.AGGREGATE(15,6,((Data!$C$1:$C$1002=L$6)/(Data!$C$1:$C$1002=L$6))*ROW(Data!$C$1:$C$1002),ROW(L166)-ROW(L$6)),1),"")</f>
        <v/>
      </c>
      <c r="M166" s="43"/>
      <c r="N166" s="43" t="str">
        <f>IFERROR(INDEX(Data!$A$1:M$1002,_xlfn.AGGREGATE(15,6,((Data!$C$1:$C$1002=N$6)/(Data!$C$1:$C$1002=N$6))*ROW(Data!$C$1:$C$1002),ROW(N166)-ROW(N$6)),1),"")</f>
        <v/>
      </c>
      <c r="O166" s="43"/>
      <c r="P166" s="43" t="str">
        <f>IFERROR(INDEX(Data!$A$1:O$1002,_xlfn.AGGREGATE(15,6,((Data!$C$1:$C$1002=P$6)/(Data!$C$1:$C$1002=P$6))*ROW(Data!$C$1:$C$1002),ROW(P166)-ROW(P$6)),1),"")</f>
        <v/>
      </c>
      <c r="Q166" s="43"/>
      <c r="R166" s="43" t="str">
        <f>IFERROR(INDEX(Data!$A$1:Q$1002,_xlfn.AGGREGATE(15,6,((Data!$C$1:$C$1002=R$6)/(Data!$C$1:$C$1002=R$6))*ROW(Data!$C$1:$C$1002),ROW(R166)-ROW(R$6)),1),"")</f>
        <v/>
      </c>
      <c r="S166" s="43"/>
      <c r="T166" s="43" t="str">
        <f>IFERROR(INDEX(Data!$A$1:R$1002,_xlfn.AGGREGATE(15,6,((Data!$C$1:$C$1002=T$6)/(Data!$C$1:$C$1002=T$6))*ROW(Data!$C$1:$C$1002),ROW(T166)-ROW(T$6)),1),"")</f>
        <v/>
      </c>
      <c r="U166" s="43"/>
      <c r="V166" s="43" t="str">
        <f>IFERROR(INDEX(Data!$A$1:X$1002,_xlfn.AGGREGATE(15,6,((Data!$C$1:$C$1002=V$6)/(Data!$C$1:$C$1002=V$6))*ROW(Data!$C$1:$C$1002),ROW(V166)-ROW(V$6)),1),"")</f>
        <v/>
      </c>
      <c r="W166" s="43"/>
      <c r="X166" s="43" t="str">
        <f>IFERROR(INDEX(Data!$A$1:Z$1002,_xlfn.AGGREGATE(15,6,((Data!$C$1:$C$1002=X$6)/(Data!$C$1:$C$1002=X$6))*ROW(Data!$C$1:$C$1002),ROW(X166)-ROW(X$6)),1),"")</f>
        <v/>
      </c>
      <c r="Y166" s="43"/>
      <c r="Z166" s="43" t="str">
        <f>IFERROR(INDEX(Data!$A$1:AB$1002,_xlfn.AGGREGATE(15,6,((Data!$C$1:$C$1002=Z$6)/(Data!$C$1:$C$1002=Z$6))*ROW(Data!$C$1:$C$1002),ROW(Z166)-ROW(Z$6)),1),"")</f>
        <v/>
      </c>
    </row>
    <row r="167" spans="1:26" x14ac:dyDescent="0.4">
      <c r="A167" s="43"/>
      <c r="B167" s="43" t="str">
        <f>IFERROR(INDEX(Data!A$1:$A$1002,_xlfn.AGGREGATE(15,6,((Data!$C$1:$C$1002=B$6)/(Data!$C$1:$C$1002=B$6))*ROW(Data!$C$1:$C$1002),ROW(B167)-ROW(B$6)),1),"")</f>
        <v/>
      </c>
      <c r="C167" s="43"/>
      <c r="D167" s="43" t="str">
        <f>IFERROR(INDEX(Data!$A$1:C$1002,_xlfn.AGGREGATE(15,6,((Data!$C$1:$C$1002=D$6)/(Data!$C$1:$C$1002=D$6))*ROW(Data!$C$1:$C$1002),ROW(D167)-ROW(D$6)),1),"")</f>
        <v/>
      </c>
      <c r="E167" s="43"/>
      <c r="F167" s="43" t="str">
        <f>IFERROR(INDEX(Data!$A$1:E$1002,_xlfn.AGGREGATE(15,6,((Data!$C$1:$C$1002=F$6)/(Data!$C$1:$C$1002=F$6))*ROW(Data!$C$1:$C$1002),ROW(F167)-ROW(F$6)),1),"")</f>
        <v/>
      </c>
      <c r="G167" s="43"/>
      <c r="H167" s="43" t="str">
        <f>IFERROR(INDEX(Data!$A$1:G$1002,_xlfn.AGGREGATE(15,6,((Data!$C$1:$C$1002=H$6)/(Data!$C$1:$C$1002=H$6))*ROW(Data!$C$1:$C$1002),ROW(H167)-ROW(H$6)),1),"")</f>
        <v/>
      </c>
      <c r="I167" s="43"/>
      <c r="J167" s="43" t="str">
        <f>IFERROR(INDEX(Data!$A$1:I$1002,_xlfn.AGGREGATE(15,6,((Data!$C$1:$C$1002=J$6)/(Data!$C$1:$C$1002=J$6))*ROW(Data!$C$1:$C$1002),ROW(J167)-ROW(J$6)),1),"")</f>
        <v/>
      </c>
      <c r="K167" s="43"/>
      <c r="L167" s="43" t="str">
        <f>IFERROR(INDEX(Data!$A$1:K$1002,_xlfn.AGGREGATE(15,6,((Data!$C$1:$C$1002=L$6)/(Data!$C$1:$C$1002=L$6))*ROW(Data!$C$1:$C$1002),ROW(L167)-ROW(L$6)),1),"")</f>
        <v/>
      </c>
      <c r="M167" s="43"/>
      <c r="N167" s="43" t="str">
        <f>IFERROR(INDEX(Data!$A$1:M$1002,_xlfn.AGGREGATE(15,6,((Data!$C$1:$C$1002=N$6)/(Data!$C$1:$C$1002=N$6))*ROW(Data!$C$1:$C$1002),ROW(N167)-ROW(N$6)),1),"")</f>
        <v/>
      </c>
      <c r="O167" s="43"/>
      <c r="P167" s="43" t="str">
        <f>IFERROR(INDEX(Data!$A$1:O$1002,_xlfn.AGGREGATE(15,6,((Data!$C$1:$C$1002=P$6)/(Data!$C$1:$C$1002=P$6))*ROW(Data!$C$1:$C$1002),ROW(P167)-ROW(P$6)),1),"")</f>
        <v/>
      </c>
      <c r="Q167" s="43"/>
      <c r="R167" s="43" t="str">
        <f>IFERROR(INDEX(Data!$A$1:Q$1002,_xlfn.AGGREGATE(15,6,((Data!$C$1:$C$1002=R$6)/(Data!$C$1:$C$1002=R$6))*ROW(Data!$C$1:$C$1002),ROW(R167)-ROW(R$6)),1),"")</f>
        <v/>
      </c>
      <c r="S167" s="43"/>
      <c r="T167" s="43" t="str">
        <f>IFERROR(INDEX(Data!$A$1:R$1002,_xlfn.AGGREGATE(15,6,((Data!$C$1:$C$1002=T$6)/(Data!$C$1:$C$1002=T$6))*ROW(Data!$C$1:$C$1002),ROW(T167)-ROW(T$6)),1),"")</f>
        <v/>
      </c>
      <c r="U167" s="43"/>
      <c r="V167" s="43" t="str">
        <f>IFERROR(INDEX(Data!$A$1:X$1002,_xlfn.AGGREGATE(15,6,((Data!$C$1:$C$1002=V$6)/(Data!$C$1:$C$1002=V$6))*ROW(Data!$C$1:$C$1002),ROW(V167)-ROW(V$6)),1),"")</f>
        <v/>
      </c>
      <c r="W167" s="43"/>
      <c r="X167" s="43" t="str">
        <f>IFERROR(INDEX(Data!$A$1:Z$1002,_xlfn.AGGREGATE(15,6,((Data!$C$1:$C$1002=X$6)/(Data!$C$1:$C$1002=X$6))*ROW(Data!$C$1:$C$1002),ROW(X167)-ROW(X$6)),1),"")</f>
        <v/>
      </c>
      <c r="Y167" s="43"/>
      <c r="Z167" s="43" t="str">
        <f>IFERROR(INDEX(Data!$A$1:AB$1002,_xlfn.AGGREGATE(15,6,((Data!$C$1:$C$1002=Z$6)/(Data!$C$1:$C$1002=Z$6))*ROW(Data!$C$1:$C$1002),ROW(Z167)-ROW(Z$6)),1),"")</f>
        <v/>
      </c>
    </row>
    <row r="168" spans="1:26" x14ac:dyDescent="0.4">
      <c r="A168" s="43"/>
      <c r="B168" s="43" t="str">
        <f>IFERROR(INDEX(Data!A$1:$A$1002,_xlfn.AGGREGATE(15,6,((Data!$C$1:$C$1002=B$6)/(Data!$C$1:$C$1002=B$6))*ROW(Data!$C$1:$C$1002),ROW(B168)-ROW(B$6)),1),"")</f>
        <v/>
      </c>
      <c r="C168" s="43"/>
      <c r="D168" s="43" t="str">
        <f>IFERROR(INDEX(Data!$A$1:C$1002,_xlfn.AGGREGATE(15,6,((Data!$C$1:$C$1002=D$6)/(Data!$C$1:$C$1002=D$6))*ROW(Data!$C$1:$C$1002),ROW(D168)-ROW(D$6)),1),"")</f>
        <v/>
      </c>
      <c r="E168" s="43"/>
      <c r="F168" s="43" t="str">
        <f>IFERROR(INDEX(Data!$A$1:E$1002,_xlfn.AGGREGATE(15,6,((Data!$C$1:$C$1002=F$6)/(Data!$C$1:$C$1002=F$6))*ROW(Data!$C$1:$C$1002),ROW(F168)-ROW(F$6)),1),"")</f>
        <v/>
      </c>
      <c r="G168" s="43"/>
      <c r="H168" s="43" t="str">
        <f>IFERROR(INDEX(Data!$A$1:G$1002,_xlfn.AGGREGATE(15,6,((Data!$C$1:$C$1002=H$6)/(Data!$C$1:$C$1002=H$6))*ROW(Data!$C$1:$C$1002),ROW(H168)-ROW(H$6)),1),"")</f>
        <v/>
      </c>
      <c r="I168" s="43"/>
      <c r="J168" s="43" t="str">
        <f>IFERROR(INDEX(Data!$A$1:I$1002,_xlfn.AGGREGATE(15,6,((Data!$C$1:$C$1002=J$6)/(Data!$C$1:$C$1002=J$6))*ROW(Data!$C$1:$C$1002),ROW(J168)-ROW(J$6)),1),"")</f>
        <v/>
      </c>
      <c r="K168" s="43"/>
      <c r="L168" s="43" t="str">
        <f>IFERROR(INDEX(Data!$A$1:K$1002,_xlfn.AGGREGATE(15,6,((Data!$C$1:$C$1002=L$6)/(Data!$C$1:$C$1002=L$6))*ROW(Data!$C$1:$C$1002),ROW(L168)-ROW(L$6)),1),"")</f>
        <v/>
      </c>
      <c r="M168" s="43"/>
      <c r="N168" s="43" t="str">
        <f>IFERROR(INDEX(Data!$A$1:M$1002,_xlfn.AGGREGATE(15,6,((Data!$C$1:$C$1002=N$6)/(Data!$C$1:$C$1002=N$6))*ROW(Data!$C$1:$C$1002),ROW(N168)-ROW(N$6)),1),"")</f>
        <v/>
      </c>
      <c r="O168" s="43"/>
      <c r="P168" s="43" t="str">
        <f>IFERROR(INDEX(Data!$A$1:O$1002,_xlfn.AGGREGATE(15,6,((Data!$C$1:$C$1002=P$6)/(Data!$C$1:$C$1002=P$6))*ROW(Data!$C$1:$C$1002),ROW(P168)-ROW(P$6)),1),"")</f>
        <v/>
      </c>
      <c r="Q168" s="43"/>
      <c r="R168" s="43" t="str">
        <f>IFERROR(INDEX(Data!$A$1:Q$1002,_xlfn.AGGREGATE(15,6,((Data!$C$1:$C$1002=R$6)/(Data!$C$1:$C$1002=R$6))*ROW(Data!$C$1:$C$1002),ROW(R168)-ROW(R$6)),1),"")</f>
        <v/>
      </c>
      <c r="S168" s="43"/>
      <c r="T168" s="43" t="str">
        <f>IFERROR(INDEX(Data!$A$1:R$1002,_xlfn.AGGREGATE(15,6,((Data!$C$1:$C$1002=T$6)/(Data!$C$1:$C$1002=T$6))*ROW(Data!$C$1:$C$1002),ROW(T168)-ROW(T$6)),1),"")</f>
        <v/>
      </c>
      <c r="U168" s="43"/>
      <c r="V168" s="43" t="str">
        <f>IFERROR(INDEX(Data!$A$1:X$1002,_xlfn.AGGREGATE(15,6,((Data!$C$1:$C$1002=V$6)/(Data!$C$1:$C$1002=V$6))*ROW(Data!$C$1:$C$1002),ROW(V168)-ROW(V$6)),1),"")</f>
        <v/>
      </c>
      <c r="W168" s="43"/>
      <c r="X168" s="43" t="str">
        <f>IFERROR(INDEX(Data!$A$1:Z$1002,_xlfn.AGGREGATE(15,6,((Data!$C$1:$C$1002=X$6)/(Data!$C$1:$C$1002=X$6))*ROW(Data!$C$1:$C$1002),ROW(X168)-ROW(X$6)),1),"")</f>
        <v/>
      </c>
      <c r="Y168" s="43"/>
      <c r="Z168" s="43" t="str">
        <f>IFERROR(INDEX(Data!$A$1:AB$1002,_xlfn.AGGREGATE(15,6,((Data!$C$1:$C$1002=Z$6)/(Data!$C$1:$C$1002=Z$6))*ROW(Data!$C$1:$C$1002),ROW(Z168)-ROW(Z$6)),1),"")</f>
        <v/>
      </c>
    </row>
    <row r="169" spans="1:26" x14ac:dyDescent="0.4">
      <c r="A169" s="43"/>
      <c r="B169" s="43" t="str">
        <f>IFERROR(INDEX(Data!A$1:$A$1002,_xlfn.AGGREGATE(15,6,((Data!$C$1:$C$1002=B$6)/(Data!$C$1:$C$1002=B$6))*ROW(Data!$C$1:$C$1002),ROW(B169)-ROW(B$6)),1),"")</f>
        <v/>
      </c>
      <c r="C169" s="43"/>
      <c r="D169" s="43" t="str">
        <f>IFERROR(INDEX(Data!$A$1:C$1002,_xlfn.AGGREGATE(15,6,((Data!$C$1:$C$1002=D$6)/(Data!$C$1:$C$1002=D$6))*ROW(Data!$C$1:$C$1002),ROW(D169)-ROW(D$6)),1),"")</f>
        <v/>
      </c>
      <c r="E169" s="43"/>
      <c r="F169" s="43" t="str">
        <f>IFERROR(INDEX(Data!$A$1:E$1002,_xlfn.AGGREGATE(15,6,((Data!$C$1:$C$1002=F$6)/(Data!$C$1:$C$1002=F$6))*ROW(Data!$C$1:$C$1002),ROW(F169)-ROW(F$6)),1),"")</f>
        <v/>
      </c>
      <c r="G169" s="43"/>
      <c r="H169" s="43" t="str">
        <f>IFERROR(INDEX(Data!$A$1:G$1002,_xlfn.AGGREGATE(15,6,((Data!$C$1:$C$1002=H$6)/(Data!$C$1:$C$1002=H$6))*ROW(Data!$C$1:$C$1002),ROW(H169)-ROW(H$6)),1),"")</f>
        <v/>
      </c>
      <c r="I169" s="43"/>
      <c r="J169" s="43" t="str">
        <f>IFERROR(INDEX(Data!$A$1:I$1002,_xlfn.AGGREGATE(15,6,((Data!$C$1:$C$1002=J$6)/(Data!$C$1:$C$1002=J$6))*ROW(Data!$C$1:$C$1002),ROW(J169)-ROW(J$6)),1),"")</f>
        <v/>
      </c>
      <c r="K169" s="43"/>
      <c r="L169" s="43" t="str">
        <f>IFERROR(INDEX(Data!$A$1:K$1002,_xlfn.AGGREGATE(15,6,((Data!$C$1:$C$1002=L$6)/(Data!$C$1:$C$1002=L$6))*ROW(Data!$C$1:$C$1002),ROW(L169)-ROW(L$6)),1),"")</f>
        <v/>
      </c>
      <c r="M169" s="43"/>
      <c r="N169" s="43" t="str">
        <f>IFERROR(INDEX(Data!$A$1:M$1002,_xlfn.AGGREGATE(15,6,((Data!$C$1:$C$1002=N$6)/(Data!$C$1:$C$1002=N$6))*ROW(Data!$C$1:$C$1002),ROW(N169)-ROW(N$6)),1),"")</f>
        <v/>
      </c>
      <c r="O169" s="43"/>
      <c r="P169" s="43" t="str">
        <f>IFERROR(INDEX(Data!$A$1:O$1002,_xlfn.AGGREGATE(15,6,((Data!$C$1:$C$1002=P$6)/(Data!$C$1:$C$1002=P$6))*ROW(Data!$C$1:$C$1002),ROW(P169)-ROW(P$6)),1),"")</f>
        <v/>
      </c>
      <c r="Q169" s="43"/>
      <c r="R169" s="43" t="str">
        <f>IFERROR(INDEX(Data!$A$1:Q$1002,_xlfn.AGGREGATE(15,6,((Data!$C$1:$C$1002=R$6)/(Data!$C$1:$C$1002=R$6))*ROW(Data!$C$1:$C$1002),ROW(R169)-ROW(R$6)),1),"")</f>
        <v/>
      </c>
      <c r="S169" s="43"/>
      <c r="T169" s="43" t="str">
        <f>IFERROR(INDEX(Data!$A$1:R$1002,_xlfn.AGGREGATE(15,6,((Data!$C$1:$C$1002=T$6)/(Data!$C$1:$C$1002=T$6))*ROW(Data!$C$1:$C$1002),ROW(T169)-ROW(T$6)),1),"")</f>
        <v/>
      </c>
      <c r="U169" s="43"/>
      <c r="V169" s="43" t="str">
        <f>IFERROR(INDEX(Data!$A$1:X$1002,_xlfn.AGGREGATE(15,6,((Data!$C$1:$C$1002=V$6)/(Data!$C$1:$C$1002=V$6))*ROW(Data!$C$1:$C$1002),ROW(V169)-ROW(V$6)),1),"")</f>
        <v/>
      </c>
      <c r="W169" s="43"/>
      <c r="X169" s="43" t="str">
        <f>IFERROR(INDEX(Data!$A$1:Z$1002,_xlfn.AGGREGATE(15,6,((Data!$C$1:$C$1002=X$6)/(Data!$C$1:$C$1002=X$6))*ROW(Data!$C$1:$C$1002),ROW(X169)-ROW(X$6)),1),"")</f>
        <v/>
      </c>
      <c r="Y169" s="43"/>
      <c r="Z169" s="43" t="str">
        <f>IFERROR(INDEX(Data!$A$1:AB$1002,_xlfn.AGGREGATE(15,6,((Data!$C$1:$C$1002=Z$6)/(Data!$C$1:$C$1002=Z$6))*ROW(Data!$C$1:$C$1002),ROW(Z169)-ROW(Z$6)),1),"")</f>
        <v/>
      </c>
    </row>
    <row r="170" spans="1:26" x14ac:dyDescent="0.4">
      <c r="A170" s="43"/>
      <c r="B170" s="43" t="str">
        <f>IFERROR(INDEX(Data!A$1:$A$1002,_xlfn.AGGREGATE(15,6,((Data!$C$1:$C$1002=B$6)/(Data!$C$1:$C$1002=B$6))*ROW(Data!$C$1:$C$1002),ROW(B170)-ROW(B$6)),1),"")</f>
        <v/>
      </c>
      <c r="C170" s="43"/>
      <c r="D170" s="43" t="str">
        <f>IFERROR(INDEX(Data!$A$1:C$1002,_xlfn.AGGREGATE(15,6,((Data!$C$1:$C$1002=D$6)/(Data!$C$1:$C$1002=D$6))*ROW(Data!$C$1:$C$1002),ROW(D170)-ROW(D$6)),1),"")</f>
        <v/>
      </c>
      <c r="E170" s="43"/>
      <c r="F170" s="43" t="str">
        <f>IFERROR(INDEX(Data!$A$1:E$1002,_xlfn.AGGREGATE(15,6,((Data!$C$1:$C$1002=F$6)/(Data!$C$1:$C$1002=F$6))*ROW(Data!$C$1:$C$1002),ROW(F170)-ROW(F$6)),1),"")</f>
        <v/>
      </c>
      <c r="G170" s="43"/>
      <c r="H170" s="43" t="str">
        <f>IFERROR(INDEX(Data!$A$1:G$1002,_xlfn.AGGREGATE(15,6,((Data!$C$1:$C$1002=H$6)/(Data!$C$1:$C$1002=H$6))*ROW(Data!$C$1:$C$1002),ROW(H170)-ROW(H$6)),1),"")</f>
        <v/>
      </c>
      <c r="I170" s="43"/>
      <c r="J170" s="43" t="str">
        <f>IFERROR(INDEX(Data!$A$1:I$1002,_xlfn.AGGREGATE(15,6,((Data!$C$1:$C$1002=J$6)/(Data!$C$1:$C$1002=J$6))*ROW(Data!$C$1:$C$1002),ROW(J170)-ROW(J$6)),1),"")</f>
        <v/>
      </c>
      <c r="K170" s="43"/>
      <c r="L170" s="43" t="str">
        <f>IFERROR(INDEX(Data!$A$1:K$1002,_xlfn.AGGREGATE(15,6,((Data!$C$1:$C$1002=L$6)/(Data!$C$1:$C$1002=L$6))*ROW(Data!$C$1:$C$1002),ROW(L170)-ROW(L$6)),1),"")</f>
        <v/>
      </c>
      <c r="M170" s="43"/>
      <c r="N170" s="43" t="str">
        <f>IFERROR(INDEX(Data!$A$1:M$1002,_xlfn.AGGREGATE(15,6,((Data!$C$1:$C$1002=N$6)/(Data!$C$1:$C$1002=N$6))*ROW(Data!$C$1:$C$1002),ROW(N170)-ROW(N$6)),1),"")</f>
        <v/>
      </c>
      <c r="O170" s="43"/>
      <c r="P170" s="43" t="str">
        <f>IFERROR(INDEX(Data!$A$1:O$1002,_xlfn.AGGREGATE(15,6,((Data!$C$1:$C$1002=P$6)/(Data!$C$1:$C$1002=P$6))*ROW(Data!$C$1:$C$1002),ROW(P170)-ROW(P$6)),1),"")</f>
        <v/>
      </c>
      <c r="Q170" s="43"/>
      <c r="R170" s="43" t="str">
        <f>IFERROR(INDEX(Data!$A$1:Q$1002,_xlfn.AGGREGATE(15,6,((Data!$C$1:$C$1002=R$6)/(Data!$C$1:$C$1002=R$6))*ROW(Data!$C$1:$C$1002),ROW(R170)-ROW(R$6)),1),"")</f>
        <v/>
      </c>
      <c r="S170" s="43"/>
      <c r="T170" s="43" t="str">
        <f>IFERROR(INDEX(Data!$A$1:R$1002,_xlfn.AGGREGATE(15,6,((Data!$C$1:$C$1002=T$6)/(Data!$C$1:$C$1002=T$6))*ROW(Data!$C$1:$C$1002),ROW(T170)-ROW(T$6)),1),"")</f>
        <v/>
      </c>
      <c r="U170" s="43"/>
      <c r="V170" s="43" t="str">
        <f>IFERROR(INDEX(Data!$A$1:X$1002,_xlfn.AGGREGATE(15,6,((Data!$C$1:$C$1002=V$6)/(Data!$C$1:$C$1002=V$6))*ROW(Data!$C$1:$C$1002),ROW(V170)-ROW(V$6)),1),"")</f>
        <v/>
      </c>
      <c r="W170" s="43"/>
      <c r="X170" s="43" t="str">
        <f>IFERROR(INDEX(Data!$A$1:Z$1002,_xlfn.AGGREGATE(15,6,((Data!$C$1:$C$1002=X$6)/(Data!$C$1:$C$1002=X$6))*ROW(Data!$C$1:$C$1002),ROW(X170)-ROW(X$6)),1),"")</f>
        <v/>
      </c>
      <c r="Y170" s="43"/>
      <c r="Z170" s="43" t="str">
        <f>IFERROR(INDEX(Data!$A$1:AB$1002,_xlfn.AGGREGATE(15,6,((Data!$C$1:$C$1002=Z$6)/(Data!$C$1:$C$1002=Z$6))*ROW(Data!$C$1:$C$1002),ROW(Z170)-ROW(Z$6)),1),"")</f>
        <v/>
      </c>
    </row>
    <row r="171" spans="1:26" x14ac:dyDescent="0.4">
      <c r="A171" s="43"/>
      <c r="B171" s="43" t="str">
        <f>IFERROR(INDEX(Data!A$1:$A$1002,_xlfn.AGGREGATE(15,6,((Data!$C$1:$C$1002=B$6)/(Data!$C$1:$C$1002=B$6))*ROW(Data!$C$1:$C$1002),ROW(B171)-ROW(B$6)),1),"")</f>
        <v/>
      </c>
      <c r="C171" s="43"/>
      <c r="D171" s="43" t="str">
        <f>IFERROR(INDEX(Data!$A$1:C$1002,_xlfn.AGGREGATE(15,6,((Data!$C$1:$C$1002=D$6)/(Data!$C$1:$C$1002=D$6))*ROW(Data!$C$1:$C$1002),ROW(D171)-ROW(D$6)),1),"")</f>
        <v/>
      </c>
      <c r="E171" s="43"/>
      <c r="F171" s="43" t="str">
        <f>IFERROR(INDEX(Data!$A$1:E$1002,_xlfn.AGGREGATE(15,6,((Data!$C$1:$C$1002=F$6)/(Data!$C$1:$C$1002=F$6))*ROW(Data!$C$1:$C$1002),ROW(F171)-ROW(F$6)),1),"")</f>
        <v/>
      </c>
      <c r="G171" s="43"/>
      <c r="H171" s="43" t="str">
        <f>IFERROR(INDEX(Data!$A$1:G$1002,_xlfn.AGGREGATE(15,6,((Data!$C$1:$C$1002=H$6)/(Data!$C$1:$C$1002=H$6))*ROW(Data!$C$1:$C$1002),ROW(H171)-ROW(H$6)),1),"")</f>
        <v/>
      </c>
      <c r="I171" s="43"/>
      <c r="J171" s="43" t="str">
        <f>IFERROR(INDEX(Data!$A$1:I$1002,_xlfn.AGGREGATE(15,6,((Data!$C$1:$C$1002=J$6)/(Data!$C$1:$C$1002=J$6))*ROW(Data!$C$1:$C$1002),ROW(J171)-ROW(J$6)),1),"")</f>
        <v/>
      </c>
      <c r="K171" s="43"/>
      <c r="L171" s="43" t="str">
        <f>IFERROR(INDEX(Data!$A$1:K$1002,_xlfn.AGGREGATE(15,6,((Data!$C$1:$C$1002=L$6)/(Data!$C$1:$C$1002=L$6))*ROW(Data!$C$1:$C$1002),ROW(L171)-ROW(L$6)),1),"")</f>
        <v/>
      </c>
      <c r="M171" s="43"/>
      <c r="N171" s="43" t="str">
        <f>IFERROR(INDEX(Data!$A$1:M$1002,_xlfn.AGGREGATE(15,6,((Data!$C$1:$C$1002=N$6)/(Data!$C$1:$C$1002=N$6))*ROW(Data!$C$1:$C$1002),ROW(N171)-ROW(N$6)),1),"")</f>
        <v/>
      </c>
      <c r="O171" s="43"/>
      <c r="P171" s="43" t="str">
        <f>IFERROR(INDEX(Data!$A$1:O$1002,_xlfn.AGGREGATE(15,6,((Data!$C$1:$C$1002=P$6)/(Data!$C$1:$C$1002=P$6))*ROW(Data!$C$1:$C$1002),ROW(P171)-ROW(P$6)),1),"")</f>
        <v/>
      </c>
      <c r="Q171" s="43"/>
      <c r="R171" s="43" t="str">
        <f>IFERROR(INDEX(Data!$A$1:Q$1002,_xlfn.AGGREGATE(15,6,((Data!$C$1:$C$1002=R$6)/(Data!$C$1:$C$1002=R$6))*ROW(Data!$C$1:$C$1002),ROW(R171)-ROW(R$6)),1),"")</f>
        <v/>
      </c>
      <c r="S171" s="43"/>
      <c r="T171" s="43" t="str">
        <f>IFERROR(INDEX(Data!$A$1:R$1002,_xlfn.AGGREGATE(15,6,((Data!$C$1:$C$1002=T$6)/(Data!$C$1:$C$1002=T$6))*ROW(Data!$C$1:$C$1002),ROW(T171)-ROW(T$6)),1),"")</f>
        <v/>
      </c>
      <c r="U171" s="43"/>
      <c r="V171" s="43" t="str">
        <f>IFERROR(INDEX(Data!$A$1:X$1002,_xlfn.AGGREGATE(15,6,((Data!$C$1:$C$1002=V$6)/(Data!$C$1:$C$1002=V$6))*ROW(Data!$C$1:$C$1002),ROW(V171)-ROW(V$6)),1),"")</f>
        <v/>
      </c>
      <c r="W171" s="43"/>
      <c r="X171" s="43" t="str">
        <f>IFERROR(INDEX(Data!$A$1:Z$1002,_xlfn.AGGREGATE(15,6,((Data!$C$1:$C$1002=X$6)/(Data!$C$1:$C$1002=X$6))*ROW(Data!$C$1:$C$1002),ROW(X171)-ROW(X$6)),1),"")</f>
        <v/>
      </c>
      <c r="Y171" s="43"/>
      <c r="Z171" s="43" t="str">
        <f>IFERROR(INDEX(Data!$A$1:AB$1002,_xlfn.AGGREGATE(15,6,((Data!$C$1:$C$1002=Z$6)/(Data!$C$1:$C$1002=Z$6))*ROW(Data!$C$1:$C$1002),ROW(Z171)-ROW(Z$6)),1),"")</f>
        <v/>
      </c>
    </row>
    <row r="172" spans="1:26" x14ac:dyDescent="0.4">
      <c r="A172" s="43"/>
      <c r="B172" s="43" t="str">
        <f>IFERROR(INDEX(Data!A$1:$A$1002,_xlfn.AGGREGATE(15,6,((Data!$C$1:$C$1002=B$6)/(Data!$C$1:$C$1002=B$6))*ROW(Data!$C$1:$C$1002),ROW(B172)-ROW(B$6)),1),"")</f>
        <v/>
      </c>
      <c r="C172" s="43"/>
      <c r="D172" s="43" t="str">
        <f>IFERROR(INDEX(Data!$A$1:C$1002,_xlfn.AGGREGATE(15,6,((Data!$C$1:$C$1002=D$6)/(Data!$C$1:$C$1002=D$6))*ROW(Data!$C$1:$C$1002),ROW(D172)-ROW(D$6)),1),"")</f>
        <v/>
      </c>
      <c r="E172" s="43"/>
      <c r="F172" s="43" t="str">
        <f>IFERROR(INDEX(Data!$A$1:E$1002,_xlfn.AGGREGATE(15,6,((Data!$C$1:$C$1002=F$6)/(Data!$C$1:$C$1002=F$6))*ROW(Data!$C$1:$C$1002),ROW(F172)-ROW(F$6)),1),"")</f>
        <v/>
      </c>
      <c r="G172" s="43"/>
      <c r="H172" s="43" t="str">
        <f>IFERROR(INDEX(Data!$A$1:G$1002,_xlfn.AGGREGATE(15,6,((Data!$C$1:$C$1002=H$6)/(Data!$C$1:$C$1002=H$6))*ROW(Data!$C$1:$C$1002),ROW(H172)-ROW(H$6)),1),"")</f>
        <v/>
      </c>
      <c r="I172" s="43"/>
      <c r="J172" s="43" t="str">
        <f>IFERROR(INDEX(Data!$A$1:I$1002,_xlfn.AGGREGATE(15,6,((Data!$C$1:$C$1002=J$6)/(Data!$C$1:$C$1002=J$6))*ROW(Data!$C$1:$C$1002),ROW(J172)-ROW(J$6)),1),"")</f>
        <v/>
      </c>
      <c r="K172" s="43"/>
      <c r="L172" s="43" t="str">
        <f>IFERROR(INDEX(Data!$A$1:K$1002,_xlfn.AGGREGATE(15,6,((Data!$C$1:$C$1002=L$6)/(Data!$C$1:$C$1002=L$6))*ROW(Data!$C$1:$C$1002),ROW(L172)-ROW(L$6)),1),"")</f>
        <v/>
      </c>
      <c r="M172" s="43"/>
      <c r="N172" s="43" t="str">
        <f>IFERROR(INDEX(Data!$A$1:M$1002,_xlfn.AGGREGATE(15,6,((Data!$C$1:$C$1002=N$6)/(Data!$C$1:$C$1002=N$6))*ROW(Data!$C$1:$C$1002),ROW(N172)-ROW(N$6)),1),"")</f>
        <v/>
      </c>
      <c r="O172" s="43"/>
      <c r="P172" s="43" t="str">
        <f>IFERROR(INDEX(Data!$A$1:O$1002,_xlfn.AGGREGATE(15,6,((Data!$C$1:$C$1002=P$6)/(Data!$C$1:$C$1002=P$6))*ROW(Data!$C$1:$C$1002),ROW(P172)-ROW(P$6)),1),"")</f>
        <v/>
      </c>
      <c r="Q172" s="43"/>
      <c r="R172" s="43" t="str">
        <f>IFERROR(INDEX(Data!$A$1:Q$1002,_xlfn.AGGREGATE(15,6,((Data!$C$1:$C$1002=R$6)/(Data!$C$1:$C$1002=R$6))*ROW(Data!$C$1:$C$1002),ROW(R172)-ROW(R$6)),1),"")</f>
        <v/>
      </c>
      <c r="S172" s="43"/>
      <c r="T172" s="43" t="str">
        <f>IFERROR(INDEX(Data!$A$1:R$1002,_xlfn.AGGREGATE(15,6,((Data!$C$1:$C$1002=T$6)/(Data!$C$1:$C$1002=T$6))*ROW(Data!$C$1:$C$1002),ROW(T172)-ROW(T$6)),1),"")</f>
        <v/>
      </c>
      <c r="U172" s="43"/>
      <c r="V172" s="43" t="str">
        <f>IFERROR(INDEX(Data!$A$1:X$1002,_xlfn.AGGREGATE(15,6,((Data!$C$1:$C$1002=V$6)/(Data!$C$1:$C$1002=V$6))*ROW(Data!$C$1:$C$1002),ROW(V172)-ROW(V$6)),1),"")</f>
        <v/>
      </c>
      <c r="W172" s="43"/>
      <c r="X172" s="43" t="str">
        <f>IFERROR(INDEX(Data!$A$1:Z$1002,_xlfn.AGGREGATE(15,6,((Data!$C$1:$C$1002=X$6)/(Data!$C$1:$C$1002=X$6))*ROW(Data!$C$1:$C$1002),ROW(X172)-ROW(X$6)),1),"")</f>
        <v/>
      </c>
      <c r="Y172" s="43"/>
      <c r="Z172" s="43" t="str">
        <f>IFERROR(INDEX(Data!$A$1:AB$1002,_xlfn.AGGREGATE(15,6,((Data!$C$1:$C$1002=Z$6)/(Data!$C$1:$C$1002=Z$6))*ROW(Data!$C$1:$C$1002),ROW(Z172)-ROW(Z$6)),1),"")</f>
        <v/>
      </c>
    </row>
    <row r="173" spans="1:26" x14ac:dyDescent="0.4">
      <c r="A173" s="43"/>
      <c r="B173" s="43" t="str">
        <f>IFERROR(INDEX(Data!A$1:$A$1002,_xlfn.AGGREGATE(15,6,((Data!$C$1:$C$1002=B$6)/(Data!$C$1:$C$1002=B$6))*ROW(Data!$C$1:$C$1002),ROW(B173)-ROW(B$6)),1),"")</f>
        <v/>
      </c>
      <c r="C173" s="43"/>
      <c r="D173" s="43" t="str">
        <f>IFERROR(INDEX(Data!$A$1:C$1002,_xlfn.AGGREGATE(15,6,((Data!$C$1:$C$1002=D$6)/(Data!$C$1:$C$1002=D$6))*ROW(Data!$C$1:$C$1002),ROW(D173)-ROW(D$6)),1),"")</f>
        <v/>
      </c>
      <c r="E173" s="43"/>
      <c r="F173" s="43" t="str">
        <f>IFERROR(INDEX(Data!$A$1:E$1002,_xlfn.AGGREGATE(15,6,((Data!$C$1:$C$1002=F$6)/(Data!$C$1:$C$1002=F$6))*ROW(Data!$C$1:$C$1002),ROW(F173)-ROW(F$6)),1),"")</f>
        <v/>
      </c>
      <c r="G173" s="43"/>
      <c r="H173" s="43" t="str">
        <f>IFERROR(INDEX(Data!$A$1:G$1002,_xlfn.AGGREGATE(15,6,((Data!$C$1:$C$1002=H$6)/(Data!$C$1:$C$1002=H$6))*ROW(Data!$C$1:$C$1002),ROW(H173)-ROW(H$6)),1),"")</f>
        <v/>
      </c>
      <c r="I173" s="43"/>
      <c r="J173" s="43" t="str">
        <f>IFERROR(INDEX(Data!$A$1:I$1002,_xlfn.AGGREGATE(15,6,((Data!$C$1:$C$1002=J$6)/(Data!$C$1:$C$1002=J$6))*ROW(Data!$C$1:$C$1002),ROW(J173)-ROW(J$6)),1),"")</f>
        <v/>
      </c>
      <c r="K173" s="43"/>
      <c r="L173" s="43" t="str">
        <f>IFERROR(INDEX(Data!$A$1:K$1002,_xlfn.AGGREGATE(15,6,((Data!$C$1:$C$1002=L$6)/(Data!$C$1:$C$1002=L$6))*ROW(Data!$C$1:$C$1002),ROW(L173)-ROW(L$6)),1),"")</f>
        <v/>
      </c>
      <c r="M173" s="43"/>
      <c r="N173" s="43" t="str">
        <f>IFERROR(INDEX(Data!$A$1:M$1002,_xlfn.AGGREGATE(15,6,((Data!$C$1:$C$1002=N$6)/(Data!$C$1:$C$1002=N$6))*ROW(Data!$C$1:$C$1002),ROW(N173)-ROW(N$6)),1),"")</f>
        <v/>
      </c>
      <c r="O173" s="43"/>
      <c r="P173" s="43" t="str">
        <f>IFERROR(INDEX(Data!$A$1:O$1002,_xlfn.AGGREGATE(15,6,((Data!$C$1:$C$1002=P$6)/(Data!$C$1:$C$1002=P$6))*ROW(Data!$C$1:$C$1002),ROW(P173)-ROW(P$6)),1),"")</f>
        <v/>
      </c>
      <c r="Q173" s="43"/>
      <c r="R173" s="43" t="str">
        <f>IFERROR(INDEX(Data!$A$1:Q$1002,_xlfn.AGGREGATE(15,6,((Data!$C$1:$C$1002=R$6)/(Data!$C$1:$C$1002=R$6))*ROW(Data!$C$1:$C$1002),ROW(R173)-ROW(R$6)),1),"")</f>
        <v/>
      </c>
      <c r="S173" s="43"/>
      <c r="T173" s="43" t="str">
        <f>IFERROR(INDEX(Data!$A$1:R$1002,_xlfn.AGGREGATE(15,6,((Data!$C$1:$C$1002=T$6)/(Data!$C$1:$C$1002=T$6))*ROW(Data!$C$1:$C$1002),ROW(T173)-ROW(T$6)),1),"")</f>
        <v/>
      </c>
      <c r="U173" s="43"/>
      <c r="V173" s="43" t="str">
        <f>IFERROR(INDEX(Data!$A$1:X$1002,_xlfn.AGGREGATE(15,6,((Data!$C$1:$C$1002=V$6)/(Data!$C$1:$C$1002=V$6))*ROW(Data!$C$1:$C$1002),ROW(V173)-ROW(V$6)),1),"")</f>
        <v/>
      </c>
      <c r="W173" s="43"/>
      <c r="X173" s="43" t="str">
        <f>IFERROR(INDEX(Data!$A$1:Z$1002,_xlfn.AGGREGATE(15,6,((Data!$C$1:$C$1002=X$6)/(Data!$C$1:$C$1002=X$6))*ROW(Data!$C$1:$C$1002),ROW(X173)-ROW(X$6)),1),"")</f>
        <v/>
      </c>
      <c r="Y173" s="43"/>
      <c r="Z173" s="43" t="str">
        <f>IFERROR(INDEX(Data!$A$1:AB$1002,_xlfn.AGGREGATE(15,6,((Data!$C$1:$C$1002=Z$6)/(Data!$C$1:$C$1002=Z$6))*ROW(Data!$C$1:$C$1002),ROW(Z173)-ROW(Z$6)),1),"")</f>
        <v/>
      </c>
    </row>
    <row r="174" spans="1:26" x14ac:dyDescent="0.4">
      <c r="A174" s="43"/>
      <c r="B174" s="43" t="str">
        <f>IFERROR(INDEX(Data!A$1:$A$1002,_xlfn.AGGREGATE(15,6,((Data!$C$1:$C$1002=B$6)/(Data!$C$1:$C$1002=B$6))*ROW(Data!$C$1:$C$1002),ROW(B174)-ROW(B$6)),1),"")</f>
        <v/>
      </c>
      <c r="C174" s="43"/>
      <c r="D174" s="43" t="str">
        <f>IFERROR(INDEX(Data!$A$1:C$1002,_xlfn.AGGREGATE(15,6,((Data!$C$1:$C$1002=D$6)/(Data!$C$1:$C$1002=D$6))*ROW(Data!$C$1:$C$1002),ROW(D174)-ROW(D$6)),1),"")</f>
        <v/>
      </c>
      <c r="E174" s="43"/>
      <c r="F174" s="43" t="str">
        <f>IFERROR(INDEX(Data!$A$1:E$1002,_xlfn.AGGREGATE(15,6,((Data!$C$1:$C$1002=F$6)/(Data!$C$1:$C$1002=F$6))*ROW(Data!$C$1:$C$1002),ROW(F174)-ROW(F$6)),1),"")</f>
        <v/>
      </c>
      <c r="G174" s="43"/>
      <c r="H174" s="43" t="str">
        <f>IFERROR(INDEX(Data!$A$1:G$1002,_xlfn.AGGREGATE(15,6,((Data!$C$1:$C$1002=H$6)/(Data!$C$1:$C$1002=H$6))*ROW(Data!$C$1:$C$1002),ROW(H174)-ROW(H$6)),1),"")</f>
        <v/>
      </c>
      <c r="I174" s="43"/>
      <c r="J174" s="43" t="str">
        <f>IFERROR(INDEX(Data!$A$1:I$1002,_xlfn.AGGREGATE(15,6,((Data!$C$1:$C$1002=J$6)/(Data!$C$1:$C$1002=J$6))*ROW(Data!$C$1:$C$1002),ROW(J174)-ROW(J$6)),1),"")</f>
        <v/>
      </c>
      <c r="K174" s="43"/>
      <c r="L174" s="43" t="str">
        <f>IFERROR(INDEX(Data!$A$1:K$1002,_xlfn.AGGREGATE(15,6,((Data!$C$1:$C$1002=L$6)/(Data!$C$1:$C$1002=L$6))*ROW(Data!$C$1:$C$1002),ROW(L174)-ROW(L$6)),1),"")</f>
        <v/>
      </c>
      <c r="M174" s="43"/>
      <c r="N174" s="43" t="str">
        <f>IFERROR(INDEX(Data!$A$1:M$1002,_xlfn.AGGREGATE(15,6,((Data!$C$1:$C$1002=N$6)/(Data!$C$1:$C$1002=N$6))*ROW(Data!$C$1:$C$1002),ROW(N174)-ROW(N$6)),1),"")</f>
        <v/>
      </c>
      <c r="O174" s="43"/>
      <c r="P174" s="43" t="str">
        <f>IFERROR(INDEX(Data!$A$1:O$1002,_xlfn.AGGREGATE(15,6,((Data!$C$1:$C$1002=P$6)/(Data!$C$1:$C$1002=P$6))*ROW(Data!$C$1:$C$1002),ROW(P174)-ROW(P$6)),1),"")</f>
        <v/>
      </c>
      <c r="Q174" s="43"/>
      <c r="R174" s="43" t="str">
        <f>IFERROR(INDEX(Data!$A$1:Q$1002,_xlfn.AGGREGATE(15,6,((Data!$C$1:$C$1002=R$6)/(Data!$C$1:$C$1002=R$6))*ROW(Data!$C$1:$C$1002),ROW(R174)-ROW(R$6)),1),"")</f>
        <v/>
      </c>
      <c r="S174" s="43"/>
      <c r="T174" s="43" t="str">
        <f>IFERROR(INDEX(Data!$A$1:R$1002,_xlfn.AGGREGATE(15,6,((Data!$C$1:$C$1002=T$6)/(Data!$C$1:$C$1002=T$6))*ROW(Data!$C$1:$C$1002),ROW(T174)-ROW(T$6)),1),"")</f>
        <v/>
      </c>
      <c r="U174" s="43"/>
      <c r="V174" s="43" t="str">
        <f>IFERROR(INDEX(Data!$A$1:X$1002,_xlfn.AGGREGATE(15,6,((Data!$C$1:$C$1002=V$6)/(Data!$C$1:$C$1002=V$6))*ROW(Data!$C$1:$C$1002),ROW(V174)-ROW(V$6)),1),"")</f>
        <v/>
      </c>
      <c r="W174" s="43"/>
      <c r="X174" s="43" t="str">
        <f>IFERROR(INDEX(Data!$A$1:Z$1002,_xlfn.AGGREGATE(15,6,((Data!$C$1:$C$1002=X$6)/(Data!$C$1:$C$1002=X$6))*ROW(Data!$C$1:$C$1002),ROW(X174)-ROW(X$6)),1),"")</f>
        <v/>
      </c>
      <c r="Y174" s="43"/>
      <c r="Z174" s="43" t="str">
        <f>IFERROR(INDEX(Data!$A$1:AB$1002,_xlfn.AGGREGATE(15,6,((Data!$C$1:$C$1002=Z$6)/(Data!$C$1:$C$1002=Z$6))*ROW(Data!$C$1:$C$1002),ROW(Z174)-ROW(Z$6)),1),"")</f>
        <v/>
      </c>
    </row>
    <row r="175" spans="1:26" x14ac:dyDescent="0.4">
      <c r="A175" s="43"/>
      <c r="B175" s="43" t="str">
        <f>IFERROR(INDEX(Data!A$1:$A$1002,_xlfn.AGGREGATE(15,6,((Data!$C$1:$C$1002=B$6)/(Data!$C$1:$C$1002=B$6))*ROW(Data!$C$1:$C$1002),ROW(B175)-ROW(B$6)),1),"")</f>
        <v/>
      </c>
      <c r="C175" s="43"/>
      <c r="D175" s="43" t="str">
        <f>IFERROR(INDEX(Data!$A$1:C$1002,_xlfn.AGGREGATE(15,6,((Data!$C$1:$C$1002=D$6)/(Data!$C$1:$C$1002=D$6))*ROW(Data!$C$1:$C$1002),ROW(D175)-ROW(D$6)),1),"")</f>
        <v/>
      </c>
      <c r="E175" s="43"/>
      <c r="F175" s="43" t="str">
        <f>IFERROR(INDEX(Data!$A$1:E$1002,_xlfn.AGGREGATE(15,6,((Data!$C$1:$C$1002=F$6)/(Data!$C$1:$C$1002=F$6))*ROW(Data!$C$1:$C$1002),ROW(F175)-ROW(F$6)),1),"")</f>
        <v/>
      </c>
      <c r="G175" s="43"/>
      <c r="H175" s="43" t="str">
        <f>IFERROR(INDEX(Data!$A$1:G$1002,_xlfn.AGGREGATE(15,6,((Data!$C$1:$C$1002=H$6)/(Data!$C$1:$C$1002=H$6))*ROW(Data!$C$1:$C$1002),ROW(H175)-ROW(H$6)),1),"")</f>
        <v/>
      </c>
      <c r="I175" s="43"/>
      <c r="J175" s="43" t="str">
        <f>IFERROR(INDEX(Data!$A$1:I$1002,_xlfn.AGGREGATE(15,6,((Data!$C$1:$C$1002=J$6)/(Data!$C$1:$C$1002=J$6))*ROW(Data!$C$1:$C$1002),ROW(J175)-ROW(J$6)),1),"")</f>
        <v/>
      </c>
      <c r="K175" s="43"/>
      <c r="L175" s="43" t="str">
        <f>IFERROR(INDEX(Data!$A$1:K$1002,_xlfn.AGGREGATE(15,6,((Data!$C$1:$C$1002=L$6)/(Data!$C$1:$C$1002=L$6))*ROW(Data!$C$1:$C$1002),ROW(L175)-ROW(L$6)),1),"")</f>
        <v/>
      </c>
      <c r="M175" s="43"/>
      <c r="N175" s="43" t="str">
        <f>IFERROR(INDEX(Data!$A$1:M$1002,_xlfn.AGGREGATE(15,6,((Data!$C$1:$C$1002=N$6)/(Data!$C$1:$C$1002=N$6))*ROW(Data!$C$1:$C$1002),ROW(N175)-ROW(N$6)),1),"")</f>
        <v/>
      </c>
      <c r="O175" s="43"/>
      <c r="P175" s="43" t="str">
        <f>IFERROR(INDEX(Data!$A$1:O$1002,_xlfn.AGGREGATE(15,6,((Data!$C$1:$C$1002=P$6)/(Data!$C$1:$C$1002=P$6))*ROW(Data!$C$1:$C$1002),ROW(P175)-ROW(P$6)),1),"")</f>
        <v/>
      </c>
      <c r="Q175" s="43"/>
      <c r="R175" s="43" t="str">
        <f>IFERROR(INDEX(Data!$A$1:Q$1002,_xlfn.AGGREGATE(15,6,((Data!$C$1:$C$1002=R$6)/(Data!$C$1:$C$1002=R$6))*ROW(Data!$C$1:$C$1002),ROW(R175)-ROW(R$6)),1),"")</f>
        <v/>
      </c>
      <c r="S175" s="43"/>
      <c r="T175" s="43" t="str">
        <f>IFERROR(INDEX(Data!$A$1:R$1002,_xlfn.AGGREGATE(15,6,((Data!$C$1:$C$1002=T$6)/(Data!$C$1:$C$1002=T$6))*ROW(Data!$C$1:$C$1002),ROW(T175)-ROW(T$6)),1),"")</f>
        <v/>
      </c>
      <c r="U175" s="43"/>
      <c r="V175" s="43" t="str">
        <f>IFERROR(INDEX(Data!$A$1:X$1002,_xlfn.AGGREGATE(15,6,((Data!$C$1:$C$1002=V$6)/(Data!$C$1:$C$1002=V$6))*ROW(Data!$C$1:$C$1002),ROW(V175)-ROW(V$6)),1),"")</f>
        <v/>
      </c>
      <c r="W175" s="43"/>
      <c r="X175" s="43" t="str">
        <f>IFERROR(INDEX(Data!$A$1:Z$1002,_xlfn.AGGREGATE(15,6,((Data!$C$1:$C$1002=X$6)/(Data!$C$1:$C$1002=X$6))*ROW(Data!$C$1:$C$1002),ROW(X175)-ROW(X$6)),1),"")</f>
        <v/>
      </c>
      <c r="Y175" s="43"/>
      <c r="Z175" s="43" t="str">
        <f>IFERROR(INDEX(Data!$A$1:AB$1002,_xlfn.AGGREGATE(15,6,((Data!$C$1:$C$1002=Z$6)/(Data!$C$1:$C$1002=Z$6))*ROW(Data!$C$1:$C$1002),ROW(Z175)-ROW(Z$6)),1),"")</f>
        <v/>
      </c>
    </row>
    <row r="176" spans="1:26" x14ac:dyDescent="0.4">
      <c r="A176" s="43"/>
      <c r="B176" s="43" t="str">
        <f>IFERROR(INDEX(Data!A$1:$A$1002,_xlfn.AGGREGATE(15,6,((Data!$C$1:$C$1002=B$6)/(Data!$C$1:$C$1002=B$6))*ROW(Data!$C$1:$C$1002),ROW(B176)-ROW(B$6)),1),"")</f>
        <v/>
      </c>
      <c r="C176" s="43"/>
      <c r="D176" s="43" t="str">
        <f>IFERROR(INDEX(Data!$A$1:C$1002,_xlfn.AGGREGATE(15,6,((Data!$C$1:$C$1002=D$6)/(Data!$C$1:$C$1002=D$6))*ROW(Data!$C$1:$C$1002),ROW(D176)-ROW(D$6)),1),"")</f>
        <v/>
      </c>
      <c r="E176" s="43"/>
      <c r="F176" s="43" t="str">
        <f>IFERROR(INDEX(Data!$A$1:E$1002,_xlfn.AGGREGATE(15,6,((Data!$C$1:$C$1002=F$6)/(Data!$C$1:$C$1002=F$6))*ROW(Data!$C$1:$C$1002),ROW(F176)-ROW(F$6)),1),"")</f>
        <v/>
      </c>
      <c r="G176" s="43"/>
      <c r="H176" s="43" t="str">
        <f>IFERROR(INDEX(Data!$A$1:G$1002,_xlfn.AGGREGATE(15,6,((Data!$C$1:$C$1002=H$6)/(Data!$C$1:$C$1002=H$6))*ROW(Data!$C$1:$C$1002),ROW(H176)-ROW(H$6)),1),"")</f>
        <v/>
      </c>
      <c r="I176" s="43"/>
      <c r="J176" s="43" t="str">
        <f>IFERROR(INDEX(Data!$A$1:I$1002,_xlfn.AGGREGATE(15,6,((Data!$C$1:$C$1002=J$6)/(Data!$C$1:$C$1002=J$6))*ROW(Data!$C$1:$C$1002),ROW(J176)-ROW(J$6)),1),"")</f>
        <v/>
      </c>
      <c r="K176" s="43"/>
      <c r="L176" s="43" t="str">
        <f>IFERROR(INDEX(Data!$A$1:K$1002,_xlfn.AGGREGATE(15,6,((Data!$C$1:$C$1002=L$6)/(Data!$C$1:$C$1002=L$6))*ROW(Data!$C$1:$C$1002),ROW(L176)-ROW(L$6)),1),"")</f>
        <v/>
      </c>
      <c r="M176" s="43"/>
      <c r="N176" s="43" t="str">
        <f>IFERROR(INDEX(Data!$A$1:M$1002,_xlfn.AGGREGATE(15,6,((Data!$C$1:$C$1002=N$6)/(Data!$C$1:$C$1002=N$6))*ROW(Data!$C$1:$C$1002),ROW(N176)-ROW(N$6)),1),"")</f>
        <v/>
      </c>
      <c r="O176" s="43"/>
      <c r="P176" s="43" t="str">
        <f>IFERROR(INDEX(Data!$A$1:O$1002,_xlfn.AGGREGATE(15,6,((Data!$C$1:$C$1002=P$6)/(Data!$C$1:$C$1002=P$6))*ROW(Data!$C$1:$C$1002),ROW(P176)-ROW(P$6)),1),"")</f>
        <v/>
      </c>
      <c r="Q176" s="43"/>
      <c r="R176" s="43" t="str">
        <f>IFERROR(INDEX(Data!$A$1:Q$1002,_xlfn.AGGREGATE(15,6,((Data!$C$1:$C$1002=R$6)/(Data!$C$1:$C$1002=R$6))*ROW(Data!$C$1:$C$1002),ROW(R176)-ROW(R$6)),1),"")</f>
        <v/>
      </c>
      <c r="S176" s="43"/>
      <c r="T176" s="43" t="str">
        <f>IFERROR(INDEX(Data!$A$1:R$1002,_xlfn.AGGREGATE(15,6,((Data!$C$1:$C$1002=T$6)/(Data!$C$1:$C$1002=T$6))*ROW(Data!$C$1:$C$1002),ROW(T176)-ROW(T$6)),1),"")</f>
        <v/>
      </c>
      <c r="U176" s="43"/>
      <c r="V176" s="43" t="str">
        <f>IFERROR(INDEX(Data!$A$1:X$1002,_xlfn.AGGREGATE(15,6,((Data!$C$1:$C$1002=V$6)/(Data!$C$1:$C$1002=V$6))*ROW(Data!$C$1:$C$1002),ROW(V176)-ROW(V$6)),1),"")</f>
        <v/>
      </c>
      <c r="W176" s="43"/>
      <c r="X176" s="43" t="str">
        <f>IFERROR(INDEX(Data!$A$1:Z$1002,_xlfn.AGGREGATE(15,6,((Data!$C$1:$C$1002=X$6)/(Data!$C$1:$C$1002=X$6))*ROW(Data!$C$1:$C$1002),ROW(X176)-ROW(X$6)),1),"")</f>
        <v/>
      </c>
      <c r="Y176" s="43"/>
      <c r="Z176" s="43" t="str">
        <f>IFERROR(INDEX(Data!$A$1:AB$1002,_xlfn.AGGREGATE(15,6,((Data!$C$1:$C$1002=Z$6)/(Data!$C$1:$C$1002=Z$6))*ROW(Data!$C$1:$C$1002),ROW(Z176)-ROW(Z$6)),1),"")</f>
        <v/>
      </c>
    </row>
    <row r="177" spans="1:26" x14ac:dyDescent="0.4">
      <c r="A177" s="43"/>
      <c r="B177" s="43" t="str">
        <f>IFERROR(INDEX(Data!A$1:$A$1002,_xlfn.AGGREGATE(15,6,((Data!$C$1:$C$1002=B$6)/(Data!$C$1:$C$1002=B$6))*ROW(Data!$C$1:$C$1002),ROW(B177)-ROW(B$6)),1),"")</f>
        <v/>
      </c>
      <c r="C177" s="43"/>
      <c r="D177" s="43" t="str">
        <f>IFERROR(INDEX(Data!$A$1:C$1002,_xlfn.AGGREGATE(15,6,((Data!$C$1:$C$1002=D$6)/(Data!$C$1:$C$1002=D$6))*ROW(Data!$C$1:$C$1002),ROW(D177)-ROW(D$6)),1),"")</f>
        <v/>
      </c>
      <c r="E177" s="43"/>
      <c r="F177" s="43" t="str">
        <f>IFERROR(INDEX(Data!$A$1:E$1002,_xlfn.AGGREGATE(15,6,((Data!$C$1:$C$1002=F$6)/(Data!$C$1:$C$1002=F$6))*ROW(Data!$C$1:$C$1002),ROW(F177)-ROW(F$6)),1),"")</f>
        <v/>
      </c>
      <c r="G177" s="43"/>
      <c r="H177" s="43" t="str">
        <f>IFERROR(INDEX(Data!$A$1:G$1002,_xlfn.AGGREGATE(15,6,((Data!$C$1:$C$1002=H$6)/(Data!$C$1:$C$1002=H$6))*ROW(Data!$C$1:$C$1002),ROW(H177)-ROW(H$6)),1),"")</f>
        <v/>
      </c>
      <c r="I177" s="43"/>
      <c r="J177" s="43" t="str">
        <f>IFERROR(INDEX(Data!$A$1:I$1002,_xlfn.AGGREGATE(15,6,((Data!$C$1:$C$1002=J$6)/(Data!$C$1:$C$1002=J$6))*ROW(Data!$C$1:$C$1002),ROW(J177)-ROW(J$6)),1),"")</f>
        <v/>
      </c>
      <c r="K177" s="43"/>
      <c r="L177" s="43" t="str">
        <f>IFERROR(INDEX(Data!$A$1:K$1002,_xlfn.AGGREGATE(15,6,((Data!$C$1:$C$1002=L$6)/(Data!$C$1:$C$1002=L$6))*ROW(Data!$C$1:$C$1002),ROW(L177)-ROW(L$6)),1),"")</f>
        <v/>
      </c>
      <c r="M177" s="43"/>
      <c r="N177" s="43" t="str">
        <f>IFERROR(INDEX(Data!$A$1:M$1002,_xlfn.AGGREGATE(15,6,((Data!$C$1:$C$1002=N$6)/(Data!$C$1:$C$1002=N$6))*ROW(Data!$C$1:$C$1002),ROW(N177)-ROW(N$6)),1),"")</f>
        <v/>
      </c>
      <c r="O177" s="43"/>
      <c r="P177" s="43" t="str">
        <f>IFERROR(INDEX(Data!$A$1:O$1002,_xlfn.AGGREGATE(15,6,((Data!$C$1:$C$1002=P$6)/(Data!$C$1:$C$1002=P$6))*ROW(Data!$C$1:$C$1002),ROW(P177)-ROW(P$6)),1),"")</f>
        <v/>
      </c>
      <c r="Q177" s="43"/>
      <c r="R177" s="43" t="str">
        <f>IFERROR(INDEX(Data!$A$1:Q$1002,_xlfn.AGGREGATE(15,6,((Data!$C$1:$C$1002=R$6)/(Data!$C$1:$C$1002=R$6))*ROW(Data!$C$1:$C$1002),ROW(R177)-ROW(R$6)),1),"")</f>
        <v/>
      </c>
      <c r="S177" s="43"/>
      <c r="T177" s="43" t="str">
        <f>IFERROR(INDEX(Data!$A$1:R$1002,_xlfn.AGGREGATE(15,6,((Data!$C$1:$C$1002=T$6)/(Data!$C$1:$C$1002=T$6))*ROW(Data!$C$1:$C$1002),ROW(T177)-ROW(T$6)),1),"")</f>
        <v/>
      </c>
      <c r="U177" s="43"/>
      <c r="V177" s="43" t="str">
        <f>IFERROR(INDEX(Data!$A$1:X$1002,_xlfn.AGGREGATE(15,6,((Data!$C$1:$C$1002=V$6)/(Data!$C$1:$C$1002=V$6))*ROW(Data!$C$1:$C$1002),ROW(V177)-ROW(V$6)),1),"")</f>
        <v/>
      </c>
      <c r="W177" s="43"/>
      <c r="X177" s="43" t="str">
        <f>IFERROR(INDEX(Data!$A$1:Z$1002,_xlfn.AGGREGATE(15,6,((Data!$C$1:$C$1002=X$6)/(Data!$C$1:$C$1002=X$6))*ROW(Data!$C$1:$C$1002),ROW(X177)-ROW(X$6)),1),"")</f>
        <v/>
      </c>
      <c r="Y177" s="43"/>
      <c r="Z177" s="43" t="str">
        <f>IFERROR(INDEX(Data!$A$1:AB$1002,_xlfn.AGGREGATE(15,6,((Data!$C$1:$C$1002=Z$6)/(Data!$C$1:$C$1002=Z$6))*ROW(Data!$C$1:$C$1002),ROW(Z177)-ROW(Z$6)),1),"")</f>
        <v/>
      </c>
    </row>
    <row r="178" spans="1:26" x14ac:dyDescent="0.4">
      <c r="A178" s="43"/>
      <c r="B178" s="43" t="str">
        <f>IFERROR(INDEX(Data!A$1:$A$1002,_xlfn.AGGREGATE(15,6,((Data!$C$1:$C$1002=B$6)/(Data!$C$1:$C$1002=B$6))*ROW(Data!$C$1:$C$1002),ROW(B178)-ROW(B$6)),1),"")</f>
        <v/>
      </c>
      <c r="C178" s="43"/>
      <c r="D178" s="43" t="str">
        <f>IFERROR(INDEX(Data!$A$1:C$1002,_xlfn.AGGREGATE(15,6,((Data!$C$1:$C$1002=D$6)/(Data!$C$1:$C$1002=D$6))*ROW(Data!$C$1:$C$1002),ROW(D178)-ROW(D$6)),1),"")</f>
        <v/>
      </c>
      <c r="E178" s="43"/>
      <c r="F178" s="43" t="str">
        <f>IFERROR(INDEX(Data!$A$1:E$1002,_xlfn.AGGREGATE(15,6,((Data!$C$1:$C$1002=F$6)/(Data!$C$1:$C$1002=F$6))*ROW(Data!$C$1:$C$1002),ROW(F178)-ROW(F$6)),1),"")</f>
        <v/>
      </c>
      <c r="G178" s="43"/>
      <c r="H178" s="43" t="str">
        <f>IFERROR(INDEX(Data!$A$1:G$1002,_xlfn.AGGREGATE(15,6,((Data!$C$1:$C$1002=H$6)/(Data!$C$1:$C$1002=H$6))*ROW(Data!$C$1:$C$1002),ROW(H178)-ROW(H$6)),1),"")</f>
        <v/>
      </c>
      <c r="I178" s="43"/>
      <c r="J178" s="43" t="str">
        <f>IFERROR(INDEX(Data!$A$1:I$1002,_xlfn.AGGREGATE(15,6,((Data!$C$1:$C$1002=J$6)/(Data!$C$1:$C$1002=J$6))*ROW(Data!$C$1:$C$1002),ROW(J178)-ROW(J$6)),1),"")</f>
        <v/>
      </c>
      <c r="K178" s="43"/>
      <c r="L178" s="43" t="str">
        <f>IFERROR(INDEX(Data!$A$1:K$1002,_xlfn.AGGREGATE(15,6,((Data!$C$1:$C$1002=L$6)/(Data!$C$1:$C$1002=L$6))*ROW(Data!$C$1:$C$1002),ROW(L178)-ROW(L$6)),1),"")</f>
        <v/>
      </c>
      <c r="M178" s="43"/>
      <c r="N178" s="43" t="str">
        <f>IFERROR(INDEX(Data!$A$1:M$1002,_xlfn.AGGREGATE(15,6,((Data!$C$1:$C$1002=N$6)/(Data!$C$1:$C$1002=N$6))*ROW(Data!$C$1:$C$1002),ROW(N178)-ROW(N$6)),1),"")</f>
        <v/>
      </c>
      <c r="O178" s="43"/>
      <c r="P178" s="43" t="str">
        <f>IFERROR(INDEX(Data!$A$1:O$1002,_xlfn.AGGREGATE(15,6,((Data!$C$1:$C$1002=P$6)/(Data!$C$1:$C$1002=P$6))*ROW(Data!$C$1:$C$1002),ROW(P178)-ROW(P$6)),1),"")</f>
        <v/>
      </c>
      <c r="Q178" s="43"/>
      <c r="R178" s="43" t="str">
        <f>IFERROR(INDEX(Data!$A$1:Q$1002,_xlfn.AGGREGATE(15,6,((Data!$C$1:$C$1002=R$6)/(Data!$C$1:$C$1002=R$6))*ROW(Data!$C$1:$C$1002),ROW(R178)-ROW(R$6)),1),"")</f>
        <v/>
      </c>
      <c r="S178" s="43"/>
      <c r="T178" s="43" t="str">
        <f>IFERROR(INDEX(Data!$A$1:R$1002,_xlfn.AGGREGATE(15,6,((Data!$C$1:$C$1002=T$6)/(Data!$C$1:$C$1002=T$6))*ROW(Data!$C$1:$C$1002),ROW(T178)-ROW(T$6)),1),"")</f>
        <v/>
      </c>
      <c r="U178" s="43"/>
      <c r="V178" s="43" t="str">
        <f>IFERROR(INDEX(Data!$A$1:X$1002,_xlfn.AGGREGATE(15,6,((Data!$C$1:$C$1002=V$6)/(Data!$C$1:$C$1002=V$6))*ROW(Data!$C$1:$C$1002),ROW(V178)-ROW(V$6)),1),"")</f>
        <v/>
      </c>
      <c r="W178" s="43"/>
      <c r="X178" s="43" t="str">
        <f>IFERROR(INDEX(Data!$A$1:Z$1002,_xlfn.AGGREGATE(15,6,((Data!$C$1:$C$1002=X$6)/(Data!$C$1:$C$1002=X$6))*ROW(Data!$C$1:$C$1002),ROW(X178)-ROW(X$6)),1),"")</f>
        <v/>
      </c>
      <c r="Y178" s="43"/>
      <c r="Z178" s="43" t="str">
        <f>IFERROR(INDEX(Data!$A$1:AB$1002,_xlfn.AGGREGATE(15,6,((Data!$C$1:$C$1002=Z$6)/(Data!$C$1:$C$1002=Z$6))*ROW(Data!$C$1:$C$1002),ROW(Z178)-ROW(Z$6)),1),"")</f>
        <v/>
      </c>
    </row>
    <row r="179" spans="1:26" x14ac:dyDescent="0.4">
      <c r="A179" s="43"/>
      <c r="B179" s="43" t="str">
        <f>IFERROR(INDEX(Data!A$1:$A$1002,_xlfn.AGGREGATE(15,6,((Data!$C$1:$C$1002=B$6)/(Data!$C$1:$C$1002=B$6))*ROW(Data!$C$1:$C$1002),ROW(B179)-ROW(B$6)),1),"")</f>
        <v/>
      </c>
      <c r="C179" s="43"/>
      <c r="D179" s="43" t="str">
        <f>IFERROR(INDEX(Data!$A$1:C$1002,_xlfn.AGGREGATE(15,6,((Data!$C$1:$C$1002=D$6)/(Data!$C$1:$C$1002=D$6))*ROW(Data!$C$1:$C$1002),ROW(D179)-ROW(D$6)),1),"")</f>
        <v/>
      </c>
      <c r="E179" s="43"/>
      <c r="F179" s="43" t="str">
        <f>IFERROR(INDEX(Data!$A$1:E$1002,_xlfn.AGGREGATE(15,6,((Data!$C$1:$C$1002=F$6)/(Data!$C$1:$C$1002=F$6))*ROW(Data!$C$1:$C$1002),ROW(F179)-ROW(F$6)),1),"")</f>
        <v/>
      </c>
      <c r="G179" s="43"/>
      <c r="H179" s="43" t="str">
        <f>IFERROR(INDEX(Data!$A$1:G$1002,_xlfn.AGGREGATE(15,6,((Data!$C$1:$C$1002=H$6)/(Data!$C$1:$C$1002=H$6))*ROW(Data!$C$1:$C$1002),ROW(H179)-ROW(H$6)),1),"")</f>
        <v/>
      </c>
      <c r="I179" s="43"/>
      <c r="J179" s="43" t="str">
        <f>IFERROR(INDEX(Data!$A$1:I$1002,_xlfn.AGGREGATE(15,6,((Data!$C$1:$C$1002=J$6)/(Data!$C$1:$C$1002=J$6))*ROW(Data!$C$1:$C$1002),ROW(J179)-ROW(J$6)),1),"")</f>
        <v/>
      </c>
      <c r="K179" s="43"/>
      <c r="L179" s="43" t="str">
        <f>IFERROR(INDEX(Data!$A$1:K$1002,_xlfn.AGGREGATE(15,6,((Data!$C$1:$C$1002=L$6)/(Data!$C$1:$C$1002=L$6))*ROW(Data!$C$1:$C$1002),ROW(L179)-ROW(L$6)),1),"")</f>
        <v/>
      </c>
      <c r="M179" s="43"/>
      <c r="N179" s="43" t="str">
        <f>IFERROR(INDEX(Data!$A$1:M$1002,_xlfn.AGGREGATE(15,6,((Data!$C$1:$C$1002=N$6)/(Data!$C$1:$C$1002=N$6))*ROW(Data!$C$1:$C$1002),ROW(N179)-ROW(N$6)),1),"")</f>
        <v/>
      </c>
      <c r="O179" s="43"/>
      <c r="P179" s="43" t="str">
        <f>IFERROR(INDEX(Data!$A$1:O$1002,_xlfn.AGGREGATE(15,6,((Data!$C$1:$C$1002=P$6)/(Data!$C$1:$C$1002=P$6))*ROW(Data!$C$1:$C$1002),ROW(P179)-ROW(P$6)),1),"")</f>
        <v/>
      </c>
      <c r="Q179" s="43"/>
      <c r="R179" s="43" t="str">
        <f>IFERROR(INDEX(Data!$A$1:Q$1002,_xlfn.AGGREGATE(15,6,((Data!$C$1:$C$1002=R$6)/(Data!$C$1:$C$1002=R$6))*ROW(Data!$C$1:$C$1002),ROW(R179)-ROW(R$6)),1),"")</f>
        <v/>
      </c>
      <c r="S179" s="43"/>
      <c r="T179" s="43" t="str">
        <f>IFERROR(INDEX(Data!$A$1:R$1002,_xlfn.AGGREGATE(15,6,((Data!$C$1:$C$1002=T$6)/(Data!$C$1:$C$1002=T$6))*ROW(Data!$C$1:$C$1002),ROW(T179)-ROW(T$6)),1),"")</f>
        <v/>
      </c>
      <c r="U179" s="43"/>
      <c r="V179" s="43" t="str">
        <f>IFERROR(INDEX(Data!$A$1:X$1002,_xlfn.AGGREGATE(15,6,((Data!$C$1:$C$1002=V$6)/(Data!$C$1:$C$1002=V$6))*ROW(Data!$C$1:$C$1002),ROW(V179)-ROW(V$6)),1),"")</f>
        <v/>
      </c>
      <c r="W179" s="43"/>
      <c r="X179" s="43" t="str">
        <f>IFERROR(INDEX(Data!$A$1:Z$1002,_xlfn.AGGREGATE(15,6,((Data!$C$1:$C$1002=X$6)/(Data!$C$1:$C$1002=X$6))*ROW(Data!$C$1:$C$1002),ROW(X179)-ROW(X$6)),1),"")</f>
        <v/>
      </c>
      <c r="Y179" s="43"/>
      <c r="Z179" s="43" t="str">
        <f>IFERROR(INDEX(Data!$A$1:AB$1002,_xlfn.AGGREGATE(15,6,((Data!$C$1:$C$1002=Z$6)/(Data!$C$1:$C$1002=Z$6))*ROW(Data!$C$1:$C$1002),ROW(Z179)-ROW(Z$6)),1),"")</f>
        <v/>
      </c>
    </row>
    <row r="180" spans="1:26" x14ac:dyDescent="0.4">
      <c r="A180" s="43"/>
      <c r="B180" s="43" t="str">
        <f>IFERROR(INDEX(Data!A$1:$A$1002,_xlfn.AGGREGATE(15,6,((Data!$C$1:$C$1002=B$6)/(Data!$C$1:$C$1002=B$6))*ROW(Data!$C$1:$C$1002),ROW(B180)-ROW(B$6)),1),"")</f>
        <v/>
      </c>
      <c r="C180" s="43"/>
      <c r="D180" s="43" t="str">
        <f>IFERROR(INDEX(Data!$A$1:C$1002,_xlfn.AGGREGATE(15,6,((Data!$C$1:$C$1002=D$6)/(Data!$C$1:$C$1002=D$6))*ROW(Data!$C$1:$C$1002),ROW(D180)-ROW(D$6)),1),"")</f>
        <v/>
      </c>
      <c r="E180" s="43"/>
      <c r="F180" s="43" t="str">
        <f>IFERROR(INDEX(Data!$A$1:E$1002,_xlfn.AGGREGATE(15,6,((Data!$C$1:$C$1002=F$6)/(Data!$C$1:$C$1002=F$6))*ROW(Data!$C$1:$C$1002),ROW(F180)-ROW(F$6)),1),"")</f>
        <v/>
      </c>
      <c r="G180" s="43"/>
      <c r="H180" s="43" t="str">
        <f>IFERROR(INDEX(Data!$A$1:G$1002,_xlfn.AGGREGATE(15,6,((Data!$C$1:$C$1002=H$6)/(Data!$C$1:$C$1002=H$6))*ROW(Data!$C$1:$C$1002),ROW(H180)-ROW(H$6)),1),"")</f>
        <v/>
      </c>
      <c r="I180" s="43"/>
      <c r="J180" s="43" t="str">
        <f>IFERROR(INDEX(Data!$A$1:I$1002,_xlfn.AGGREGATE(15,6,((Data!$C$1:$C$1002=J$6)/(Data!$C$1:$C$1002=J$6))*ROW(Data!$C$1:$C$1002),ROW(J180)-ROW(J$6)),1),"")</f>
        <v/>
      </c>
      <c r="K180" s="43"/>
      <c r="L180" s="43" t="str">
        <f>IFERROR(INDEX(Data!$A$1:K$1002,_xlfn.AGGREGATE(15,6,((Data!$C$1:$C$1002=L$6)/(Data!$C$1:$C$1002=L$6))*ROW(Data!$C$1:$C$1002),ROW(L180)-ROW(L$6)),1),"")</f>
        <v/>
      </c>
      <c r="M180" s="43"/>
      <c r="N180" s="43" t="str">
        <f>IFERROR(INDEX(Data!$A$1:M$1002,_xlfn.AGGREGATE(15,6,((Data!$C$1:$C$1002=N$6)/(Data!$C$1:$C$1002=N$6))*ROW(Data!$C$1:$C$1002),ROW(N180)-ROW(N$6)),1),"")</f>
        <v/>
      </c>
      <c r="O180" s="43"/>
      <c r="P180" s="43" t="str">
        <f>IFERROR(INDEX(Data!$A$1:O$1002,_xlfn.AGGREGATE(15,6,((Data!$C$1:$C$1002=P$6)/(Data!$C$1:$C$1002=P$6))*ROW(Data!$C$1:$C$1002),ROW(P180)-ROW(P$6)),1),"")</f>
        <v/>
      </c>
      <c r="Q180" s="43"/>
      <c r="R180" s="43" t="str">
        <f>IFERROR(INDEX(Data!$A$1:Q$1002,_xlfn.AGGREGATE(15,6,((Data!$C$1:$C$1002=R$6)/(Data!$C$1:$C$1002=R$6))*ROW(Data!$C$1:$C$1002),ROW(R180)-ROW(R$6)),1),"")</f>
        <v/>
      </c>
      <c r="S180" s="43"/>
      <c r="T180" s="43" t="str">
        <f>IFERROR(INDEX(Data!$A$1:R$1002,_xlfn.AGGREGATE(15,6,((Data!$C$1:$C$1002=T$6)/(Data!$C$1:$C$1002=T$6))*ROW(Data!$C$1:$C$1002),ROW(T180)-ROW(T$6)),1),"")</f>
        <v/>
      </c>
      <c r="U180" s="43"/>
      <c r="V180" s="43" t="str">
        <f>IFERROR(INDEX(Data!$A$1:X$1002,_xlfn.AGGREGATE(15,6,((Data!$C$1:$C$1002=V$6)/(Data!$C$1:$C$1002=V$6))*ROW(Data!$C$1:$C$1002),ROW(V180)-ROW(V$6)),1),"")</f>
        <v/>
      </c>
      <c r="W180" s="43"/>
      <c r="X180" s="43" t="str">
        <f>IFERROR(INDEX(Data!$A$1:Z$1002,_xlfn.AGGREGATE(15,6,((Data!$C$1:$C$1002=X$6)/(Data!$C$1:$C$1002=X$6))*ROW(Data!$C$1:$C$1002),ROW(X180)-ROW(X$6)),1),"")</f>
        <v/>
      </c>
      <c r="Y180" s="43"/>
      <c r="Z180" s="43" t="str">
        <f>IFERROR(INDEX(Data!$A$1:AB$1002,_xlfn.AGGREGATE(15,6,((Data!$C$1:$C$1002=Z$6)/(Data!$C$1:$C$1002=Z$6))*ROW(Data!$C$1:$C$1002),ROW(Z180)-ROW(Z$6)),1),"")</f>
        <v/>
      </c>
    </row>
    <row r="181" spans="1:26" x14ac:dyDescent="0.4">
      <c r="A181" s="43"/>
      <c r="B181" s="43" t="str">
        <f>IFERROR(INDEX(Data!A$1:$A$1002,_xlfn.AGGREGATE(15,6,((Data!$C$1:$C$1002=B$6)/(Data!$C$1:$C$1002=B$6))*ROW(Data!$C$1:$C$1002),ROW(B181)-ROW(B$6)),1),"")</f>
        <v/>
      </c>
      <c r="C181" s="43"/>
      <c r="D181" s="43" t="str">
        <f>IFERROR(INDEX(Data!$A$1:C$1002,_xlfn.AGGREGATE(15,6,((Data!$C$1:$C$1002=D$6)/(Data!$C$1:$C$1002=D$6))*ROW(Data!$C$1:$C$1002),ROW(D181)-ROW(D$6)),1),"")</f>
        <v/>
      </c>
      <c r="E181" s="43"/>
      <c r="F181" s="43" t="str">
        <f>IFERROR(INDEX(Data!$A$1:E$1002,_xlfn.AGGREGATE(15,6,((Data!$C$1:$C$1002=F$6)/(Data!$C$1:$C$1002=F$6))*ROW(Data!$C$1:$C$1002),ROW(F181)-ROW(F$6)),1),"")</f>
        <v/>
      </c>
      <c r="G181" s="43"/>
      <c r="H181" s="43" t="str">
        <f>IFERROR(INDEX(Data!$A$1:G$1002,_xlfn.AGGREGATE(15,6,((Data!$C$1:$C$1002=H$6)/(Data!$C$1:$C$1002=H$6))*ROW(Data!$C$1:$C$1002),ROW(H181)-ROW(H$6)),1),"")</f>
        <v/>
      </c>
      <c r="I181" s="43"/>
      <c r="J181" s="43" t="str">
        <f>IFERROR(INDEX(Data!$A$1:I$1002,_xlfn.AGGREGATE(15,6,((Data!$C$1:$C$1002=J$6)/(Data!$C$1:$C$1002=J$6))*ROW(Data!$C$1:$C$1002),ROW(J181)-ROW(J$6)),1),"")</f>
        <v/>
      </c>
      <c r="K181" s="43"/>
      <c r="L181" s="43" t="str">
        <f>IFERROR(INDEX(Data!$A$1:K$1002,_xlfn.AGGREGATE(15,6,((Data!$C$1:$C$1002=L$6)/(Data!$C$1:$C$1002=L$6))*ROW(Data!$C$1:$C$1002),ROW(L181)-ROW(L$6)),1),"")</f>
        <v/>
      </c>
      <c r="M181" s="43"/>
      <c r="N181" s="43" t="str">
        <f>IFERROR(INDEX(Data!$A$1:M$1002,_xlfn.AGGREGATE(15,6,((Data!$C$1:$C$1002=N$6)/(Data!$C$1:$C$1002=N$6))*ROW(Data!$C$1:$C$1002),ROW(N181)-ROW(N$6)),1),"")</f>
        <v/>
      </c>
      <c r="O181" s="43"/>
      <c r="P181" s="43" t="str">
        <f>IFERROR(INDEX(Data!$A$1:O$1002,_xlfn.AGGREGATE(15,6,((Data!$C$1:$C$1002=P$6)/(Data!$C$1:$C$1002=P$6))*ROW(Data!$C$1:$C$1002),ROW(P181)-ROW(P$6)),1),"")</f>
        <v/>
      </c>
      <c r="Q181" s="43"/>
      <c r="R181" s="43" t="str">
        <f>IFERROR(INDEX(Data!$A$1:Q$1002,_xlfn.AGGREGATE(15,6,((Data!$C$1:$C$1002=R$6)/(Data!$C$1:$C$1002=R$6))*ROW(Data!$C$1:$C$1002),ROW(R181)-ROW(R$6)),1),"")</f>
        <v/>
      </c>
      <c r="S181" s="43"/>
      <c r="T181" s="43" t="str">
        <f>IFERROR(INDEX(Data!$A$1:R$1002,_xlfn.AGGREGATE(15,6,((Data!$C$1:$C$1002=T$6)/(Data!$C$1:$C$1002=T$6))*ROW(Data!$C$1:$C$1002),ROW(T181)-ROW(T$6)),1),"")</f>
        <v/>
      </c>
      <c r="U181" s="43"/>
      <c r="V181" s="43" t="str">
        <f>IFERROR(INDEX(Data!$A$1:X$1002,_xlfn.AGGREGATE(15,6,((Data!$C$1:$C$1002=V$6)/(Data!$C$1:$C$1002=V$6))*ROW(Data!$C$1:$C$1002),ROW(V181)-ROW(V$6)),1),"")</f>
        <v/>
      </c>
      <c r="W181" s="43"/>
      <c r="X181" s="43" t="str">
        <f>IFERROR(INDEX(Data!$A$1:Z$1002,_xlfn.AGGREGATE(15,6,((Data!$C$1:$C$1002=X$6)/(Data!$C$1:$C$1002=X$6))*ROW(Data!$C$1:$C$1002),ROW(X181)-ROW(X$6)),1),"")</f>
        <v/>
      </c>
      <c r="Y181" s="43"/>
      <c r="Z181" s="43" t="str">
        <f>IFERROR(INDEX(Data!$A$1:AB$1002,_xlfn.AGGREGATE(15,6,((Data!$C$1:$C$1002=Z$6)/(Data!$C$1:$C$1002=Z$6))*ROW(Data!$C$1:$C$1002),ROW(Z181)-ROW(Z$6)),1),"")</f>
        <v/>
      </c>
    </row>
    <row r="182" spans="1:26" x14ac:dyDescent="0.4">
      <c r="A182" s="43"/>
      <c r="B182" s="43" t="str">
        <f>IFERROR(INDEX(Data!A$1:$A$1002,_xlfn.AGGREGATE(15,6,((Data!$C$1:$C$1002=B$6)/(Data!$C$1:$C$1002=B$6))*ROW(Data!$C$1:$C$1002),ROW(B182)-ROW(B$6)),1),"")</f>
        <v/>
      </c>
      <c r="C182" s="43"/>
      <c r="D182" s="43" t="str">
        <f>IFERROR(INDEX(Data!$A$1:C$1002,_xlfn.AGGREGATE(15,6,((Data!$C$1:$C$1002=D$6)/(Data!$C$1:$C$1002=D$6))*ROW(Data!$C$1:$C$1002),ROW(D182)-ROW(D$6)),1),"")</f>
        <v/>
      </c>
      <c r="E182" s="43"/>
      <c r="F182" s="43" t="str">
        <f>IFERROR(INDEX(Data!$A$1:E$1002,_xlfn.AGGREGATE(15,6,((Data!$C$1:$C$1002=F$6)/(Data!$C$1:$C$1002=F$6))*ROW(Data!$C$1:$C$1002),ROW(F182)-ROW(F$6)),1),"")</f>
        <v/>
      </c>
      <c r="G182" s="43"/>
      <c r="H182" s="43" t="str">
        <f>IFERROR(INDEX(Data!$A$1:G$1002,_xlfn.AGGREGATE(15,6,((Data!$C$1:$C$1002=H$6)/(Data!$C$1:$C$1002=H$6))*ROW(Data!$C$1:$C$1002),ROW(H182)-ROW(H$6)),1),"")</f>
        <v/>
      </c>
      <c r="I182" s="43"/>
      <c r="J182" s="43" t="str">
        <f>IFERROR(INDEX(Data!$A$1:I$1002,_xlfn.AGGREGATE(15,6,((Data!$C$1:$C$1002=J$6)/(Data!$C$1:$C$1002=J$6))*ROW(Data!$C$1:$C$1002),ROW(J182)-ROW(J$6)),1),"")</f>
        <v/>
      </c>
      <c r="K182" s="43"/>
      <c r="L182" s="43" t="str">
        <f>IFERROR(INDEX(Data!$A$1:K$1002,_xlfn.AGGREGATE(15,6,((Data!$C$1:$C$1002=L$6)/(Data!$C$1:$C$1002=L$6))*ROW(Data!$C$1:$C$1002),ROW(L182)-ROW(L$6)),1),"")</f>
        <v/>
      </c>
      <c r="M182" s="43"/>
      <c r="N182" s="43" t="str">
        <f>IFERROR(INDEX(Data!$A$1:M$1002,_xlfn.AGGREGATE(15,6,((Data!$C$1:$C$1002=N$6)/(Data!$C$1:$C$1002=N$6))*ROW(Data!$C$1:$C$1002),ROW(N182)-ROW(N$6)),1),"")</f>
        <v/>
      </c>
      <c r="O182" s="43"/>
      <c r="P182" s="43" t="str">
        <f>IFERROR(INDEX(Data!$A$1:O$1002,_xlfn.AGGREGATE(15,6,((Data!$C$1:$C$1002=P$6)/(Data!$C$1:$C$1002=P$6))*ROW(Data!$C$1:$C$1002),ROW(P182)-ROW(P$6)),1),"")</f>
        <v/>
      </c>
      <c r="Q182" s="43"/>
      <c r="R182" s="43" t="str">
        <f>IFERROR(INDEX(Data!$A$1:Q$1002,_xlfn.AGGREGATE(15,6,((Data!$C$1:$C$1002=R$6)/(Data!$C$1:$C$1002=R$6))*ROW(Data!$C$1:$C$1002),ROW(R182)-ROW(R$6)),1),"")</f>
        <v/>
      </c>
      <c r="S182" s="43"/>
      <c r="T182" s="43" t="str">
        <f>IFERROR(INDEX(Data!$A$1:R$1002,_xlfn.AGGREGATE(15,6,((Data!$C$1:$C$1002=T$6)/(Data!$C$1:$C$1002=T$6))*ROW(Data!$C$1:$C$1002),ROW(T182)-ROW(T$6)),1),"")</f>
        <v/>
      </c>
      <c r="U182" s="43"/>
      <c r="V182" s="43" t="str">
        <f>IFERROR(INDEX(Data!$A$1:X$1002,_xlfn.AGGREGATE(15,6,((Data!$C$1:$C$1002=V$6)/(Data!$C$1:$C$1002=V$6))*ROW(Data!$C$1:$C$1002),ROW(V182)-ROW(V$6)),1),"")</f>
        <v/>
      </c>
      <c r="W182" s="43"/>
      <c r="X182" s="43" t="str">
        <f>IFERROR(INDEX(Data!$A$1:Z$1002,_xlfn.AGGREGATE(15,6,((Data!$C$1:$C$1002=X$6)/(Data!$C$1:$C$1002=X$6))*ROW(Data!$C$1:$C$1002),ROW(X182)-ROW(X$6)),1),"")</f>
        <v/>
      </c>
      <c r="Y182" s="43"/>
      <c r="Z182" s="43" t="str">
        <f>IFERROR(INDEX(Data!$A$1:AB$1002,_xlfn.AGGREGATE(15,6,((Data!$C$1:$C$1002=Z$6)/(Data!$C$1:$C$1002=Z$6))*ROW(Data!$C$1:$C$1002),ROW(Z182)-ROW(Z$6)),1),"")</f>
        <v/>
      </c>
    </row>
    <row r="183" spans="1:26" x14ac:dyDescent="0.4">
      <c r="A183" s="43"/>
      <c r="B183" s="43" t="str">
        <f>IFERROR(INDEX(Data!A$1:$A$1002,_xlfn.AGGREGATE(15,6,((Data!$C$1:$C$1002=B$6)/(Data!$C$1:$C$1002=B$6))*ROW(Data!$C$1:$C$1002),ROW(B183)-ROW(B$6)),1),"")</f>
        <v/>
      </c>
      <c r="C183" s="43"/>
      <c r="D183" s="43" t="str">
        <f>IFERROR(INDEX(Data!$A$1:C$1002,_xlfn.AGGREGATE(15,6,((Data!$C$1:$C$1002=D$6)/(Data!$C$1:$C$1002=D$6))*ROW(Data!$C$1:$C$1002),ROW(D183)-ROW(D$6)),1),"")</f>
        <v/>
      </c>
      <c r="E183" s="43"/>
      <c r="F183" s="43" t="str">
        <f>IFERROR(INDEX(Data!$A$1:E$1002,_xlfn.AGGREGATE(15,6,((Data!$C$1:$C$1002=F$6)/(Data!$C$1:$C$1002=F$6))*ROW(Data!$C$1:$C$1002),ROW(F183)-ROW(F$6)),1),"")</f>
        <v/>
      </c>
      <c r="G183" s="43"/>
      <c r="H183" s="43" t="str">
        <f>IFERROR(INDEX(Data!$A$1:G$1002,_xlfn.AGGREGATE(15,6,((Data!$C$1:$C$1002=H$6)/(Data!$C$1:$C$1002=H$6))*ROW(Data!$C$1:$C$1002),ROW(H183)-ROW(H$6)),1),"")</f>
        <v/>
      </c>
      <c r="I183" s="43"/>
      <c r="J183" s="43" t="str">
        <f>IFERROR(INDEX(Data!$A$1:I$1002,_xlfn.AGGREGATE(15,6,((Data!$C$1:$C$1002=J$6)/(Data!$C$1:$C$1002=J$6))*ROW(Data!$C$1:$C$1002),ROW(J183)-ROW(J$6)),1),"")</f>
        <v/>
      </c>
      <c r="K183" s="43"/>
      <c r="L183" s="43" t="str">
        <f>IFERROR(INDEX(Data!$A$1:K$1002,_xlfn.AGGREGATE(15,6,((Data!$C$1:$C$1002=L$6)/(Data!$C$1:$C$1002=L$6))*ROW(Data!$C$1:$C$1002),ROW(L183)-ROW(L$6)),1),"")</f>
        <v/>
      </c>
      <c r="M183" s="43"/>
      <c r="N183" s="43" t="str">
        <f>IFERROR(INDEX(Data!$A$1:M$1002,_xlfn.AGGREGATE(15,6,((Data!$C$1:$C$1002=N$6)/(Data!$C$1:$C$1002=N$6))*ROW(Data!$C$1:$C$1002),ROW(N183)-ROW(N$6)),1),"")</f>
        <v/>
      </c>
      <c r="O183" s="43"/>
      <c r="P183" s="43" t="str">
        <f>IFERROR(INDEX(Data!$A$1:O$1002,_xlfn.AGGREGATE(15,6,((Data!$C$1:$C$1002=P$6)/(Data!$C$1:$C$1002=P$6))*ROW(Data!$C$1:$C$1002),ROW(P183)-ROW(P$6)),1),"")</f>
        <v/>
      </c>
      <c r="Q183" s="43"/>
      <c r="R183" s="43" t="str">
        <f>IFERROR(INDEX(Data!$A$1:Q$1002,_xlfn.AGGREGATE(15,6,((Data!$C$1:$C$1002=R$6)/(Data!$C$1:$C$1002=R$6))*ROW(Data!$C$1:$C$1002),ROW(R183)-ROW(R$6)),1),"")</f>
        <v/>
      </c>
      <c r="S183" s="43"/>
      <c r="T183" s="43" t="str">
        <f>IFERROR(INDEX(Data!$A$1:R$1002,_xlfn.AGGREGATE(15,6,((Data!$C$1:$C$1002=T$6)/(Data!$C$1:$C$1002=T$6))*ROW(Data!$C$1:$C$1002),ROW(T183)-ROW(T$6)),1),"")</f>
        <v/>
      </c>
      <c r="U183" s="43"/>
      <c r="V183" s="43" t="str">
        <f>IFERROR(INDEX(Data!$A$1:X$1002,_xlfn.AGGREGATE(15,6,((Data!$C$1:$C$1002=V$6)/(Data!$C$1:$C$1002=V$6))*ROW(Data!$C$1:$C$1002),ROW(V183)-ROW(V$6)),1),"")</f>
        <v/>
      </c>
      <c r="W183" s="43"/>
      <c r="X183" s="43" t="str">
        <f>IFERROR(INDEX(Data!$A$1:Z$1002,_xlfn.AGGREGATE(15,6,((Data!$C$1:$C$1002=X$6)/(Data!$C$1:$C$1002=X$6))*ROW(Data!$C$1:$C$1002),ROW(X183)-ROW(X$6)),1),"")</f>
        <v/>
      </c>
      <c r="Y183" s="43"/>
      <c r="Z183" s="43" t="str">
        <f>IFERROR(INDEX(Data!$A$1:AB$1002,_xlfn.AGGREGATE(15,6,((Data!$C$1:$C$1002=Z$6)/(Data!$C$1:$C$1002=Z$6))*ROW(Data!$C$1:$C$1002),ROW(Z183)-ROW(Z$6)),1),"")</f>
        <v/>
      </c>
    </row>
    <row r="184" spans="1:26" x14ac:dyDescent="0.4">
      <c r="A184" s="43"/>
      <c r="B184" s="43" t="str">
        <f>IFERROR(INDEX(Data!A$1:$A$1002,_xlfn.AGGREGATE(15,6,((Data!$C$1:$C$1002=B$6)/(Data!$C$1:$C$1002=B$6))*ROW(Data!$C$1:$C$1002),ROW(B184)-ROW(B$6)),1),"")</f>
        <v/>
      </c>
      <c r="C184" s="43"/>
      <c r="D184" s="43" t="str">
        <f>IFERROR(INDEX(Data!$A$1:C$1002,_xlfn.AGGREGATE(15,6,((Data!$C$1:$C$1002=D$6)/(Data!$C$1:$C$1002=D$6))*ROW(Data!$C$1:$C$1002),ROW(D184)-ROW(D$6)),1),"")</f>
        <v/>
      </c>
      <c r="E184" s="43"/>
      <c r="F184" s="43" t="str">
        <f>IFERROR(INDEX(Data!$A$1:E$1002,_xlfn.AGGREGATE(15,6,((Data!$C$1:$C$1002=F$6)/(Data!$C$1:$C$1002=F$6))*ROW(Data!$C$1:$C$1002),ROW(F184)-ROW(F$6)),1),"")</f>
        <v/>
      </c>
      <c r="G184" s="43"/>
      <c r="H184" s="43" t="str">
        <f>IFERROR(INDEX(Data!$A$1:G$1002,_xlfn.AGGREGATE(15,6,((Data!$C$1:$C$1002=H$6)/(Data!$C$1:$C$1002=H$6))*ROW(Data!$C$1:$C$1002),ROW(H184)-ROW(H$6)),1),"")</f>
        <v/>
      </c>
      <c r="I184" s="43"/>
      <c r="J184" s="43" t="str">
        <f>IFERROR(INDEX(Data!$A$1:I$1002,_xlfn.AGGREGATE(15,6,((Data!$C$1:$C$1002=J$6)/(Data!$C$1:$C$1002=J$6))*ROW(Data!$C$1:$C$1002),ROW(J184)-ROW(J$6)),1),"")</f>
        <v/>
      </c>
      <c r="K184" s="43"/>
      <c r="L184" s="43" t="str">
        <f>IFERROR(INDEX(Data!$A$1:K$1002,_xlfn.AGGREGATE(15,6,((Data!$C$1:$C$1002=L$6)/(Data!$C$1:$C$1002=L$6))*ROW(Data!$C$1:$C$1002),ROW(L184)-ROW(L$6)),1),"")</f>
        <v/>
      </c>
      <c r="M184" s="43"/>
      <c r="N184" s="43" t="str">
        <f>IFERROR(INDEX(Data!$A$1:M$1002,_xlfn.AGGREGATE(15,6,((Data!$C$1:$C$1002=N$6)/(Data!$C$1:$C$1002=N$6))*ROW(Data!$C$1:$C$1002),ROW(N184)-ROW(N$6)),1),"")</f>
        <v/>
      </c>
      <c r="O184" s="43"/>
      <c r="P184" s="43" t="str">
        <f>IFERROR(INDEX(Data!$A$1:O$1002,_xlfn.AGGREGATE(15,6,((Data!$C$1:$C$1002=P$6)/(Data!$C$1:$C$1002=P$6))*ROW(Data!$C$1:$C$1002),ROW(P184)-ROW(P$6)),1),"")</f>
        <v/>
      </c>
      <c r="Q184" s="43"/>
      <c r="R184" s="43" t="str">
        <f>IFERROR(INDEX(Data!$A$1:Q$1002,_xlfn.AGGREGATE(15,6,((Data!$C$1:$C$1002=R$6)/(Data!$C$1:$C$1002=R$6))*ROW(Data!$C$1:$C$1002),ROW(R184)-ROW(R$6)),1),"")</f>
        <v/>
      </c>
      <c r="S184" s="43"/>
      <c r="T184" s="43" t="str">
        <f>IFERROR(INDEX(Data!$A$1:R$1002,_xlfn.AGGREGATE(15,6,((Data!$C$1:$C$1002=T$6)/(Data!$C$1:$C$1002=T$6))*ROW(Data!$C$1:$C$1002),ROW(T184)-ROW(T$6)),1),"")</f>
        <v/>
      </c>
      <c r="U184" s="43"/>
      <c r="V184" s="43" t="str">
        <f>IFERROR(INDEX(Data!$A$1:X$1002,_xlfn.AGGREGATE(15,6,((Data!$C$1:$C$1002=V$6)/(Data!$C$1:$C$1002=V$6))*ROW(Data!$C$1:$C$1002),ROW(V184)-ROW(V$6)),1),"")</f>
        <v/>
      </c>
      <c r="W184" s="43"/>
      <c r="X184" s="43" t="str">
        <f>IFERROR(INDEX(Data!$A$1:Z$1002,_xlfn.AGGREGATE(15,6,((Data!$C$1:$C$1002=X$6)/(Data!$C$1:$C$1002=X$6))*ROW(Data!$C$1:$C$1002),ROW(X184)-ROW(X$6)),1),"")</f>
        <v/>
      </c>
      <c r="Y184" s="43"/>
      <c r="Z184" s="43" t="str">
        <f>IFERROR(INDEX(Data!$A$1:AB$1002,_xlfn.AGGREGATE(15,6,((Data!$C$1:$C$1002=Z$6)/(Data!$C$1:$C$1002=Z$6))*ROW(Data!$C$1:$C$1002),ROW(Z184)-ROW(Z$6)),1),"")</f>
        <v/>
      </c>
    </row>
    <row r="185" spans="1:26" x14ac:dyDescent="0.4">
      <c r="A185" s="43"/>
      <c r="B185" s="43" t="str">
        <f>IFERROR(INDEX(Data!A$1:$A$1002,_xlfn.AGGREGATE(15,6,((Data!$C$1:$C$1002=B$6)/(Data!$C$1:$C$1002=B$6))*ROW(Data!$C$1:$C$1002),ROW(B185)-ROW(B$6)),1),"")</f>
        <v/>
      </c>
      <c r="C185" s="43"/>
      <c r="D185" s="43" t="str">
        <f>IFERROR(INDEX(Data!$A$1:C$1002,_xlfn.AGGREGATE(15,6,((Data!$C$1:$C$1002=D$6)/(Data!$C$1:$C$1002=D$6))*ROW(Data!$C$1:$C$1002),ROW(D185)-ROW(D$6)),1),"")</f>
        <v/>
      </c>
      <c r="E185" s="43"/>
      <c r="F185" s="43" t="str">
        <f>IFERROR(INDEX(Data!$A$1:E$1002,_xlfn.AGGREGATE(15,6,((Data!$C$1:$C$1002=F$6)/(Data!$C$1:$C$1002=F$6))*ROW(Data!$C$1:$C$1002),ROW(F185)-ROW(F$6)),1),"")</f>
        <v/>
      </c>
      <c r="G185" s="43"/>
      <c r="H185" s="43" t="str">
        <f>IFERROR(INDEX(Data!$A$1:G$1002,_xlfn.AGGREGATE(15,6,((Data!$C$1:$C$1002=H$6)/(Data!$C$1:$C$1002=H$6))*ROW(Data!$C$1:$C$1002),ROW(H185)-ROW(H$6)),1),"")</f>
        <v/>
      </c>
      <c r="I185" s="43"/>
      <c r="J185" s="43" t="str">
        <f>IFERROR(INDEX(Data!$A$1:I$1002,_xlfn.AGGREGATE(15,6,((Data!$C$1:$C$1002=J$6)/(Data!$C$1:$C$1002=J$6))*ROW(Data!$C$1:$C$1002),ROW(J185)-ROW(J$6)),1),"")</f>
        <v/>
      </c>
      <c r="K185" s="43"/>
      <c r="L185" s="43" t="str">
        <f>IFERROR(INDEX(Data!$A$1:K$1002,_xlfn.AGGREGATE(15,6,((Data!$C$1:$C$1002=L$6)/(Data!$C$1:$C$1002=L$6))*ROW(Data!$C$1:$C$1002),ROW(L185)-ROW(L$6)),1),"")</f>
        <v/>
      </c>
      <c r="M185" s="43"/>
      <c r="N185" s="43" t="str">
        <f>IFERROR(INDEX(Data!$A$1:M$1002,_xlfn.AGGREGATE(15,6,((Data!$C$1:$C$1002=N$6)/(Data!$C$1:$C$1002=N$6))*ROW(Data!$C$1:$C$1002),ROW(N185)-ROW(N$6)),1),"")</f>
        <v/>
      </c>
      <c r="O185" s="43"/>
      <c r="P185" s="43" t="str">
        <f>IFERROR(INDEX(Data!$A$1:O$1002,_xlfn.AGGREGATE(15,6,((Data!$C$1:$C$1002=P$6)/(Data!$C$1:$C$1002=P$6))*ROW(Data!$C$1:$C$1002),ROW(P185)-ROW(P$6)),1),"")</f>
        <v/>
      </c>
      <c r="Q185" s="43"/>
      <c r="R185" s="43" t="str">
        <f>IFERROR(INDEX(Data!$A$1:Q$1002,_xlfn.AGGREGATE(15,6,((Data!$C$1:$C$1002=R$6)/(Data!$C$1:$C$1002=R$6))*ROW(Data!$C$1:$C$1002),ROW(R185)-ROW(R$6)),1),"")</f>
        <v/>
      </c>
      <c r="S185" s="43"/>
      <c r="T185" s="43" t="str">
        <f>IFERROR(INDEX(Data!$A$1:R$1002,_xlfn.AGGREGATE(15,6,((Data!$C$1:$C$1002=T$6)/(Data!$C$1:$C$1002=T$6))*ROW(Data!$C$1:$C$1002),ROW(T185)-ROW(T$6)),1),"")</f>
        <v/>
      </c>
      <c r="U185" s="43"/>
      <c r="V185" s="43" t="str">
        <f>IFERROR(INDEX(Data!$A$1:X$1002,_xlfn.AGGREGATE(15,6,((Data!$C$1:$C$1002=V$6)/(Data!$C$1:$C$1002=V$6))*ROW(Data!$C$1:$C$1002),ROW(V185)-ROW(V$6)),1),"")</f>
        <v/>
      </c>
      <c r="W185" s="43"/>
      <c r="X185" s="43" t="str">
        <f>IFERROR(INDEX(Data!$A$1:Z$1002,_xlfn.AGGREGATE(15,6,((Data!$C$1:$C$1002=X$6)/(Data!$C$1:$C$1002=X$6))*ROW(Data!$C$1:$C$1002),ROW(X185)-ROW(X$6)),1),"")</f>
        <v/>
      </c>
      <c r="Y185" s="43"/>
      <c r="Z185" s="43" t="str">
        <f>IFERROR(INDEX(Data!$A$1:AB$1002,_xlfn.AGGREGATE(15,6,((Data!$C$1:$C$1002=Z$6)/(Data!$C$1:$C$1002=Z$6))*ROW(Data!$C$1:$C$1002),ROW(Z185)-ROW(Z$6)),1),"")</f>
        <v/>
      </c>
    </row>
    <row r="186" spans="1:26" x14ac:dyDescent="0.4">
      <c r="A186" s="43"/>
      <c r="B186" s="43" t="str">
        <f>IFERROR(INDEX(Data!A$1:$A$1002,_xlfn.AGGREGATE(15,6,((Data!$C$1:$C$1002=B$6)/(Data!$C$1:$C$1002=B$6))*ROW(Data!$C$1:$C$1002),ROW(B186)-ROW(B$6)),1),"")</f>
        <v/>
      </c>
      <c r="C186" s="43"/>
      <c r="D186" s="43" t="str">
        <f>IFERROR(INDEX(Data!$A$1:C$1002,_xlfn.AGGREGATE(15,6,((Data!$C$1:$C$1002=D$6)/(Data!$C$1:$C$1002=D$6))*ROW(Data!$C$1:$C$1002),ROW(D186)-ROW(D$6)),1),"")</f>
        <v/>
      </c>
      <c r="E186" s="43"/>
      <c r="F186" s="43" t="str">
        <f>IFERROR(INDEX(Data!$A$1:E$1002,_xlfn.AGGREGATE(15,6,((Data!$C$1:$C$1002=F$6)/(Data!$C$1:$C$1002=F$6))*ROW(Data!$C$1:$C$1002),ROW(F186)-ROW(F$6)),1),"")</f>
        <v/>
      </c>
      <c r="G186" s="43"/>
      <c r="H186" s="43" t="str">
        <f>IFERROR(INDEX(Data!$A$1:G$1002,_xlfn.AGGREGATE(15,6,((Data!$C$1:$C$1002=H$6)/(Data!$C$1:$C$1002=H$6))*ROW(Data!$C$1:$C$1002),ROW(H186)-ROW(H$6)),1),"")</f>
        <v/>
      </c>
      <c r="I186" s="43"/>
      <c r="J186" s="43" t="str">
        <f>IFERROR(INDEX(Data!$A$1:I$1002,_xlfn.AGGREGATE(15,6,((Data!$C$1:$C$1002=J$6)/(Data!$C$1:$C$1002=J$6))*ROW(Data!$C$1:$C$1002),ROW(J186)-ROW(J$6)),1),"")</f>
        <v/>
      </c>
      <c r="K186" s="43"/>
      <c r="L186" s="43" t="str">
        <f>IFERROR(INDEX(Data!$A$1:K$1002,_xlfn.AGGREGATE(15,6,((Data!$C$1:$C$1002=L$6)/(Data!$C$1:$C$1002=L$6))*ROW(Data!$C$1:$C$1002),ROW(L186)-ROW(L$6)),1),"")</f>
        <v/>
      </c>
      <c r="M186" s="43"/>
      <c r="N186" s="43" t="str">
        <f>IFERROR(INDEX(Data!$A$1:M$1002,_xlfn.AGGREGATE(15,6,((Data!$C$1:$C$1002=N$6)/(Data!$C$1:$C$1002=N$6))*ROW(Data!$C$1:$C$1002),ROW(N186)-ROW(N$6)),1),"")</f>
        <v/>
      </c>
      <c r="O186" s="43"/>
      <c r="P186" s="43" t="str">
        <f>IFERROR(INDEX(Data!$A$1:O$1002,_xlfn.AGGREGATE(15,6,((Data!$C$1:$C$1002=P$6)/(Data!$C$1:$C$1002=P$6))*ROW(Data!$C$1:$C$1002),ROW(P186)-ROW(P$6)),1),"")</f>
        <v/>
      </c>
      <c r="Q186" s="43"/>
      <c r="R186" s="43" t="str">
        <f>IFERROR(INDEX(Data!$A$1:Q$1002,_xlfn.AGGREGATE(15,6,((Data!$C$1:$C$1002=R$6)/(Data!$C$1:$C$1002=R$6))*ROW(Data!$C$1:$C$1002),ROW(R186)-ROW(R$6)),1),"")</f>
        <v/>
      </c>
      <c r="S186" s="43"/>
      <c r="T186" s="43" t="str">
        <f>IFERROR(INDEX(Data!$A$1:R$1002,_xlfn.AGGREGATE(15,6,((Data!$C$1:$C$1002=T$6)/(Data!$C$1:$C$1002=T$6))*ROW(Data!$C$1:$C$1002),ROW(T186)-ROW(T$6)),1),"")</f>
        <v/>
      </c>
      <c r="U186" s="43"/>
      <c r="V186" s="43" t="str">
        <f>IFERROR(INDEX(Data!$A$1:X$1002,_xlfn.AGGREGATE(15,6,((Data!$C$1:$C$1002=V$6)/(Data!$C$1:$C$1002=V$6))*ROW(Data!$C$1:$C$1002),ROW(V186)-ROW(V$6)),1),"")</f>
        <v/>
      </c>
      <c r="W186" s="43"/>
      <c r="X186" s="43" t="str">
        <f>IFERROR(INDEX(Data!$A$1:Z$1002,_xlfn.AGGREGATE(15,6,((Data!$C$1:$C$1002=X$6)/(Data!$C$1:$C$1002=X$6))*ROW(Data!$C$1:$C$1002),ROW(X186)-ROW(X$6)),1),"")</f>
        <v/>
      </c>
      <c r="Y186" s="43"/>
      <c r="Z186" s="43" t="str">
        <f>IFERROR(INDEX(Data!$A$1:AB$1002,_xlfn.AGGREGATE(15,6,((Data!$C$1:$C$1002=Z$6)/(Data!$C$1:$C$1002=Z$6))*ROW(Data!$C$1:$C$1002),ROW(Z186)-ROW(Z$6)),1),"")</f>
        <v/>
      </c>
    </row>
    <row r="187" spans="1:26" x14ac:dyDescent="0.4">
      <c r="A187" s="43"/>
      <c r="B187" s="43" t="str">
        <f>IFERROR(INDEX(Data!A$1:$A$1002,_xlfn.AGGREGATE(15,6,((Data!$C$1:$C$1002=B$6)/(Data!$C$1:$C$1002=B$6))*ROW(Data!$C$1:$C$1002),ROW(B187)-ROW(B$6)),1),"")</f>
        <v/>
      </c>
      <c r="C187" s="43"/>
      <c r="D187" s="43" t="str">
        <f>IFERROR(INDEX(Data!$A$1:C$1002,_xlfn.AGGREGATE(15,6,((Data!$C$1:$C$1002=D$6)/(Data!$C$1:$C$1002=D$6))*ROW(Data!$C$1:$C$1002),ROW(D187)-ROW(D$6)),1),"")</f>
        <v/>
      </c>
      <c r="E187" s="43"/>
      <c r="F187" s="43" t="str">
        <f>IFERROR(INDEX(Data!$A$1:E$1002,_xlfn.AGGREGATE(15,6,((Data!$C$1:$C$1002=F$6)/(Data!$C$1:$C$1002=F$6))*ROW(Data!$C$1:$C$1002),ROW(F187)-ROW(F$6)),1),"")</f>
        <v/>
      </c>
      <c r="G187" s="43"/>
      <c r="H187" s="43" t="str">
        <f>IFERROR(INDEX(Data!$A$1:G$1002,_xlfn.AGGREGATE(15,6,((Data!$C$1:$C$1002=H$6)/(Data!$C$1:$C$1002=H$6))*ROW(Data!$C$1:$C$1002),ROW(H187)-ROW(H$6)),1),"")</f>
        <v/>
      </c>
      <c r="I187" s="43"/>
      <c r="J187" s="43" t="str">
        <f>IFERROR(INDEX(Data!$A$1:I$1002,_xlfn.AGGREGATE(15,6,((Data!$C$1:$C$1002=J$6)/(Data!$C$1:$C$1002=J$6))*ROW(Data!$C$1:$C$1002),ROW(J187)-ROW(J$6)),1),"")</f>
        <v/>
      </c>
      <c r="K187" s="43"/>
      <c r="L187" s="43" t="str">
        <f>IFERROR(INDEX(Data!$A$1:K$1002,_xlfn.AGGREGATE(15,6,((Data!$C$1:$C$1002=L$6)/(Data!$C$1:$C$1002=L$6))*ROW(Data!$C$1:$C$1002),ROW(L187)-ROW(L$6)),1),"")</f>
        <v/>
      </c>
      <c r="M187" s="43"/>
      <c r="N187" s="43" t="str">
        <f>IFERROR(INDEX(Data!$A$1:M$1002,_xlfn.AGGREGATE(15,6,((Data!$C$1:$C$1002=N$6)/(Data!$C$1:$C$1002=N$6))*ROW(Data!$C$1:$C$1002),ROW(N187)-ROW(N$6)),1),"")</f>
        <v/>
      </c>
      <c r="O187" s="43"/>
      <c r="P187" s="43" t="str">
        <f>IFERROR(INDEX(Data!$A$1:O$1002,_xlfn.AGGREGATE(15,6,((Data!$C$1:$C$1002=P$6)/(Data!$C$1:$C$1002=P$6))*ROW(Data!$C$1:$C$1002),ROW(P187)-ROW(P$6)),1),"")</f>
        <v/>
      </c>
      <c r="Q187" s="43"/>
      <c r="R187" s="43" t="str">
        <f>IFERROR(INDEX(Data!$A$1:Q$1002,_xlfn.AGGREGATE(15,6,((Data!$C$1:$C$1002=R$6)/(Data!$C$1:$C$1002=R$6))*ROW(Data!$C$1:$C$1002),ROW(R187)-ROW(R$6)),1),"")</f>
        <v/>
      </c>
      <c r="S187" s="43"/>
      <c r="T187" s="43" t="str">
        <f>IFERROR(INDEX(Data!$A$1:R$1002,_xlfn.AGGREGATE(15,6,((Data!$C$1:$C$1002=T$6)/(Data!$C$1:$C$1002=T$6))*ROW(Data!$C$1:$C$1002),ROW(T187)-ROW(T$6)),1),"")</f>
        <v/>
      </c>
      <c r="U187" s="43"/>
      <c r="V187" s="43" t="str">
        <f>IFERROR(INDEX(Data!$A$1:X$1002,_xlfn.AGGREGATE(15,6,((Data!$C$1:$C$1002=V$6)/(Data!$C$1:$C$1002=V$6))*ROW(Data!$C$1:$C$1002),ROW(V187)-ROW(V$6)),1),"")</f>
        <v/>
      </c>
      <c r="W187" s="43"/>
      <c r="X187" s="43" t="str">
        <f>IFERROR(INDEX(Data!$A$1:Z$1002,_xlfn.AGGREGATE(15,6,((Data!$C$1:$C$1002=X$6)/(Data!$C$1:$C$1002=X$6))*ROW(Data!$C$1:$C$1002),ROW(X187)-ROW(X$6)),1),"")</f>
        <v/>
      </c>
      <c r="Y187" s="43"/>
      <c r="Z187" s="43" t="str">
        <f>IFERROR(INDEX(Data!$A$1:AB$1002,_xlfn.AGGREGATE(15,6,((Data!$C$1:$C$1002=Z$6)/(Data!$C$1:$C$1002=Z$6))*ROW(Data!$C$1:$C$1002),ROW(Z187)-ROW(Z$6)),1),"")</f>
        <v/>
      </c>
    </row>
    <row r="188" spans="1:26" x14ac:dyDescent="0.4">
      <c r="A188" s="43"/>
      <c r="B188" s="43" t="str">
        <f>IFERROR(INDEX(Data!A$1:$A$1002,_xlfn.AGGREGATE(15,6,((Data!$C$1:$C$1002=B$6)/(Data!$C$1:$C$1002=B$6))*ROW(Data!$C$1:$C$1002),ROW(B188)-ROW(B$6)),1),"")</f>
        <v/>
      </c>
      <c r="C188" s="43"/>
      <c r="D188" s="43" t="str">
        <f>IFERROR(INDEX(Data!$A$1:C$1002,_xlfn.AGGREGATE(15,6,((Data!$C$1:$C$1002=D$6)/(Data!$C$1:$C$1002=D$6))*ROW(Data!$C$1:$C$1002),ROW(D188)-ROW(D$6)),1),"")</f>
        <v/>
      </c>
      <c r="E188" s="43"/>
      <c r="F188" s="43" t="str">
        <f>IFERROR(INDEX(Data!$A$1:E$1002,_xlfn.AGGREGATE(15,6,((Data!$C$1:$C$1002=F$6)/(Data!$C$1:$C$1002=F$6))*ROW(Data!$C$1:$C$1002),ROW(F188)-ROW(F$6)),1),"")</f>
        <v/>
      </c>
      <c r="G188" s="43"/>
      <c r="H188" s="43" t="str">
        <f>IFERROR(INDEX(Data!$A$1:G$1002,_xlfn.AGGREGATE(15,6,((Data!$C$1:$C$1002=H$6)/(Data!$C$1:$C$1002=H$6))*ROW(Data!$C$1:$C$1002),ROW(H188)-ROW(H$6)),1),"")</f>
        <v/>
      </c>
      <c r="I188" s="43"/>
      <c r="J188" s="43" t="str">
        <f>IFERROR(INDEX(Data!$A$1:I$1002,_xlfn.AGGREGATE(15,6,((Data!$C$1:$C$1002=J$6)/(Data!$C$1:$C$1002=J$6))*ROW(Data!$C$1:$C$1002),ROW(J188)-ROW(J$6)),1),"")</f>
        <v/>
      </c>
      <c r="K188" s="43"/>
      <c r="L188" s="43" t="str">
        <f>IFERROR(INDEX(Data!$A$1:K$1002,_xlfn.AGGREGATE(15,6,((Data!$C$1:$C$1002=L$6)/(Data!$C$1:$C$1002=L$6))*ROW(Data!$C$1:$C$1002),ROW(L188)-ROW(L$6)),1),"")</f>
        <v/>
      </c>
      <c r="M188" s="43"/>
      <c r="N188" s="43" t="str">
        <f>IFERROR(INDEX(Data!$A$1:M$1002,_xlfn.AGGREGATE(15,6,((Data!$C$1:$C$1002=N$6)/(Data!$C$1:$C$1002=N$6))*ROW(Data!$C$1:$C$1002),ROW(N188)-ROW(N$6)),1),"")</f>
        <v/>
      </c>
      <c r="O188" s="43"/>
      <c r="P188" s="43" t="str">
        <f>IFERROR(INDEX(Data!$A$1:O$1002,_xlfn.AGGREGATE(15,6,((Data!$C$1:$C$1002=P$6)/(Data!$C$1:$C$1002=P$6))*ROW(Data!$C$1:$C$1002),ROW(P188)-ROW(P$6)),1),"")</f>
        <v/>
      </c>
      <c r="Q188" s="43"/>
      <c r="R188" s="43" t="str">
        <f>IFERROR(INDEX(Data!$A$1:Q$1002,_xlfn.AGGREGATE(15,6,((Data!$C$1:$C$1002=R$6)/(Data!$C$1:$C$1002=R$6))*ROW(Data!$C$1:$C$1002),ROW(R188)-ROW(R$6)),1),"")</f>
        <v/>
      </c>
      <c r="S188" s="43"/>
      <c r="T188" s="43" t="str">
        <f>IFERROR(INDEX(Data!$A$1:R$1002,_xlfn.AGGREGATE(15,6,((Data!$C$1:$C$1002=T$6)/(Data!$C$1:$C$1002=T$6))*ROW(Data!$C$1:$C$1002),ROW(T188)-ROW(T$6)),1),"")</f>
        <v/>
      </c>
      <c r="U188" s="43"/>
      <c r="V188" s="43" t="str">
        <f>IFERROR(INDEX(Data!$A$1:X$1002,_xlfn.AGGREGATE(15,6,((Data!$C$1:$C$1002=V$6)/(Data!$C$1:$C$1002=V$6))*ROW(Data!$C$1:$C$1002),ROW(V188)-ROW(V$6)),1),"")</f>
        <v/>
      </c>
      <c r="W188" s="43"/>
      <c r="X188" s="43" t="str">
        <f>IFERROR(INDEX(Data!$A$1:Z$1002,_xlfn.AGGREGATE(15,6,((Data!$C$1:$C$1002=X$6)/(Data!$C$1:$C$1002=X$6))*ROW(Data!$C$1:$C$1002),ROW(X188)-ROW(X$6)),1),"")</f>
        <v/>
      </c>
      <c r="Y188" s="43"/>
      <c r="Z188" s="43" t="str">
        <f>IFERROR(INDEX(Data!$A$1:AB$1002,_xlfn.AGGREGATE(15,6,((Data!$C$1:$C$1002=Z$6)/(Data!$C$1:$C$1002=Z$6))*ROW(Data!$C$1:$C$1002),ROW(Z188)-ROW(Z$6)),1),"")</f>
        <v/>
      </c>
    </row>
    <row r="189" spans="1:26" x14ac:dyDescent="0.4">
      <c r="A189" s="43"/>
      <c r="B189" s="43" t="str">
        <f>IFERROR(INDEX(Data!A$1:$A$1002,_xlfn.AGGREGATE(15,6,((Data!$C$1:$C$1002=B$6)/(Data!$C$1:$C$1002=B$6))*ROW(Data!$C$1:$C$1002),ROW(B189)-ROW(B$6)),1),"")</f>
        <v/>
      </c>
      <c r="C189" s="43"/>
      <c r="D189" s="43" t="str">
        <f>IFERROR(INDEX(Data!$A$1:C$1002,_xlfn.AGGREGATE(15,6,((Data!$C$1:$C$1002=D$6)/(Data!$C$1:$C$1002=D$6))*ROW(Data!$C$1:$C$1002),ROW(D189)-ROW(D$6)),1),"")</f>
        <v/>
      </c>
      <c r="E189" s="43"/>
      <c r="F189" s="43" t="str">
        <f>IFERROR(INDEX(Data!$A$1:E$1002,_xlfn.AGGREGATE(15,6,((Data!$C$1:$C$1002=F$6)/(Data!$C$1:$C$1002=F$6))*ROW(Data!$C$1:$C$1002),ROW(F189)-ROW(F$6)),1),"")</f>
        <v/>
      </c>
      <c r="G189" s="43"/>
      <c r="H189" s="43" t="str">
        <f>IFERROR(INDEX(Data!$A$1:G$1002,_xlfn.AGGREGATE(15,6,((Data!$C$1:$C$1002=H$6)/(Data!$C$1:$C$1002=H$6))*ROW(Data!$C$1:$C$1002),ROW(H189)-ROW(H$6)),1),"")</f>
        <v/>
      </c>
      <c r="I189" s="43"/>
      <c r="J189" s="43" t="str">
        <f>IFERROR(INDEX(Data!$A$1:I$1002,_xlfn.AGGREGATE(15,6,((Data!$C$1:$C$1002=J$6)/(Data!$C$1:$C$1002=J$6))*ROW(Data!$C$1:$C$1002),ROW(J189)-ROW(J$6)),1),"")</f>
        <v/>
      </c>
      <c r="K189" s="43"/>
      <c r="L189" s="43" t="str">
        <f>IFERROR(INDEX(Data!$A$1:K$1002,_xlfn.AGGREGATE(15,6,((Data!$C$1:$C$1002=L$6)/(Data!$C$1:$C$1002=L$6))*ROW(Data!$C$1:$C$1002),ROW(L189)-ROW(L$6)),1),"")</f>
        <v/>
      </c>
      <c r="M189" s="43"/>
      <c r="N189" s="43" t="str">
        <f>IFERROR(INDEX(Data!$A$1:M$1002,_xlfn.AGGREGATE(15,6,((Data!$C$1:$C$1002=N$6)/(Data!$C$1:$C$1002=N$6))*ROW(Data!$C$1:$C$1002),ROW(N189)-ROW(N$6)),1),"")</f>
        <v/>
      </c>
      <c r="O189" s="43"/>
      <c r="P189" s="43" t="str">
        <f>IFERROR(INDEX(Data!$A$1:O$1002,_xlfn.AGGREGATE(15,6,((Data!$C$1:$C$1002=P$6)/(Data!$C$1:$C$1002=P$6))*ROW(Data!$C$1:$C$1002),ROW(P189)-ROW(P$6)),1),"")</f>
        <v/>
      </c>
      <c r="Q189" s="43"/>
      <c r="R189" s="43" t="str">
        <f>IFERROR(INDEX(Data!$A$1:Q$1002,_xlfn.AGGREGATE(15,6,((Data!$C$1:$C$1002=R$6)/(Data!$C$1:$C$1002=R$6))*ROW(Data!$C$1:$C$1002),ROW(R189)-ROW(R$6)),1),"")</f>
        <v/>
      </c>
      <c r="S189" s="43"/>
      <c r="T189" s="43" t="str">
        <f>IFERROR(INDEX(Data!$A$1:R$1002,_xlfn.AGGREGATE(15,6,((Data!$C$1:$C$1002=T$6)/(Data!$C$1:$C$1002=T$6))*ROW(Data!$C$1:$C$1002),ROW(T189)-ROW(T$6)),1),"")</f>
        <v/>
      </c>
      <c r="U189" s="43"/>
      <c r="V189" s="43" t="str">
        <f>IFERROR(INDEX(Data!$A$1:X$1002,_xlfn.AGGREGATE(15,6,((Data!$C$1:$C$1002=V$6)/(Data!$C$1:$C$1002=V$6))*ROW(Data!$C$1:$C$1002),ROW(V189)-ROW(V$6)),1),"")</f>
        <v/>
      </c>
      <c r="W189" s="43"/>
      <c r="X189" s="43" t="str">
        <f>IFERROR(INDEX(Data!$A$1:Z$1002,_xlfn.AGGREGATE(15,6,((Data!$C$1:$C$1002=X$6)/(Data!$C$1:$C$1002=X$6))*ROW(Data!$C$1:$C$1002),ROW(X189)-ROW(X$6)),1),"")</f>
        <v/>
      </c>
      <c r="Y189" s="43"/>
      <c r="Z189" s="43" t="str">
        <f>IFERROR(INDEX(Data!$A$1:AB$1002,_xlfn.AGGREGATE(15,6,((Data!$C$1:$C$1002=Z$6)/(Data!$C$1:$C$1002=Z$6))*ROW(Data!$C$1:$C$1002),ROW(Z189)-ROW(Z$6)),1),"")</f>
        <v/>
      </c>
    </row>
    <row r="190" spans="1:26" x14ac:dyDescent="0.4">
      <c r="A190" s="43"/>
      <c r="B190" s="43" t="str">
        <f>IFERROR(INDEX(Data!A$1:$A$1002,_xlfn.AGGREGATE(15,6,((Data!$C$1:$C$1002=B$6)/(Data!$C$1:$C$1002=B$6))*ROW(Data!$C$1:$C$1002),ROW(B190)-ROW(B$6)),1),"")</f>
        <v/>
      </c>
      <c r="C190" s="43"/>
      <c r="D190" s="43" t="str">
        <f>IFERROR(INDEX(Data!$A$1:C$1002,_xlfn.AGGREGATE(15,6,((Data!$C$1:$C$1002=D$6)/(Data!$C$1:$C$1002=D$6))*ROW(Data!$C$1:$C$1002),ROW(D190)-ROW(D$6)),1),"")</f>
        <v/>
      </c>
      <c r="E190" s="43"/>
      <c r="F190" s="43" t="str">
        <f>IFERROR(INDEX(Data!$A$1:E$1002,_xlfn.AGGREGATE(15,6,((Data!$C$1:$C$1002=F$6)/(Data!$C$1:$C$1002=F$6))*ROW(Data!$C$1:$C$1002),ROW(F190)-ROW(F$6)),1),"")</f>
        <v/>
      </c>
      <c r="G190" s="43"/>
      <c r="H190" s="43" t="str">
        <f>IFERROR(INDEX(Data!$A$1:G$1002,_xlfn.AGGREGATE(15,6,((Data!$C$1:$C$1002=H$6)/(Data!$C$1:$C$1002=H$6))*ROW(Data!$C$1:$C$1002),ROW(H190)-ROW(H$6)),1),"")</f>
        <v/>
      </c>
      <c r="I190" s="43"/>
      <c r="J190" s="43" t="str">
        <f>IFERROR(INDEX(Data!$A$1:I$1002,_xlfn.AGGREGATE(15,6,((Data!$C$1:$C$1002=J$6)/(Data!$C$1:$C$1002=J$6))*ROW(Data!$C$1:$C$1002),ROW(J190)-ROW(J$6)),1),"")</f>
        <v/>
      </c>
      <c r="K190" s="43"/>
      <c r="L190" s="43" t="str">
        <f>IFERROR(INDEX(Data!$A$1:K$1002,_xlfn.AGGREGATE(15,6,((Data!$C$1:$C$1002=L$6)/(Data!$C$1:$C$1002=L$6))*ROW(Data!$C$1:$C$1002),ROW(L190)-ROW(L$6)),1),"")</f>
        <v/>
      </c>
      <c r="M190" s="43"/>
      <c r="N190" s="43" t="str">
        <f>IFERROR(INDEX(Data!$A$1:M$1002,_xlfn.AGGREGATE(15,6,((Data!$C$1:$C$1002=N$6)/(Data!$C$1:$C$1002=N$6))*ROW(Data!$C$1:$C$1002),ROW(N190)-ROW(N$6)),1),"")</f>
        <v/>
      </c>
      <c r="O190" s="43"/>
      <c r="P190" s="43" t="str">
        <f>IFERROR(INDEX(Data!$A$1:O$1002,_xlfn.AGGREGATE(15,6,((Data!$C$1:$C$1002=P$6)/(Data!$C$1:$C$1002=P$6))*ROW(Data!$C$1:$C$1002),ROW(P190)-ROW(P$6)),1),"")</f>
        <v/>
      </c>
      <c r="Q190" s="43"/>
      <c r="R190" s="43" t="str">
        <f>IFERROR(INDEX(Data!$A$1:Q$1002,_xlfn.AGGREGATE(15,6,((Data!$C$1:$C$1002=R$6)/(Data!$C$1:$C$1002=R$6))*ROW(Data!$C$1:$C$1002),ROW(R190)-ROW(R$6)),1),"")</f>
        <v/>
      </c>
      <c r="S190" s="43"/>
      <c r="T190" s="43" t="str">
        <f>IFERROR(INDEX(Data!$A$1:R$1002,_xlfn.AGGREGATE(15,6,((Data!$C$1:$C$1002=T$6)/(Data!$C$1:$C$1002=T$6))*ROW(Data!$C$1:$C$1002),ROW(T190)-ROW(T$6)),1),"")</f>
        <v/>
      </c>
      <c r="U190" s="43"/>
      <c r="V190" s="43" t="str">
        <f>IFERROR(INDEX(Data!$A$1:X$1002,_xlfn.AGGREGATE(15,6,((Data!$C$1:$C$1002=V$6)/(Data!$C$1:$C$1002=V$6))*ROW(Data!$C$1:$C$1002),ROW(V190)-ROW(V$6)),1),"")</f>
        <v/>
      </c>
      <c r="W190" s="43"/>
      <c r="X190" s="43" t="str">
        <f>IFERROR(INDEX(Data!$A$1:Z$1002,_xlfn.AGGREGATE(15,6,((Data!$C$1:$C$1002=X$6)/(Data!$C$1:$C$1002=X$6))*ROW(Data!$C$1:$C$1002),ROW(X190)-ROW(X$6)),1),"")</f>
        <v/>
      </c>
      <c r="Y190" s="43"/>
      <c r="Z190" s="43" t="str">
        <f>IFERROR(INDEX(Data!$A$1:AB$1002,_xlfn.AGGREGATE(15,6,((Data!$C$1:$C$1002=Z$6)/(Data!$C$1:$C$1002=Z$6))*ROW(Data!$C$1:$C$1002),ROW(Z190)-ROW(Z$6)),1),"")</f>
        <v/>
      </c>
    </row>
    <row r="191" spans="1:26" x14ac:dyDescent="0.4">
      <c r="A191" s="43"/>
      <c r="B191" s="43" t="str">
        <f>IFERROR(INDEX(Data!A$1:$A$1002,_xlfn.AGGREGATE(15,6,((Data!$C$1:$C$1002=B$6)/(Data!$C$1:$C$1002=B$6))*ROW(Data!$C$1:$C$1002),ROW(B191)-ROW(B$6)),1),"")</f>
        <v/>
      </c>
      <c r="C191" s="43"/>
      <c r="D191" s="43" t="str">
        <f>IFERROR(INDEX(Data!$A$1:C$1002,_xlfn.AGGREGATE(15,6,((Data!$C$1:$C$1002=D$6)/(Data!$C$1:$C$1002=D$6))*ROW(Data!$C$1:$C$1002),ROW(D191)-ROW(D$6)),1),"")</f>
        <v/>
      </c>
      <c r="E191" s="43"/>
      <c r="F191" s="43" t="str">
        <f>IFERROR(INDEX(Data!$A$1:E$1002,_xlfn.AGGREGATE(15,6,((Data!$C$1:$C$1002=F$6)/(Data!$C$1:$C$1002=F$6))*ROW(Data!$C$1:$C$1002),ROW(F191)-ROW(F$6)),1),"")</f>
        <v/>
      </c>
      <c r="G191" s="43"/>
      <c r="H191" s="43" t="str">
        <f>IFERROR(INDEX(Data!$A$1:G$1002,_xlfn.AGGREGATE(15,6,((Data!$C$1:$C$1002=H$6)/(Data!$C$1:$C$1002=H$6))*ROW(Data!$C$1:$C$1002),ROW(H191)-ROW(H$6)),1),"")</f>
        <v/>
      </c>
      <c r="I191" s="43"/>
      <c r="J191" s="43" t="str">
        <f>IFERROR(INDEX(Data!$A$1:I$1002,_xlfn.AGGREGATE(15,6,((Data!$C$1:$C$1002=J$6)/(Data!$C$1:$C$1002=J$6))*ROW(Data!$C$1:$C$1002),ROW(J191)-ROW(J$6)),1),"")</f>
        <v/>
      </c>
      <c r="K191" s="43"/>
      <c r="L191" s="43" t="str">
        <f>IFERROR(INDEX(Data!$A$1:K$1002,_xlfn.AGGREGATE(15,6,((Data!$C$1:$C$1002=L$6)/(Data!$C$1:$C$1002=L$6))*ROW(Data!$C$1:$C$1002),ROW(L191)-ROW(L$6)),1),"")</f>
        <v/>
      </c>
      <c r="M191" s="43"/>
      <c r="N191" s="43" t="str">
        <f>IFERROR(INDEX(Data!$A$1:M$1002,_xlfn.AGGREGATE(15,6,((Data!$C$1:$C$1002=N$6)/(Data!$C$1:$C$1002=N$6))*ROW(Data!$C$1:$C$1002),ROW(N191)-ROW(N$6)),1),"")</f>
        <v/>
      </c>
      <c r="O191" s="43"/>
      <c r="P191" s="43" t="str">
        <f>IFERROR(INDEX(Data!$A$1:O$1002,_xlfn.AGGREGATE(15,6,((Data!$C$1:$C$1002=P$6)/(Data!$C$1:$C$1002=P$6))*ROW(Data!$C$1:$C$1002),ROW(P191)-ROW(P$6)),1),"")</f>
        <v/>
      </c>
      <c r="Q191" s="43"/>
      <c r="R191" s="43" t="str">
        <f>IFERROR(INDEX(Data!$A$1:Q$1002,_xlfn.AGGREGATE(15,6,((Data!$C$1:$C$1002=R$6)/(Data!$C$1:$C$1002=R$6))*ROW(Data!$C$1:$C$1002),ROW(R191)-ROW(R$6)),1),"")</f>
        <v/>
      </c>
      <c r="S191" s="43"/>
      <c r="T191" s="43" t="str">
        <f>IFERROR(INDEX(Data!$A$1:R$1002,_xlfn.AGGREGATE(15,6,((Data!$C$1:$C$1002=T$6)/(Data!$C$1:$C$1002=T$6))*ROW(Data!$C$1:$C$1002),ROW(T191)-ROW(T$6)),1),"")</f>
        <v/>
      </c>
      <c r="U191" s="43"/>
      <c r="V191" s="43" t="str">
        <f>IFERROR(INDEX(Data!$A$1:X$1002,_xlfn.AGGREGATE(15,6,((Data!$C$1:$C$1002=V$6)/(Data!$C$1:$C$1002=V$6))*ROW(Data!$C$1:$C$1002),ROW(V191)-ROW(V$6)),1),"")</f>
        <v/>
      </c>
      <c r="W191" s="43"/>
      <c r="X191" s="43" t="str">
        <f>IFERROR(INDEX(Data!$A$1:Z$1002,_xlfn.AGGREGATE(15,6,((Data!$C$1:$C$1002=X$6)/(Data!$C$1:$C$1002=X$6))*ROW(Data!$C$1:$C$1002),ROW(X191)-ROW(X$6)),1),"")</f>
        <v/>
      </c>
      <c r="Y191" s="43"/>
      <c r="Z191" s="43" t="str">
        <f>IFERROR(INDEX(Data!$A$1:AB$1002,_xlfn.AGGREGATE(15,6,((Data!$C$1:$C$1002=Z$6)/(Data!$C$1:$C$1002=Z$6))*ROW(Data!$C$1:$C$1002),ROW(Z191)-ROW(Z$6)),1),"")</f>
        <v/>
      </c>
    </row>
    <row r="192" spans="1:26" x14ac:dyDescent="0.4">
      <c r="A192" s="43"/>
      <c r="B192" s="43" t="str">
        <f>IFERROR(INDEX(Data!A$1:$A$1002,_xlfn.AGGREGATE(15,6,((Data!$C$1:$C$1002=B$6)/(Data!$C$1:$C$1002=B$6))*ROW(Data!$C$1:$C$1002),ROW(B192)-ROW(B$6)),1),"")</f>
        <v/>
      </c>
      <c r="C192" s="43"/>
      <c r="D192" s="43" t="str">
        <f>IFERROR(INDEX(Data!$A$1:C$1002,_xlfn.AGGREGATE(15,6,((Data!$C$1:$C$1002=D$6)/(Data!$C$1:$C$1002=D$6))*ROW(Data!$C$1:$C$1002),ROW(D192)-ROW(D$6)),1),"")</f>
        <v/>
      </c>
      <c r="E192" s="43"/>
      <c r="F192" s="43" t="str">
        <f>IFERROR(INDEX(Data!$A$1:E$1002,_xlfn.AGGREGATE(15,6,((Data!$C$1:$C$1002=F$6)/(Data!$C$1:$C$1002=F$6))*ROW(Data!$C$1:$C$1002),ROW(F192)-ROW(F$6)),1),"")</f>
        <v/>
      </c>
      <c r="G192" s="43"/>
      <c r="H192" s="43" t="str">
        <f>IFERROR(INDEX(Data!$A$1:G$1002,_xlfn.AGGREGATE(15,6,((Data!$C$1:$C$1002=H$6)/(Data!$C$1:$C$1002=H$6))*ROW(Data!$C$1:$C$1002),ROW(H192)-ROW(H$6)),1),"")</f>
        <v/>
      </c>
      <c r="I192" s="43"/>
      <c r="J192" s="43" t="str">
        <f>IFERROR(INDEX(Data!$A$1:I$1002,_xlfn.AGGREGATE(15,6,((Data!$C$1:$C$1002=J$6)/(Data!$C$1:$C$1002=J$6))*ROW(Data!$C$1:$C$1002),ROW(J192)-ROW(J$6)),1),"")</f>
        <v/>
      </c>
      <c r="K192" s="43"/>
      <c r="L192" s="43" t="str">
        <f>IFERROR(INDEX(Data!$A$1:K$1002,_xlfn.AGGREGATE(15,6,((Data!$C$1:$C$1002=L$6)/(Data!$C$1:$C$1002=L$6))*ROW(Data!$C$1:$C$1002),ROW(L192)-ROW(L$6)),1),"")</f>
        <v/>
      </c>
      <c r="M192" s="43"/>
      <c r="N192" s="43" t="str">
        <f>IFERROR(INDEX(Data!$A$1:M$1002,_xlfn.AGGREGATE(15,6,((Data!$C$1:$C$1002=N$6)/(Data!$C$1:$C$1002=N$6))*ROW(Data!$C$1:$C$1002),ROW(N192)-ROW(N$6)),1),"")</f>
        <v/>
      </c>
      <c r="O192" s="43"/>
      <c r="P192" s="43" t="str">
        <f>IFERROR(INDEX(Data!$A$1:O$1002,_xlfn.AGGREGATE(15,6,((Data!$C$1:$C$1002=P$6)/(Data!$C$1:$C$1002=P$6))*ROW(Data!$C$1:$C$1002),ROW(P192)-ROW(P$6)),1),"")</f>
        <v/>
      </c>
      <c r="Q192" s="43"/>
      <c r="R192" s="43" t="str">
        <f>IFERROR(INDEX(Data!$A$1:Q$1002,_xlfn.AGGREGATE(15,6,((Data!$C$1:$C$1002=R$6)/(Data!$C$1:$C$1002=R$6))*ROW(Data!$C$1:$C$1002),ROW(R192)-ROW(R$6)),1),"")</f>
        <v/>
      </c>
      <c r="S192" s="43"/>
      <c r="T192" s="43" t="str">
        <f>IFERROR(INDEX(Data!$A$1:R$1002,_xlfn.AGGREGATE(15,6,((Data!$C$1:$C$1002=T$6)/(Data!$C$1:$C$1002=T$6))*ROW(Data!$C$1:$C$1002),ROW(T192)-ROW(T$6)),1),"")</f>
        <v/>
      </c>
      <c r="U192" s="43"/>
      <c r="V192" s="43" t="str">
        <f>IFERROR(INDEX(Data!$A$1:X$1002,_xlfn.AGGREGATE(15,6,((Data!$C$1:$C$1002=V$6)/(Data!$C$1:$C$1002=V$6))*ROW(Data!$C$1:$C$1002),ROW(V192)-ROW(V$6)),1),"")</f>
        <v/>
      </c>
      <c r="W192" s="43"/>
      <c r="X192" s="43" t="str">
        <f>IFERROR(INDEX(Data!$A$1:Z$1002,_xlfn.AGGREGATE(15,6,((Data!$C$1:$C$1002=X$6)/(Data!$C$1:$C$1002=X$6))*ROW(Data!$C$1:$C$1002),ROW(X192)-ROW(X$6)),1),"")</f>
        <v/>
      </c>
      <c r="Y192" s="43"/>
      <c r="Z192" s="43" t="str">
        <f>IFERROR(INDEX(Data!$A$1:AB$1002,_xlfn.AGGREGATE(15,6,((Data!$C$1:$C$1002=Z$6)/(Data!$C$1:$C$1002=Z$6))*ROW(Data!$C$1:$C$1002),ROW(Z192)-ROW(Z$6)),1),"")</f>
        <v/>
      </c>
    </row>
    <row r="193" spans="1:26" x14ac:dyDescent="0.4">
      <c r="A193" s="43"/>
      <c r="B193" s="43" t="str">
        <f>IFERROR(INDEX(Data!A$1:$A$1002,_xlfn.AGGREGATE(15,6,((Data!$C$1:$C$1002=B$6)/(Data!$C$1:$C$1002=B$6))*ROW(Data!$C$1:$C$1002),ROW(B193)-ROW(B$6)),1),"")</f>
        <v/>
      </c>
      <c r="C193" s="43"/>
      <c r="D193" s="43" t="str">
        <f>IFERROR(INDEX(Data!$A$1:C$1002,_xlfn.AGGREGATE(15,6,((Data!$C$1:$C$1002=D$6)/(Data!$C$1:$C$1002=D$6))*ROW(Data!$C$1:$C$1002),ROW(D193)-ROW(D$6)),1),"")</f>
        <v/>
      </c>
      <c r="E193" s="43"/>
      <c r="F193" s="43" t="str">
        <f>IFERROR(INDEX(Data!$A$1:E$1002,_xlfn.AGGREGATE(15,6,((Data!$C$1:$C$1002=F$6)/(Data!$C$1:$C$1002=F$6))*ROW(Data!$C$1:$C$1002),ROW(F193)-ROW(F$6)),1),"")</f>
        <v/>
      </c>
      <c r="G193" s="43"/>
      <c r="H193" s="43" t="str">
        <f>IFERROR(INDEX(Data!$A$1:G$1002,_xlfn.AGGREGATE(15,6,((Data!$C$1:$C$1002=H$6)/(Data!$C$1:$C$1002=H$6))*ROW(Data!$C$1:$C$1002),ROW(H193)-ROW(H$6)),1),"")</f>
        <v/>
      </c>
      <c r="I193" s="43"/>
      <c r="J193" s="43" t="str">
        <f>IFERROR(INDEX(Data!$A$1:I$1002,_xlfn.AGGREGATE(15,6,((Data!$C$1:$C$1002=J$6)/(Data!$C$1:$C$1002=J$6))*ROW(Data!$C$1:$C$1002),ROW(J193)-ROW(J$6)),1),"")</f>
        <v/>
      </c>
      <c r="K193" s="43"/>
      <c r="L193" s="43" t="str">
        <f>IFERROR(INDEX(Data!$A$1:K$1002,_xlfn.AGGREGATE(15,6,((Data!$C$1:$C$1002=L$6)/(Data!$C$1:$C$1002=L$6))*ROW(Data!$C$1:$C$1002),ROW(L193)-ROW(L$6)),1),"")</f>
        <v/>
      </c>
      <c r="M193" s="43"/>
      <c r="N193" s="43" t="str">
        <f>IFERROR(INDEX(Data!$A$1:M$1002,_xlfn.AGGREGATE(15,6,((Data!$C$1:$C$1002=N$6)/(Data!$C$1:$C$1002=N$6))*ROW(Data!$C$1:$C$1002),ROW(N193)-ROW(N$6)),1),"")</f>
        <v/>
      </c>
      <c r="O193" s="43"/>
      <c r="P193" s="43" t="str">
        <f>IFERROR(INDEX(Data!$A$1:O$1002,_xlfn.AGGREGATE(15,6,((Data!$C$1:$C$1002=P$6)/(Data!$C$1:$C$1002=P$6))*ROW(Data!$C$1:$C$1002),ROW(P193)-ROW(P$6)),1),"")</f>
        <v/>
      </c>
      <c r="Q193" s="43"/>
      <c r="R193" s="43" t="str">
        <f>IFERROR(INDEX(Data!$A$1:Q$1002,_xlfn.AGGREGATE(15,6,((Data!$C$1:$C$1002=R$6)/(Data!$C$1:$C$1002=R$6))*ROW(Data!$C$1:$C$1002),ROW(R193)-ROW(R$6)),1),"")</f>
        <v/>
      </c>
      <c r="S193" s="43"/>
      <c r="T193" s="43" t="str">
        <f>IFERROR(INDEX(Data!$A$1:R$1002,_xlfn.AGGREGATE(15,6,((Data!$C$1:$C$1002=T$6)/(Data!$C$1:$C$1002=T$6))*ROW(Data!$C$1:$C$1002),ROW(T193)-ROW(T$6)),1),"")</f>
        <v/>
      </c>
      <c r="U193" s="43"/>
      <c r="V193" s="43" t="str">
        <f>IFERROR(INDEX(Data!$A$1:X$1002,_xlfn.AGGREGATE(15,6,((Data!$C$1:$C$1002=V$6)/(Data!$C$1:$C$1002=V$6))*ROW(Data!$C$1:$C$1002),ROW(V193)-ROW(V$6)),1),"")</f>
        <v/>
      </c>
      <c r="W193" s="43"/>
      <c r="X193" s="43" t="str">
        <f>IFERROR(INDEX(Data!$A$1:Z$1002,_xlfn.AGGREGATE(15,6,((Data!$C$1:$C$1002=X$6)/(Data!$C$1:$C$1002=X$6))*ROW(Data!$C$1:$C$1002),ROW(X193)-ROW(X$6)),1),"")</f>
        <v/>
      </c>
      <c r="Y193" s="43"/>
      <c r="Z193" s="43" t="str">
        <f>IFERROR(INDEX(Data!$A$1:AB$1002,_xlfn.AGGREGATE(15,6,((Data!$C$1:$C$1002=Z$6)/(Data!$C$1:$C$1002=Z$6))*ROW(Data!$C$1:$C$1002),ROW(Z193)-ROW(Z$6)),1),"")</f>
        <v/>
      </c>
    </row>
    <row r="194" spans="1:26" x14ac:dyDescent="0.4">
      <c r="A194" s="43"/>
      <c r="B194" s="43" t="str">
        <f>IFERROR(INDEX(Data!A$1:$A$1002,_xlfn.AGGREGATE(15,6,((Data!$C$1:$C$1002=B$6)/(Data!$C$1:$C$1002=B$6))*ROW(Data!$C$1:$C$1002),ROW(B194)-ROW(B$6)),1),"")</f>
        <v/>
      </c>
      <c r="C194" s="43"/>
      <c r="D194" s="43" t="str">
        <f>IFERROR(INDEX(Data!$A$1:C$1002,_xlfn.AGGREGATE(15,6,((Data!$C$1:$C$1002=D$6)/(Data!$C$1:$C$1002=D$6))*ROW(Data!$C$1:$C$1002),ROW(D194)-ROW(D$6)),1),"")</f>
        <v/>
      </c>
      <c r="E194" s="43"/>
      <c r="F194" s="43" t="str">
        <f>IFERROR(INDEX(Data!$A$1:E$1002,_xlfn.AGGREGATE(15,6,((Data!$C$1:$C$1002=F$6)/(Data!$C$1:$C$1002=F$6))*ROW(Data!$C$1:$C$1002),ROW(F194)-ROW(F$6)),1),"")</f>
        <v/>
      </c>
      <c r="G194" s="43"/>
      <c r="H194" s="43" t="str">
        <f>IFERROR(INDEX(Data!$A$1:G$1002,_xlfn.AGGREGATE(15,6,((Data!$C$1:$C$1002=H$6)/(Data!$C$1:$C$1002=H$6))*ROW(Data!$C$1:$C$1002),ROW(H194)-ROW(H$6)),1),"")</f>
        <v/>
      </c>
      <c r="I194" s="43"/>
      <c r="J194" s="43" t="str">
        <f>IFERROR(INDEX(Data!$A$1:I$1002,_xlfn.AGGREGATE(15,6,((Data!$C$1:$C$1002=J$6)/(Data!$C$1:$C$1002=J$6))*ROW(Data!$C$1:$C$1002),ROW(J194)-ROW(J$6)),1),"")</f>
        <v/>
      </c>
      <c r="K194" s="43"/>
      <c r="L194" s="43" t="str">
        <f>IFERROR(INDEX(Data!$A$1:K$1002,_xlfn.AGGREGATE(15,6,((Data!$C$1:$C$1002=L$6)/(Data!$C$1:$C$1002=L$6))*ROW(Data!$C$1:$C$1002),ROW(L194)-ROW(L$6)),1),"")</f>
        <v/>
      </c>
      <c r="M194" s="43"/>
      <c r="N194" s="43" t="str">
        <f>IFERROR(INDEX(Data!$A$1:M$1002,_xlfn.AGGREGATE(15,6,((Data!$C$1:$C$1002=N$6)/(Data!$C$1:$C$1002=N$6))*ROW(Data!$C$1:$C$1002),ROW(N194)-ROW(N$6)),1),"")</f>
        <v/>
      </c>
      <c r="O194" s="43"/>
      <c r="P194" s="43" t="str">
        <f>IFERROR(INDEX(Data!$A$1:O$1002,_xlfn.AGGREGATE(15,6,((Data!$C$1:$C$1002=P$6)/(Data!$C$1:$C$1002=P$6))*ROW(Data!$C$1:$C$1002),ROW(P194)-ROW(P$6)),1),"")</f>
        <v/>
      </c>
      <c r="Q194" s="43"/>
      <c r="R194" s="43" t="str">
        <f>IFERROR(INDEX(Data!$A$1:Q$1002,_xlfn.AGGREGATE(15,6,((Data!$C$1:$C$1002=R$6)/(Data!$C$1:$C$1002=R$6))*ROW(Data!$C$1:$C$1002),ROW(R194)-ROW(R$6)),1),"")</f>
        <v/>
      </c>
      <c r="S194" s="43"/>
      <c r="T194" s="43" t="str">
        <f>IFERROR(INDEX(Data!$A$1:R$1002,_xlfn.AGGREGATE(15,6,((Data!$C$1:$C$1002=T$6)/(Data!$C$1:$C$1002=T$6))*ROW(Data!$C$1:$C$1002),ROW(T194)-ROW(T$6)),1),"")</f>
        <v/>
      </c>
      <c r="U194" s="43"/>
      <c r="V194" s="43" t="str">
        <f>IFERROR(INDEX(Data!$A$1:X$1002,_xlfn.AGGREGATE(15,6,((Data!$C$1:$C$1002=V$6)/(Data!$C$1:$C$1002=V$6))*ROW(Data!$C$1:$C$1002),ROW(V194)-ROW(V$6)),1),"")</f>
        <v/>
      </c>
      <c r="W194" s="43"/>
      <c r="X194" s="43" t="str">
        <f>IFERROR(INDEX(Data!$A$1:Z$1002,_xlfn.AGGREGATE(15,6,((Data!$C$1:$C$1002=X$6)/(Data!$C$1:$C$1002=X$6))*ROW(Data!$C$1:$C$1002),ROW(X194)-ROW(X$6)),1),"")</f>
        <v/>
      </c>
      <c r="Y194" s="43"/>
      <c r="Z194" s="43" t="str">
        <f>IFERROR(INDEX(Data!$A$1:AB$1002,_xlfn.AGGREGATE(15,6,((Data!$C$1:$C$1002=Z$6)/(Data!$C$1:$C$1002=Z$6))*ROW(Data!$C$1:$C$1002),ROW(Z194)-ROW(Z$6)),1),"")</f>
        <v/>
      </c>
    </row>
    <row r="195" spans="1:26" x14ac:dyDescent="0.4">
      <c r="A195" s="43"/>
      <c r="B195" s="43" t="str">
        <f>IFERROR(INDEX(Data!A$1:$A$1002,_xlfn.AGGREGATE(15,6,((Data!$C$1:$C$1002=B$6)/(Data!$C$1:$C$1002=B$6))*ROW(Data!$C$1:$C$1002),ROW(B195)-ROW(B$6)),1),"")</f>
        <v/>
      </c>
      <c r="C195" s="43"/>
      <c r="D195" s="43" t="str">
        <f>IFERROR(INDEX(Data!$A$1:C$1002,_xlfn.AGGREGATE(15,6,((Data!$C$1:$C$1002=D$6)/(Data!$C$1:$C$1002=D$6))*ROW(Data!$C$1:$C$1002),ROW(D195)-ROW(D$6)),1),"")</f>
        <v/>
      </c>
      <c r="E195" s="43"/>
      <c r="F195" s="43" t="str">
        <f>IFERROR(INDEX(Data!$A$1:E$1002,_xlfn.AGGREGATE(15,6,((Data!$C$1:$C$1002=F$6)/(Data!$C$1:$C$1002=F$6))*ROW(Data!$C$1:$C$1002),ROW(F195)-ROW(F$6)),1),"")</f>
        <v/>
      </c>
      <c r="G195" s="43"/>
      <c r="H195" s="43" t="str">
        <f>IFERROR(INDEX(Data!$A$1:G$1002,_xlfn.AGGREGATE(15,6,((Data!$C$1:$C$1002=H$6)/(Data!$C$1:$C$1002=H$6))*ROW(Data!$C$1:$C$1002),ROW(H195)-ROW(H$6)),1),"")</f>
        <v/>
      </c>
      <c r="I195" s="43"/>
      <c r="J195" s="43" t="str">
        <f>IFERROR(INDEX(Data!$A$1:I$1002,_xlfn.AGGREGATE(15,6,((Data!$C$1:$C$1002=J$6)/(Data!$C$1:$C$1002=J$6))*ROW(Data!$C$1:$C$1002),ROW(J195)-ROW(J$6)),1),"")</f>
        <v/>
      </c>
      <c r="K195" s="43"/>
      <c r="L195" s="43" t="str">
        <f>IFERROR(INDEX(Data!$A$1:K$1002,_xlfn.AGGREGATE(15,6,((Data!$C$1:$C$1002=L$6)/(Data!$C$1:$C$1002=L$6))*ROW(Data!$C$1:$C$1002),ROW(L195)-ROW(L$6)),1),"")</f>
        <v/>
      </c>
      <c r="M195" s="43"/>
      <c r="N195" s="43" t="str">
        <f>IFERROR(INDEX(Data!$A$1:M$1002,_xlfn.AGGREGATE(15,6,((Data!$C$1:$C$1002=N$6)/(Data!$C$1:$C$1002=N$6))*ROW(Data!$C$1:$C$1002),ROW(N195)-ROW(N$6)),1),"")</f>
        <v/>
      </c>
      <c r="O195" s="43"/>
      <c r="P195" s="43" t="str">
        <f>IFERROR(INDEX(Data!$A$1:O$1002,_xlfn.AGGREGATE(15,6,((Data!$C$1:$C$1002=P$6)/(Data!$C$1:$C$1002=P$6))*ROW(Data!$C$1:$C$1002),ROW(P195)-ROW(P$6)),1),"")</f>
        <v/>
      </c>
      <c r="Q195" s="43"/>
      <c r="R195" s="43" t="str">
        <f>IFERROR(INDEX(Data!$A$1:Q$1002,_xlfn.AGGREGATE(15,6,((Data!$C$1:$C$1002=R$6)/(Data!$C$1:$C$1002=R$6))*ROW(Data!$C$1:$C$1002),ROW(R195)-ROW(R$6)),1),"")</f>
        <v/>
      </c>
      <c r="S195" s="43"/>
      <c r="T195" s="43" t="str">
        <f>IFERROR(INDEX(Data!$A$1:R$1002,_xlfn.AGGREGATE(15,6,((Data!$C$1:$C$1002=T$6)/(Data!$C$1:$C$1002=T$6))*ROW(Data!$C$1:$C$1002),ROW(T195)-ROW(T$6)),1),"")</f>
        <v/>
      </c>
      <c r="U195" s="43"/>
      <c r="V195" s="43" t="str">
        <f>IFERROR(INDEX(Data!$A$1:X$1002,_xlfn.AGGREGATE(15,6,((Data!$C$1:$C$1002=V$6)/(Data!$C$1:$C$1002=V$6))*ROW(Data!$C$1:$C$1002),ROW(V195)-ROW(V$6)),1),"")</f>
        <v/>
      </c>
      <c r="W195" s="43"/>
      <c r="X195" s="43" t="str">
        <f>IFERROR(INDEX(Data!$A$1:Z$1002,_xlfn.AGGREGATE(15,6,((Data!$C$1:$C$1002=X$6)/(Data!$C$1:$C$1002=X$6))*ROW(Data!$C$1:$C$1002),ROW(X195)-ROW(X$6)),1),"")</f>
        <v/>
      </c>
      <c r="Y195" s="43"/>
      <c r="Z195" s="43" t="str">
        <f>IFERROR(INDEX(Data!$A$1:AB$1002,_xlfn.AGGREGATE(15,6,((Data!$C$1:$C$1002=Z$6)/(Data!$C$1:$C$1002=Z$6))*ROW(Data!$C$1:$C$1002),ROW(Z195)-ROW(Z$6)),1),"")</f>
        <v/>
      </c>
    </row>
    <row r="196" spans="1:26" x14ac:dyDescent="0.4">
      <c r="A196" s="43"/>
      <c r="B196" s="43" t="str">
        <f>IFERROR(INDEX(Data!A$1:$A$1002,_xlfn.AGGREGATE(15,6,((Data!$C$1:$C$1002=B$6)/(Data!$C$1:$C$1002=B$6))*ROW(Data!$C$1:$C$1002),ROW(B196)-ROW(B$6)),1),"")</f>
        <v/>
      </c>
      <c r="C196" s="43"/>
      <c r="D196" s="43" t="str">
        <f>IFERROR(INDEX(Data!$A$1:C$1002,_xlfn.AGGREGATE(15,6,((Data!$C$1:$C$1002=D$6)/(Data!$C$1:$C$1002=D$6))*ROW(Data!$C$1:$C$1002),ROW(D196)-ROW(D$6)),1),"")</f>
        <v/>
      </c>
      <c r="E196" s="43"/>
      <c r="F196" s="43" t="str">
        <f>IFERROR(INDEX(Data!$A$1:E$1002,_xlfn.AGGREGATE(15,6,((Data!$C$1:$C$1002=F$6)/(Data!$C$1:$C$1002=F$6))*ROW(Data!$C$1:$C$1002),ROW(F196)-ROW(F$6)),1),"")</f>
        <v/>
      </c>
      <c r="G196" s="43"/>
      <c r="H196" s="43" t="str">
        <f>IFERROR(INDEX(Data!$A$1:G$1002,_xlfn.AGGREGATE(15,6,((Data!$C$1:$C$1002=H$6)/(Data!$C$1:$C$1002=H$6))*ROW(Data!$C$1:$C$1002),ROW(H196)-ROW(H$6)),1),"")</f>
        <v/>
      </c>
      <c r="I196" s="43"/>
      <c r="J196" s="43" t="str">
        <f>IFERROR(INDEX(Data!$A$1:I$1002,_xlfn.AGGREGATE(15,6,((Data!$C$1:$C$1002=J$6)/(Data!$C$1:$C$1002=J$6))*ROW(Data!$C$1:$C$1002),ROW(J196)-ROW(J$6)),1),"")</f>
        <v/>
      </c>
      <c r="K196" s="43"/>
      <c r="L196" s="43" t="str">
        <f>IFERROR(INDEX(Data!$A$1:K$1002,_xlfn.AGGREGATE(15,6,((Data!$C$1:$C$1002=L$6)/(Data!$C$1:$C$1002=L$6))*ROW(Data!$C$1:$C$1002),ROW(L196)-ROW(L$6)),1),"")</f>
        <v/>
      </c>
      <c r="M196" s="43"/>
      <c r="N196" s="43" t="str">
        <f>IFERROR(INDEX(Data!$A$1:M$1002,_xlfn.AGGREGATE(15,6,((Data!$C$1:$C$1002=N$6)/(Data!$C$1:$C$1002=N$6))*ROW(Data!$C$1:$C$1002),ROW(N196)-ROW(N$6)),1),"")</f>
        <v/>
      </c>
      <c r="O196" s="43"/>
      <c r="P196" s="43" t="str">
        <f>IFERROR(INDEX(Data!$A$1:O$1002,_xlfn.AGGREGATE(15,6,((Data!$C$1:$C$1002=P$6)/(Data!$C$1:$C$1002=P$6))*ROW(Data!$C$1:$C$1002),ROW(P196)-ROW(P$6)),1),"")</f>
        <v/>
      </c>
      <c r="Q196" s="43"/>
      <c r="R196" s="43" t="str">
        <f>IFERROR(INDEX(Data!$A$1:Q$1002,_xlfn.AGGREGATE(15,6,((Data!$C$1:$C$1002=R$6)/(Data!$C$1:$C$1002=R$6))*ROW(Data!$C$1:$C$1002),ROW(R196)-ROW(R$6)),1),"")</f>
        <v/>
      </c>
      <c r="S196" s="43"/>
      <c r="T196" s="43" t="str">
        <f>IFERROR(INDEX(Data!$A$1:R$1002,_xlfn.AGGREGATE(15,6,((Data!$C$1:$C$1002=T$6)/(Data!$C$1:$C$1002=T$6))*ROW(Data!$C$1:$C$1002),ROW(T196)-ROW(T$6)),1),"")</f>
        <v/>
      </c>
      <c r="U196" s="43"/>
      <c r="V196" s="43" t="str">
        <f>IFERROR(INDEX(Data!$A$1:X$1002,_xlfn.AGGREGATE(15,6,((Data!$C$1:$C$1002=V$6)/(Data!$C$1:$C$1002=V$6))*ROW(Data!$C$1:$C$1002),ROW(V196)-ROW(V$6)),1),"")</f>
        <v/>
      </c>
      <c r="W196" s="43"/>
      <c r="X196" s="43" t="str">
        <f>IFERROR(INDEX(Data!$A$1:Z$1002,_xlfn.AGGREGATE(15,6,((Data!$C$1:$C$1002=X$6)/(Data!$C$1:$C$1002=X$6))*ROW(Data!$C$1:$C$1002),ROW(X196)-ROW(X$6)),1),"")</f>
        <v/>
      </c>
      <c r="Y196" s="43"/>
      <c r="Z196" s="43" t="str">
        <f>IFERROR(INDEX(Data!$A$1:AB$1002,_xlfn.AGGREGATE(15,6,((Data!$C$1:$C$1002=Z$6)/(Data!$C$1:$C$1002=Z$6))*ROW(Data!$C$1:$C$1002),ROW(Z196)-ROW(Z$6)),1),"")</f>
        <v/>
      </c>
    </row>
    <row r="197" spans="1:26" x14ac:dyDescent="0.4">
      <c r="A197" s="43"/>
      <c r="B197" s="43" t="str">
        <f>IFERROR(INDEX(Data!A$1:$A$1002,_xlfn.AGGREGATE(15,6,((Data!$C$1:$C$1002=B$6)/(Data!$C$1:$C$1002=B$6))*ROW(Data!$C$1:$C$1002),ROW(B197)-ROW(B$6)),1),"")</f>
        <v/>
      </c>
      <c r="C197" s="43"/>
      <c r="D197" s="43" t="str">
        <f>IFERROR(INDEX(Data!$A$1:C$1002,_xlfn.AGGREGATE(15,6,((Data!$C$1:$C$1002=D$6)/(Data!$C$1:$C$1002=D$6))*ROW(Data!$C$1:$C$1002),ROW(D197)-ROW(D$6)),1),"")</f>
        <v/>
      </c>
      <c r="E197" s="43"/>
      <c r="F197" s="43" t="str">
        <f>IFERROR(INDEX(Data!$A$1:E$1002,_xlfn.AGGREGATE(15,6,((Data!$C$1:$C$1002=F$6)/(Data!$C$1:$C$1002=F$6))*ROW(Data!$C$1:$C$1002),ROW(F197)-ROW(F$6)),1),"")</f>
        <v/>
      </c>
      <c r="G197" s="43"/>
      <c r="H197" s="43" t="str">
        <f>IFERROR(INDEX(Data!$A$1:G$1002,_xlfn.AGGREGATE(15,6,((Data!$C$1:$C$1002=H$6)/(Data!$C$1:$C$1002=H$6))*ROW(Data!$C$1:$C$1002),ROW(H197)-ROW(H$6)),1),"")</f>
        <v/>
      </c>
      <c r="I197" s="43"/>
      <c r="J197" s="43" t="str">
        <f>IFERROR(INDEX(Data!$A$1:I$1002,_xlfn.AGGREGATE(15,6,((Data!$C$1:$C$1002=J$6)/(Data!$C$1:$C$1002=J$6))*ROW(Data!$C$1:$C$1002),ROW(J197)-ROW(J$6)),1),"")</f>
        <v/>
      </c>
      <c r="K197" s="43"/>
      <c r="L197" s="43" t="str">
        <f>IFERROR(INDEX(Data!$A$1:K$1002,_xlfn.AGGREGATE(15,6,((Data!$C$1:$C$1002=L$6)/(Data!$C$1:$C$1002=L$6))*ROW(Data!$C$1:$C$1002),ROW(L197)-ROW(L$6)),1),"")</f>
        <v/>
      </c>
      <c r="M197" s="43"/>
      <c r="N197" s="43" t="str">
        <f>IFERROR(INDEX(Data!$A$1:M$1002,_xlfn.AGGREGATE(15,6,((Data!$C$1:$C$1002=N$6)/(Data!$C$1:$C$1002=N$6))*ROW(Data!$C$1:$C$1002),ROW(N197)-ROW(N$6)),1),"")</f>
        <v/>
      </c>
      <c r="O197" s="43"/>
      <c r="P197" s="43" t="str">
        <f>IFERROR(INDEX(Data!$A$1:O$1002,_xlfn.AGGREGATE(15,6,((Data!$C$1:$C$1002=P$6)/(Data!$C$1:$C$1002=P$6))*ROW(Data!$C$1:$C$1002),ROW(P197)-ROW(P$6)),1),"")</f>
        <v/>
      </c>
      <c r="Q197" s="43"/>
      <c r="R197" s="43" t="str">
        <f>IFERROR(INDEX(Data!$A$1:Q$1002,_xlfn.AGGREGATE(15,6,((Data!$C$1:$C$1002=R$6)/(Data!$C$1:$C$1002=R$6))*ROW(Data!$C$1:$C$1002),ROW(R197)-ROW(R$6)),1),"")</f>
        <v/>
      </c>
      <c r="S197" s="43"/>
      <c r="T197" s="43" t="str">
        <f>IFERROR(INDEX(Data!$A$1:R$1002,_xlfn.AGGREGATE(15,6,((Data!$C$1:$C$1002=T$6)/(Data!$C$1:$C$1002=T$6))*ROW(Data!$C$1:$C$1002),ROW(T197)-ROW(T$6)),1),"")</f>
        <v/>
      </c>
      <c r="U197" s="43"/>
      <c r="V197" s="43" t="str">
        <f>IFERROR(INDEX(Data!$A$1:X$1002,_xlfn.AGGREGATE(15,6,((Data!$C$1:$C$1002=V$6)/(Data!$C$1:$C$1002=V$6))*ROW(Data!$C$1:$C$1002),ROW(V197)-ROW(V$6)),1),"")</f>
        <v/>
      </c>
      <c r="W197" s="43"/>
      <c r="X197" s="43" t="str">
        <f>IFERROR(INDEX(Data!$A$1:Z$1002,_xlfn.AGGREGATE(15,6,((Data!$C$1:$C$1002=X$6)/(Data!$C$1:$C$1002=X$6))*ROW(Data!$C$1:$C$1002),ROW(X197)-ROW(X$6)),1),"")</f>
        <v/>
      </c>
      <c r="Y197" s="43"/>
      <c r="Z197" s="43" t="str">
        <f>IFERROR(INDEX(Data!$A$1:AB$1002,_xlfn.AGGREGATE(15,6,((Data!$C$1:$C$1002=Z$6)/(Data!$C$1:$C$1002=Z$6))*ROW(Data!$C$1:$C$1002),ROW(Z197)-ROW(Z$6)),1),"")</f>
        <v/>
      </c>
    </row>
    <row r="198" spans="1:26" x14ac:dyDescent="0.4">
      <c r="A198" s="43"/>
      <c r="B198" s="43" t="str">
        <f>IFERROR(INDEX(Data!A$1:$A$1002,_xlfn.AGGREGATE(15,6,((Data!$C$1:$C$1002=B$6)/(Data!$C$1:$C$1002=B$6))*ROW(Data!$C$1:$C$1002),ROW(B198)-ROW(B$6)),1),"")</f>
        <v/>
      </c>
      <c r="C198" s="43"/>
      <c r="D198" s="43" t="str">
        <f>IFERROR(INDEX(Data!$A$1:C$1002,_xlfn.AGGREGATE(15,6,((Data!$C$1:$C$1002=D$6)/(Data!$C$1:$C$1002=D$6))*ROW(Data!$C$1:$C$1002),ROW(D198)-ROW(D$6)),1),"")</f>
        <v/>
      </c>
      <c r="E198" s="43"/>
      <c r="F198" s="43" t="str">
        <f>IFERROR(INDEX(Data!$A$1:E$1002,_xlfn.AGGREGATE(15,6,((Data!$C$1:$C$1002=F$6)/(Data!$C$1:$C$1002=F$6))*ROW(Data!$C$1:$C$1002),ROW(F198)-ROW(F$6)),1),"")</f>
        <v/>
      </c>
      <c r="G198" s="43"/>
      <c r="H198" s="43" t="str">
        <f>IFERROR(INDEX(Data!$A$1:G$1002,_xlfn.AGGREGATE(15,6,((Data!$C$1:$C$1002=H$6)/(Data!$C$1:$C$1002=H$6))*ROW(Data!$C$1:$C$1002),ROW(H198)-ROW(H$6)),1),"")</f>
        <v/>
      </c>
      <c r="I198" s="43"/>
      <c r="J198" s="43" t="str">
        <f>IFERROR(INDEX(Data!$A$1:I$1002,_xlfn.AGGREGATE(15,6,((Data!$C$1:$C$1002=J$6)/(Data!$C$1:$C$1002=J$6))*ROW(Data!$C$1:$C$1002),ROW(J198)-ROW(J$6)),1),"")</f>
        <v/>
      </c>
      <c r="K198" s="43"/>
      <c r="L198" s="43" t="str">
        <f>IFERROR(INDEX(Data!$A$1:K$1002,_xlfn.AGGREGATE(15,6,((Data!$C$1:$C$1002=L$6)/(Data!$C$1:$C$1002=L$6))*ROW(Data!$C$1:$C$1002),ROW(L198)-ROW(L$6)),1),"")</f>
        <v/>
      </c>
      <c r="M198" s="43"/>
      <c r="N198" s="43" t="str">
        <f>IFERROR(INDEX(Data!$A$1:M$1002,_xlfn.AGGREGATE(15,6,((Data!$C$1:$C$1002=N$6)/(Data!$C$1:$C$1002=N$6))*ROW(Data!$C$1:$C$1002),ROW(N198)-ROW(N$6)),1),"")</f>
        <v/>
      </c>
      <c r="O198" s="43"/>
      <c r="P198" s="43" t="str">
        <f>IFERROR(INDEX(Data!$A$1:O$1002,_xlfn.AGGREGATE(15,6,((Data!$C$1:$C$1002=P$6)/(Data!$C$1:$C$1002=P$6))*ROW(Data!$C$1:$C$1002),ROW(P198)-ROW(P$6)),1),"")</f>
        <v/>
      </c>
      <c r="Q198" s="43"/>
      <c r="R198" s="43" t="str">
        <f>IFERROR(INDEX(Data!$A$1:Q$1002,_xlfn.AGGREGATE(15,6,((Data!$C$1:$C$1002=R$6)/(Data!$C$1:$C$1002=R$6))*ROW(Data!$C$1:$C$1002),ROW(R198)-ROW(R$6)),1),"")</f>
        <v/>
      </c>
      <c r="S198" s="43"/>
      <c r="T198" s="43" t="str">
        <f>IFERROR(INDEX(Data!$A$1:R$1002,_xlfn.AGGREGATE(15,6,((Data!$C$1:$C$1002=T$6)/(Data!$C$1:$C$1002=T$6))*ROW(Data!$C$1:$C$1002),ROW(T198)-ROW(T$6)),1),"")</f>
        <v/>
      </c>
      <c r="U198" s="43"/>
      <c r="V198" s="43" t="str">
        <f>IFERROR(INDEX(Data!$A$1:X$1002,_xlfn.AGGREGATE(15,6,((Data!$C$1:$C$1002=V$6)/(Data!$C$1:$C$1002=V$6))*ROW(Data!$C$1:$C$1002),ROW(V198)-ROW(V$6)),1),"")</f>
        <v/>
      </c>
      <c r="W198" s="43"/>
      <c r="X198" s="43" t="str">
        <f>IFERROR(INDEX(Data!$A$1:Z$1002,_xlfn.AGGREGATE(15,6,((Data!$C$1:$C$1002=X$6)/(Data!$C$1:$C$1002=X$6))*ROW(Data!$C$1:$C$1002),ROW(X198)-ROW(X$6)),1),"")</f>
        <v/>
      </c>
      <c r="Y198" s="43"/>
      <c r="Z198" s="43" t="str">
        <f>IFERROR(INDEX(Data!$A$1:AB$1002,_xlfn.AGGREGATE(15,6,((Data!$C$1:$C$1002=Z$6)/(Data!$C$1:$C$1002=Z$6))*ROW(Data!$C$1:$C$1002),ROW(Z198)-ROW(Z$6)),1),"")</f>
        <v/>
      </c>
    </row>
    <row r="199" spans="1:26" x14ac:dyDescent="0.4">
      <c r="A199" s="43"/>
      <c r="B199" s="43" t="str">
        <f>IFERROR(INDEX(Data!A$1:$A$1002,_xlfn.AGGREGATE(15,6,((Data!$C$1:$C$1002=B$6)/(Data!$C$1:$C$1002=B$6))*ROW(Data!$C$1:$C$1002),ROW(B199)-ROW(B$6)),1),"")</f>
        <v/>
      </c>
      <c r="C199" s="43"/>
      <c r="D199" s="43" t="str">
        <f>IFERROR(INDEX(Data!$A$1:C$1002,_xlfn.AGGREGATE(15,6,((Data!$C$1:$C$1002=D$6)/(Data!$C$1:$C$1002=D$6))*ROW(Data!$C$1:$C$1002),ROW(D199)-ROW(D$6)),1),"")</f>
        <v/>
      </c>
      <c r="E199" s="43"/>
      <c r="F199" s="43" t="str">
        <f>IFERROR(INDEX(Data!$A$1:E$1002,_xlfn.AGGREGATE(15,6,((Data!$C$1:$C$1002=F$6)/(Data!$C$1:$C$1002=F$6))*ROW(Data!$C$1:$C$1002),ROW(F199)-ROW(F$6)),1),"")</f>
        <v/>
      </c>
      <c r="G199" s="43"/>
      <c r="H199" s="43" t="str">
        <f>IFERROR(INDEX(Data!$A$1:G$1002,_xlfn.AGGREGATE(15,6,((Data!$C$1:$C$1002=H$6)/(Data!$C$1:$C$1002=H$6))*ROW(Data!$C$1:$C$1002),ROW(H199)-ROW(H$6)),1),"")</f>
        <v/>
      </c>
      <c r="I199" s="43"/>
      <c r="J199" s="43" t="str">
        <f>IFERROR(INDEX(Data!$A$1:I$1002,_xlfn.AGGREGATE(15,6,((Data!$C$1:$C$1002=J$6)/(Data!$C$1:$C$1002=J$6))*ROW(Data!$C$1:$C$1002),ROW(J199)-ROW(J$6)),1),"")</f>
        <v/>
      </c>
      <c r="K199" s="43"/>
      <c r="L199" s="43" t="str">
        <f>IFERROR(INDEX(Data!$A$1:K$1002,_xlfn.AGGREGATE(15,6,((Data!$C$1:$C$1002=L$6)/(Data!$C$1:$C$1002=L$6))*ROW(Data!$C$1:$C$1002),ROW(L199)-ROW(L$6)),1),"")</f>
        <v/>
      </c>
      <c r="M199" s="43"/>
      <c r="N199" s="43" t="str">
        <f>IFERROR(INDEX(Data!$A$1:M$1002,_xlfn.AGGREGATE(15,6,((Data!$C$1:$C$1002=N$6)/(Data!$C$1:$C$1002=N$6))*ROW(Data!$C$1:$C$1002),ROW(N199)-ROW(N$6)),1),"")</f>
        <v/>
      </c>
      <c r="O199" s="43"/>
      <c r="P199" s="43" t="str">
        <f>IFERROR(INDEX(Data!$A$1:O$1002,_xlfn.AGGREGATE(15,6,((Data!$C$1:$C$1002=P$6)/(Data!$C$1:$C$1002=P$6))*ROW(Data!$C$1:$C$1002),ROW(P199)-ROW(P$6)),1),"")</f>
        <v/>
      </c>
      <c r="Q199" s="43"/>
      <c r="R199" s="43" t="str">
        <f>IFERROR(INDEX(Data!$A$1:Q$1002,_xlfn.AGGREGATE(15,6,((Data!$C$1:$C$1002=R$6)/(Data!$C$1:$C$1002=R$6))*ROW(Data!$C$1:$C$1002),ROW(R199)-ROW(R$6)),1),"")</f>
        <v/>
      </c>
      <c r="S199" s="43"/>
      <c r="T199" s="43" t="str">
        <f>IFERROR(INDEX(Data!$A$1:R$1002,_xlfn.AGGREGATE(15,6,((Data!$C$1:$C$1002=T$6)/(Data!$C$1:$C$1002=T$6))*ROW(Data!$C$1:$C$1002),ROW(T199)-ROW(T$6)),1),"")</f>
        <v/>
      </c>
      <c r="U199" s="43"/>
      <c r="V199" s="43" t="str">
        <f>IFERROR(INDEX(Data!$A$1:X$1002,_xlfn.AGGREGATE(15,6,((Data!$C$1:$C$1002=V$6)/(Data!$C$1:$C$1002=V$6))*ROW(Data!$C$1:$C$1002),ROW(V199)-ROW(V$6)),1),"")</f>
        <v/>
      </c>
      <c r="W199" s="43"/>
      <c r="X199" s="43" t="str">
        <f>IFERROR(INDEX(Data!$A$1:Z$1002,_xlfn.AGGREGATE(15,6,((Data!$C$1:$C$1002=X$6)/(Data!$C$1:$C$1002=X$6))*ROW(Data!$C$1:$C$1002),ROW(X199)-ROW(X$6)),1),"")</f>
        <v/>
      </c>
      <c r="Y199" s="43"/>
      <c r="Z199" s="43" t="str">
        <f>IFERROR(INDEX(Data!$A$1:AB$1002,_xlfn.AGGREGATE(15,6,((Data!$C$1:$C$1002=Z$6)/(Data!$C$1:$C$1002=Z$6))*ROW(Data!$C$1:$C$1002),ROW(Z199)-ROW(Z$6)),1),"")</f>
        <v/>
      </c>
    </row>
    <row r="200" spans="1:26" x14ac:dyDescent="0.4">
      <c r="A200" s="43"/>
      <c r="B200" s="43" t="str">
        <f>IFERROR(INDEX(Data!A$1:$A$1002,_xlfn.AGGREGATE(15,6,((Data!$C$1:$C$1002=B$6)/(Data!$C$1:$C$1002=B$6))*ROW(Data!$C$1:$C$1002),ROW(B200)-ROW(B$6)),1),"")</f>
        <v/>
      </c>
      <c r="C200" s="43"/>
      <c r="D200" s="43" t="str">
        <f>IFERROR(INDEX(Data!$A$1:C$1002,_xlfn.AGGREGATE(15,6,((Data!$C$1:$C$1002=D$6)/(Data!$C$1:$C$1002=D$6))*ROW(Data!$C$1:$C$1002),ROW(D200)-ROW(D$6)),1),"")</f>
        <v/>
      </c>
      <c r="E200" s="43"/>
      <c r="F200" s="43" t="str">
        <f>IFERROR(INDEX(Data!$A$1:E$1002,_xlfn.AGGREGATE(15,6,((Data!$C$1:$C$1002=F$6)/(Data!$C$1:$C$1002=F$6))*ROW(Data!$C$1:$C$1002),ROW(F200)-ROW(F$6)),1),"")</f>
        <v/>
      </c>
      <c r="G200" s="43"/>
      <c r="H200" s="43" t="str">
        <f>IFERROR(INDEX(Data!$A$1:G$1002,_xlfn.AGGREGATE(15,6,((Data!$C$1:$C$1002=H$6)/(Data!$C$1:$C$1002=H$6))*ROW(Data!$C$1:$C$1002),ROW(H200)-ROW(H$6)),1),"")</f>
        <v/>
      </c>
      <c r="I200" s="43"/>
      <c r="J200" s="43" t="str">
        <f>IFERROR(INDEX(Data!$A$1:I$1002,_xlfn.AGGREGATE(15,6,((Data!$C$1:$C$1002=J$6)/(Data!$C$1:$C$1002=J$6))*ROW(Data!$C$1:$C$1002),ROW(J200)-ROW(J$6)),1),"")</f>
        <v/>
      </c>
      <c r="K200" s="43"/>
      <c r="L200" s="43" t="str">
        <f>IFERROR(INDEX(Data!$A$1:K$1002,_xlfn.AGGREGATE(15,6,((Data!$C$1:$C$1002=L$6)/(Data!$C$1:$C$1002=L$6))*ROW(Data!$C$1:$C$1002),ROW(L200)-ROW(L$6)),1),"")</f>
        <v/>
      </c>
      <c r="M200" s="43"/>
      <c r="N200" s="43" t="str">
        <f>IFERROR(INDEX(Data!$A$1:M$1002,_xlfn.AGGREGATE(15,6,((Data!$C$1:$C$1002=N$6)/(Data!$C$1:$C$1002=N$6))*ROW(Data!$C$1:$C$1002),ROW(N200)-ROW(N$6)),1),"")</f>
        <v/>
      </c>
      <c r="O200" s="43"/>
      <c r="P200" s="43" t="str">
        <f>IFERROR(INDEX(Data!$A$1:O$1002,_xlfn.AGGREGATE(15,6,((Data!$C$1:$C$1002=P$6)/(Data!$C$1:$C$1002=P$6))*ROW(Data!$C$1:$C$1002),ROW(P200)-ROW(P$6)),1),"")</f>
        <v/>
      </c>
      <c r="Q200" s="43"/>
      <c r="R200" s="43" t="str">
        <f>IFERROR(INDEX(Data!$A$1:Q$1002,_xlfn.AGGREGATE(15,6,((Data!$C$1:$C$1002=R$6)/(Data!$C$1:$C$1002=R$6))*ROW(Data!$C$1:$C$1002),ROW(R200)-ROW(R$6)),1),"")</f>
        <v/>
      </c>
      <c r="S200" s="43"/>
      <c r="T200" s="43" t="str">
        <f>IFERROR(INDEX(Data!$A$1:R$1002,_xlfn.AGGREGATE(15,6,((Data!$C$1:$C$1002=T$6)/(Data!$C$1:$C$1002=T$6))*ROW(Data!$C$1:$C$1002),ROW(T200)-ROW(T$6)),1),"")</f>
        <v/>
      </c>
      <c r="U200" s="43"/>
      <c r="V200" s="43" t="str">
        <f>IFERROR(INDEX(Data!$A$1:X$1002,_xlfn.AGGREGATE(15,6,((Data!$C$1:$C$1002=V$6)/(Data!$C$1:$C$1002=V$6))*ROW(Data!$C$1:$C$1002),ROW(V200)-ROW(V$6)),1),"")</f>
        <v/>
      </c>
      <c r="W200" s="43"/>
      <c r="X200" s="43" t="str">
        <f>IFERROR(INDEX(Data!$A$1:Z$1002,_xlfn.AGGREGATE(15,6,((Data!$C$1:$C$1002=X$6)/(Data!$C$1:$C$1002=X$6))*ROW(Data!$C$1:$C$1002),ROW(X200)-ROW(X$6)),1),"")</f>
        <v/>
      </c>
      <c r="Y200" s="43"/>
      <c r="Z200" s="43" t="str">
        <f>IFERROR(INDEX(Data!$A$1:AB$1002,_xlfn.AGGREGATE(15,6,((Data!$C$1:$C$1002=Z$6)/(Data!$C$1:$C$1002=Z$6))*ROW(Data!$C$1:$C$1002),ROW(Z200)-ROW(Z$6)),1),"")</f>
        <v/>
      </c>
    </row>
    <row r="201" spans="1:26" x14ac:dyDescent="0.4">
      <c r="A201" s="43"/>
      <c r="B201" s="43" t="str">
        <f>IFERROR(INDEX(Data!A$1:$A$1002,_xlfn.AGGREGATE(15,6,((Data!$C$1:$C$1002=B$6)/(Data!$C$1:$C$1002=B$6))*ROW(Data!$C$1:$C$1002),ROW(B201)-ROW(B$6)),1),"")</f>
        <v/>
      </c>
      <c r="C201" s="43"/>
      <c r="D201" s="43" t="str">
        <f>IFERROR(INDEX(Data!$A$1:C$1002,_xlfn.AGGREGATE(15,6,((Data!$C$1:$C$1002=D$6)/(Data!$C$1:$C$1002=D$6))*ROW(Data!$C$1:$C$1002),ROW(D201)-ROW(D$6)),1),"")</f>
        <v/>
      </c>
      <c r="E201" s="43"/>
      <c r="F201" s="43" t="str">
        <f>IFERROR(INDEX(Data!$A$1:E$1002,_xlfn.AGGREGATE(15,6,((Data!$C$1:$C$1002=F$6)/(Data!$C$1:$C$1002=F$6))*ROW(Data!$C$1:$C$1002),ROW(F201)-ROW(F$6)),1),"")</f>
        <v/>
      </c>
      <c r="G201" s="43"/>
      <c r="H201" s="43" t="str">
        <f>IFERROR(INDEX(Data!$A$1:G$1002,_xlfn.AGGREGATE(15,6,((Data!$C$1:$C$1002=H$6)/(Data!$C$1:$C$1002=H$6))*ROW(Data!$C$1:$C$1002),ROW(H201)-ROW(H$6)),1),"")</f>
        <v/>
      </c>
      <c r="I201" s="43"/>
      <c r="J201" s="43" t="str">
        <f>IFERROR(INDEX(Data!$A$1:I$1002,_xlfn.AGGREGATE(15,6,((Data!$C$1:$C$1002=J$6)/(Data!$C$1:$C$1002=J$6))*ROW(Data!$C$1:$C$1002),ROW(J201)-ROW(J$6)),1),"")</f>
        <v/>
      </c>
      <c r="K201" s="43"/>
      <c r="L201" s="43" t="str">
        <f>IFERROR(INDEX(Data!$A$1:K$1002,_xlfn.AGGREGATE(15,6,((Data!$C$1:$C$1002=L$6)/(Data!$C$1:$C$1002=L$6))*ROW(Data!$C$1:$C$1002),ROW(L201)-ROW(L$6)),1),"")</f>
        <v/>
      </c>
      <c r="M201" s="43"/>
      <c r="N201" s="43" t="str">
        <f>IFERROR(INDEX(Data!$A$1:M$1002,_xlfn.AGGREGATE(15,6,((Data!$C$1:$C$1002=N$6)/(Data!$C$1:$C$1002=N$6))*ROW(Data!$C$1:$C$1002),ROW(N201)-ROW(N$6)),1),"")</f>
        <v/>
      </c>
      <c r="O201" s="43"/>
      <c r="P201" s="43" t="str">
        <f>IFERROR(INDEX(Data!$A$1:O$1002,_xlfn.AGGREGATE(15,6,((Data!$C$1:$C$1002=P$6)/(Data!$C$1:$C$1002=P$6))*ROW(Data!$C$1:$C$1002),ROW(P201)-ROW(P$6)),1),"")</f>
        <v/>
      </c>
      <c r="Q201" s="43"/>
      <c r="R201" s="43" t="str">
        <f>IFERROR(INDEX(Data!$A$1:Q$1002,_xlfn.AGGREGATE(15,6,((Data!$C$1:$C$1002=R$6)/(Data!$C$1:$C$1002=R$6))*ROW(Data!$C$1:$C$1002),ROW(R201)-ROW(R$6)),1),"")</f>
        <v/>
      </c>
      <c r="S201" s="43"/>
      <c r="T201" s="43" t="str">
        <f>IFERROR(INDEX(Data!$A$1:R$1002,_xlfn.AGGREGATE(15,6,((Data!$C$1:$C$1002=T$6)/(Data!$C$1:$C$1002=T$6))*ROW(Data!$C$1:$C$1002),ROW(T201)-ROW(T$6)),1),"")</f>
        <v/>
      </c>
      <c r="U201" s="43"/>
      <c r="V201" s="43" t="str">
        <f>IFERROR(INDEX(Data!$A$1:X$1002,_xlfn.AGGREGATE(15,6,((Data!$C$1:$C$1002=V$6)/(Data!$C$1:$C$1002=V$6))*ROW(Data!$C$1:$C$1002),ROW(V201)-ROW(V$6)),1),"")</f>
        <v/>
      </c>
      <c r="W201" s="43"/>
      <c r="X201" s="43" t="str">
        <f>IFERROR(INDEX(Data!$A$1:Z$1002,_xlfn.AGGREGATE(15,6,((Data!$C$1:$C$1002=X$6)/(Data!$C$1:$C$1002=X$6))*ROW(Data!$C$1:$C$1002),ROW(X201)-ROW(X$6)),1),"")</f>
        <v/>
      </c>
      <c r="Y201" s="43"/>
      <c r="Z201" s="43" t="str">
        <f>IFERROR(INDEX(Data!$A$1:AB$1002,_xlfn.AGGREGATE(15,6,((Data!$C$1:$C$1002=Z$6)/(Data!$C$1:$C$1002=Z$6))*ROW(Data!$C$1:$C$1002),ROW(Z201)-ROW(Z$6)),1),"")</f>
        <v/>
      </c>
    </row>
    <row r="202" spans="1:26" x14ac:dyDescent="0.4">
      <c r="A202" s="43"/>
      <c r="B202" s="43" t="str">
        <f>IFERROR(INDEX(Data!A$1:$A$1002,_xlfn.AGGREGATE(15,6,((Data!$C$1:$C$1002=B$6)/(Data!$C$1:$C$1002=B$6))*ROW(Data!$C$1:$C$1002),ROW(B202)-ROW(B$6)),1),"")</f>
        <v/>
      </c>
      <c r="C202" s="43"/>
      <c r="D202" s="43" t="str">
        <f>IFERROR(INDEX(Data!$A$1:C$1002,_xlfn.AGGREGATE(15,6,((Data!$C$1:$C$1002=D$6)/(Data!$C$1:$C$1002=D$6))*ROW(Data!$C$1:$C$1002),ROW(D202)-ROW(D$6)),1),"")</f>
        <v/>
      </c>
      <c r="E202" s="43"/>
      <c r="F202" s="43" t="str">
        <f>IFERROR(INDEX(Data!$A$1:E$1002,_xlfn.AGGREGATE(15,6,((Data!$C$1:$C$1002=F$6)/(Data!$C$1:$C$1002=F$6))*ROW(Data!$C$1:$C$1002),ROW(F202)-ROW(F$6)),1),"")</f>
        <v/>
      </c>
      <c r="G202" s="43"/>
      <c r="H202" s="43" t="str">
        <f>IFERROR(INDEX(Data!$A$1:G$1002,_xlfn.AGGREGATE(15,6,((Data!$C$1:$C$1002=H$6)/(Data!$C$1:$C$1002=H$6))*ROW(Data!$C$1:$C$1002),ROW(H202)-ROW(H$6)),1),"")</f>
        <v/>
      </c>
      <c r="I202" s="43"/>
      <c r="J202" s="43" t="str">
        <f>IFERROR(INDEX(Data!$A$1:I$1002,_xlfn.AGGREGATE(15,6,((Data!$C$1:$C$1002=J$6)/(Data!$C$1:$C$1002=J$6))*ROW(Data!$C$1:$C$1002),ROW(J202)-ROW(J$6)),1),"")</f>
        <v/>
      </c>
      <c r="K202" s="43"/>
      <c r="L202" s="43" t="str">
        <f>IFERROR(INDEX(Data!$A$1:K$1002,_xlfn.AGGREGATE(15,6,((Data!$C$1:$C$1002=L$6)/(Data!$C$1:$C$1002=L$6))*ROW(Data!$C$1:$C$1002),ROW(L202)-ROW(L$6)),1),"")</f>
        <v/>
      </c>
      <c r="M202" s="43"/>
      <c r="N202" s="43" t="str">
        <f>IFERROR(INDEX(Data!$A$1:M$1002,_xlfn.AGGREGATE(15,6,((Data!$C$1:$C$1002=N$6)/(Data!$C$1:$C$1002=N$6))*ROW(Data!$C$1:$C$1002),ROW(N202)-ROW(N$6)),1),"")</f>
        <v/>
      </c>
      <c r="O202" s="43"/>
      <c r="P202" s="43" t="str">
        <f>IFERROR(INDEX(Data!$A$1:O$1002,_xlfn.AGGREGATE(15,6,((Data!$C$1:$C$1002=P$6)/(Data!$C$1:$C$1002=P$6))*ROW(Data!$C$1:$C$1002),ROW(P202)-ROW(P$6)),1),"")</f>
        <v/>
      </c>
      <c r="Q202" s="43"/>
      <c r="R202" s="43" t="str">
        <f>IFERROR(INDEX(Data!$A$1:Q$1002,_xlfn.AGGREGATE(15,6,((Data!$C$1:$C$1002=R$6)/(Data!$C$1:$C$1002=R$6))*ROW(Data!$C$1:$C$1002),ROW(R202)-ROW(R$6)),1),"")</f>
        <v/>
      </c>
      <c r="S202" s="43"/>
      <c r="T202" s="43" t="str">
        <f>IFERROR(INDEX(Data!$A$1:R$1002,_xlfn.AGGREGATE(15,6,((Data!$C$1:$C$1002=T$6)/(Data!$C$1:$C$1002=T$6))*ROW(Data!$C$1:$C$1002),ROW(T202)-ROW(T$6)),1),"")</f>
        <v/>
      </c>
      <c r="U202" s="43"/>
      <c r="V202" s="43" t="str">
        <f>IFERROR(INDEX(Data!$A$1:X$1002,_xlfn.AGGREGATE(15,6,((Data!$C$1:$C$1002=V$6)/(Data!$C$1:$C$1002=V$6))*ROW(Data!$C$1:$C$1002),ROW(V202)-ROW(V$6)),1),"")</f>
        <v/>
      </c>
      <c r="W202" s="43"/>
      <c r="X202" s="43" t="str">
        <f>IFERROR(INDEX(Data!$A$1:Z$1002,_xlfn.AGGREGATE(15,6,((Data!$C$1:$C$1002=X$6)/(Data!$C$1:$C$1002=X$6))*ROW(Data!$C$1:$C$1002),ROW(X202)-ROW(X$6)),1),"")</f>
        <v/>
      </c>
      <c r="Y202" s="43"/>
      <c r="Z202" s="43" t="str">
        <f>IFERROR(INDEX(Data!$A$1:AB$1002,_xlfn.AGGREGATE(15,6,((Data!$C$1:$C$1002=Z$6)/(Data!$C$1:$C$1002=Z$6))*ROW(Data!$C$1:$C$1002),ROW(Z202)-ROW(Z$6)),1),"")</f>
        <v/>
      </c>
    </row>
    <row r="203" spans="1:26" x14ac:dyDescent="0.4">
      <c r="A203" s="43"/>
      <c r="B203" s="43" t="str">
        <f>IFERROR(INDEX(Data!A$1:$A$1002,_xlfn.AGGREGATE(15,6,((Data!$C$1:$C$1002=B$6)/(Data!$C$1:$C$1002=B$6))*ROW(Data!$C$1:$C$1002),ROW(B203)-ROW(B$6)),1),"")</f>
        <v/>
      </c>
      <c r="C203" s="43"/>
      <c r="D203" s="43" t="str">
        <f>IFERROR(INDEX(Data!$A$1:C$1002,_xlfn.AGGREGATE(15,6,((Data!$C$1:$C$1002=D$6)/(Data!$C$1:$C$1002=D$6))*ROW(Data!$C$1:$C$1002),ROW(D203)-ROW(D$6)),1),"")</f>
        <v/>
      </c>
      <c r="E203" s="43"/>
      <c r="F203" s="43" t="str">
        <f>IFERROR(INDEX(Data!$A$1:E$1002,_xlfn.AGGREGATE(15,6,((Data!$C$1:$C$1002=F$6)/(Data!$C$1:$C$1002=F$6))*ROW(Data!$C$1:$C$1002),ROW(F203)-ROW(F$6)),1),"")</f>
        <v/>
      </c>
      <c r="G203" s="43"/>
      <c r="H203" s="43" t="str">
        <f>IFERROR(INDEX(Data!$A$1:G$1002,_xlfn.AGGREGATE(15,6,((Data!$C$1:$C$1002=H$6)/(Data!$C$1:$C$1002=H$6))*ROW(Data!$C$1:$C$1002),ROW(H203)-ROW(H$6)),1),"")</f>
        <v/>
      </c>
      <c r="I203" s="43"/>
      <c r="J203" s="43" t="str">
        <f>IFERROR(INDEX(Data!$A$1:I$1002,_xlfn.AGGREGATE(15,6,((Data!$C$1:$C$1002=J$6)/(Data!$C$1:$C$1002=J$6))*ROW(Data!$C$1:$C$1002),ROW(J203)-ROW(J$6)),1),"")</f>
        <v/>
      </c>
      <c r="K203" s="43"/>
      <c r="L203" s="43" t="str">
        <f>IFERROR(INDEX(Data!$A$1:K$1002,_xlfn.AGGREGATE(15,6,((Data!$C$1:$C$1002=L$6)/(Data!$C$1:$C$1002=L$6))*ROW(Data!$C$1:$C$1002),ROW(L203)-ROW(L$6)),1),"")</f>
        <v/>
      </c>
      <c r="M203" s="43"/>
      <c r="N203" s="43" t="str">
        <f>IFERROR(INDEX(Data!$A$1:M$1002,_xlfn.AGGREGATE(15,6,((Data!$C$1:$C$1002=N$6)/(Data!$C$1:$C$1002=N$6))*ROW(Data!$C$1:$C$1002),ROW(N203)-ROW(N$6)),1),"")</f>
        <v/>
      </c>
      <c r="O203" s="43"/>
      <c r="P203" s="43" t="str">
        <f>IFERROR(INDEX(Data!$A$1:O$1002,_xlfn.AGGREGATE(15,6,((Data!$C$1:$C$1002=P$6)/(Data!$C$1:$C$1002=P$6))*ROW(Data!$C$1:$C$1002),ROW(P203)-ROW(P$6)),1),"")</f>
        <v/>
      </c>
      <c r="Q203" s="43"/>
      <c r="R203" s="43" t="str">
        <f>IFERROR(INDEX(Data!$A$1:Q$1002,_xlfn.AGGREGATE(15,6,((Data!$C$1:$C$1002=R$6)/(Data!$C$1:$C$1002=R$6))*ROW(Data!$C$1:$C$1002),ROW(R203)-ROW(R$6)),1),"")</f>
        <v/>
      </c>
      <c r="S203" s="43"/>
      <c r="T203" s="43" t="str">
        <f>IFERROR(INDEX(Data!$A$1:R$1002,_xlfn.AGGREGATE(15,6,((Data!$C$1:$C$1002=T$6)/(Data!$C$1:$C$1002=T$6))*ROW(Data!$C$1:$C$1002),ROW(T203)-ROW(T$6)),1),"")</f>
        <v/>
      </c>
      <c r="U203" s="43"/>
      <c r="V203" s="43" t="str">
        <f>IFERROR(INDEX(Data!$A$1:X$1002,_xlfn.AGGREGATE(15,6,((Data!$C$1:$C$1002=V$6)/(Data!$C$1:$C$1002=V$6))*ROW(Data!$C$1:$C$1002),ROW(V203)-ROW(V$6)),1),"")</f>
        <v/>
      </c>
      <c r="W203" s="43"/>
      <c r="X203" s="43" t="str">
        <f>IFERROR(INDEX(Data!$A$1:Z$1002,_xlfn.AGGREGATE(15,6,((Data!$C$1:$C$1002=X$6)/(Data!$C$1:$C$1002=X$6))*ROW(Data!$C$1:$C$1002),ROW(X203)-ROW(X$6)),1),"")</f>
        <v/>
      </c>
      <c r="Y203" s="43"/>
      <c r="Z203" s="43" t="str">
        <f>IFERROR(INDEX(Data!$A$1:AB$1002,_xlfn.AGGREGATE(15,6,((Data!$C$1:$C$1002=Z$6)/(Data!$C$1:$C$1002=Z$6))*ROW(Data!$C$1:$C$1002),ROW(Z203)-ROW(Z$6)),1),"")</f>
        <v/>
      </c>
    </row>
    <row r="204" spans="1:26" x14ac:dyDescent="0.4">
      <c r="A204" s="43"/>
      <c r="B204" s="43" t="str">
        <f>IFERROR(INDEX(Data!A$1:$A$1002,_xlfn.AGGREGATE(15,6,((Data!$C$1:$C$1002=B$6)/(Data!$C$1:$C$1002=B$6))*ROW(Data!$C$1:$C$1002),ROW(B204)-ROW(B$6)),1),"")</f>
        <v/>
      </c>
      <c r="C204" s="43"/>
      <c r="D204" s="43" t="str">
        <f>IFERROR(INDEX(Data!$A$1:C$1002,_xlfn.AGGREGATE(15,6,((Data!$C$1:$C$1002=D$6)/(Data!$C$1:$C$1002=D$6))*ROW(Data!$C$1:$C$1002),ROW(D204)-ROW(D$6)),1),"")</f>
        <v/>
      </c>
      <c r="E204" s="43"/>
      <c r="F204" s="43" t="str">
        <f>IFERROR(INDEX(Data!$A$1:E$1002,_xlfn.AGGREGATE(15,6,((Data!$C$1:$C$1002=F$6)/(Data!$C$1:$C$1002=F$6))*ROW(Data!$C$1:$C$1002),ROW(F204)-ROW(F$6)),1),"")</f>
        <v/>
      </c>
      <c r="G204" s="43"/>
      <c r="H204" s="43" t="str">
        <f>IFERROR(INDEX(Data!$A$1:G$1002,_xlfn.AGGREGATE(15,6,((Data!$C$1:$C$1002=H$6)/(Data!$C$1:$C$1002=H$6))*ROW(Data!$C$1:$C$1002),ROW(H204)-ROW(H$6)),1),"")</f>
        <v/>
      </c>
      <c r="I204" s="43"/>
      <c r="J204" s="43" t="str">
        <f>IFERROR(INDEX(Data!$A$1:I$1002,_xlfn.AGGREGATE(15,6,((Data!$C$1:$C$1002=J$6)/(Data!$C$1:$C$1002=J$6))*ROW(Data!$C$1:$C$1002),ROW(J204)-ROW(J$6)),1),"")</f>
        <v/>
      </c>
      <c r="K204" s="43"/>
      <c r="L204" s="43" t="str">
        <f>IFERROR(INDEX(Data!$A$1:K$1002,_xlfn.AGGREGATE(15,6,((Data!$C$1:$C$1002=L$6)/(Data!$C$1:$C$1002=L$6))*ROW(Data!$C$1:$C$1002),ROW(L204)-ROW(L$6)),1),"")</f>
        <v/>
      </c>
      <c r="M204" s="43"/>
      <c r="N204" s="43" t="str">
        <f>IFERROR(INDEX(Data!$A$1:M$1002,_xlfn.AGGREGATE(15,6,((Data!$C$1:$C$1002=N$6)/(Data!$C$1:$C$1002=N$6))*ROW(Data!$C$1:$C$1002),ROW(N204)-ROW(N$6)),1),"")</f>
        <v/>
      </c>
      <c r="O204" s="43"/>
      <c r="P204" s="43" t="str">
        <f>IFERROR(INDEX(Data!$A$1:O$1002,_xlfn.AGGREGATE(15,6,((Data!$C$1:$C$1002=P$6)/(Data!$C$1:$C$1002=P$6))*ROW(Data!$C$1:$C$1002),ROW(P204)-ROW(P$6)),1),"")</f>
        <v/>
      </c>
      <c r="Q204" s="43"/>
      <c r="R204" s="43" t="str">
        <f>IFERROR(INDEX(Data!$A$1:Q$1002,_xlfn.AGGREGATE(15,6,((Data!$C$1:$C$1002=R$6)/(Data!$C$1:$C$1002=R$6))*ROW(Data!$C$1:$C$1002),ROW(R204)-ROW(R$6)),1),"")</f>
        <v/>
      </c>
      <c r="S204" s="43"/>
      <c r="T204" s="43" t="str">
        <f>IFERROR(INDEX(Data!$A$1:R$1002,_xlfn.AGGREGATE(15,6,((Data!$C$1:$C$1002=T$6)/(Data!$C$1:$C$1002=T$6))*ROW(Data!$C$1:$C$1002),ROW(T204)-ROW(T$6)),1),"")</f>
        <v/>
      </c>
      <c r="U204" s="43"/>
      <c r="V204" s="43" t="str">
        <f>IFERROR(INDEX(Data!$A$1:X$1002,_xlfn.AGGREGATE(15,6,((Data!$C$1:$C$1002=V$6)/(Data!$C$1:$C$1002=V$6))*ROW(Data!$C$1:$C$1002),ROW(V204)-ROW(V$6)),1),"")</f>
        <v/>
      </c>
      <c r="W204" s="43"/>
      <c r="X204" s="43" t="str">
        <f>IFERROR(INDEX(Data!$A$1:Z$1002,_xlfn.AGGREGATE(15,6,((Data!$C$1:$C$1002=X$6)/(Data!$C$1:$C$1002=X$6))*ROW(Data!$C$1:$C$1002),ROW(X204)-ROW(X$6)),1),"")</f>
        <v/>
      </c>
      <c r="Y204" s="43"/>
      <c r="Z204" s="43" t="str">
        <f>IFERROR(INDEX(Data!$A$1:AB$1002,_xlfn.AGGREGATE(15,6,((Data!$C$1:$C$1002=Z$6)/(Data!$C$1:$C$1002=Z$6))*ROW(Data!$C$1:$C$1002),ROW(Z204)-ROW(Z$6)),1),"")</f>
        <v/>
      </c>
    </row>
    <row r="205" spans="1:26" x14ac:dyDescent="0.4">
      <c r="A205" s="43"/>
      <c r="B205" s="43" t="str">
        <f>IFERROR(INDEX(Data!A$1:$A$1002,_xlfn.AGGREGATE(15,6,((Data!$C$1:$C$1002=B$6)/(Data!$C$1:$C$1002=B$6))*ROW(Data!$C$1:$C$1002),ROW(B205)-ROW(B$6)),1),"")</f>
        <v/>
      </c>
      <c r="C205" s="43"/>
      <c r="D205" s="43" t="str">
        <f>IFERROR(INDEX(Data!$A$1:C$1002,_xlfn.AGGREGATE(15,6,((Data!$C$1:$C$1002=D$6)/(Data!$C$1:$C$1002=D$6))*ROW(Data!$C$1:$C$1002),ROW(D205)-ROW(D$6)),1),"")</f>
        <v/>
      </c>
      <c r="E205" s="43"/>
      <c r="F205" s="43" t="str">
        <f>IFERROR(INDEX(Data!$A$1:E$1002,_xlfn.AGGREGATE(15,6,((Data!$C$1:$C$1002=F$6)/(Data!$C$1:$C$1002=F$6))*ROW(Data!$C$1:$C$1002),ROW(F205)-ROW(F$6)),1),"")</f>
        <v/>
      </c>
      <c r="G205" s="43"/>
      <c r="H205" s="43" t="str">
        <f>IFERROR(INDEX(Data!$A$1:G$1002,_xlfn.AGGREGATE(15,6,((Data!$C$1:$C$1002=H$6)/(Data!$C$1:$C$1002=H$6))*ROW(Data!$C$1:$C$1002),ROW(H205)-ROW(H$6)),1),"")</f>
        <v/>
      </c>
      <c r="I205" s="43"/>
      <c r="J205" s="43" t="str">
        <f>IFERROR(INDEX(Data!$A$1:I$1002,_xlfn.AGGREGATE(15,6,((Data!$C$1:$C$1002=J$6)/(Data!$C$1:$C$1002=J$6))*ROW(Data!$C$1:$C$1002),ROW(J205)-ROW(J$6)),1),"")</f>
        <v/>
      </c>
      <c r="K205" s="43"/>
      <c r="L205" s="43" t="str">
        <f>IFERROR(INDEX(Data!$A$1:K$1002,_xlfn.AGGREGATE(15,6,((Data!$C$1:$C$1002=L$6)/(Data!$C$1:$C$1002=L$6))*ROW(Data!$C$1:$C$1002),ROW(L205)-ROW(L$6)),1),"")</f>
        <v/>
      </c>
      <c r="M205" s="43"/>
      <c r="N205" s="43" t="str">
        <f>IFERROR(INDEX(Data!$A$1:M$1002,_xlfn.AGGREGATE(15,6,((Data!$C$1:$C$1002=N$6)/(Data!$C$1:$C$1002=N$6))*ROW(Data!$C$1:$C$1002),ROW(N205)-ROW(N$6)),1),"")</f>
        <v/>
      </c>
      <c r="O205" s="43"/>
      <c r="P205" s="43" t="str">
        <f>IFERROR(INDEX(Data!$A$1:O$1002,_xlfn.AGGREGATE(15,6,((Data!$C$1:$C$1002=P$6)/(Data!$C$1:$C$1002=P$6))*ROW(Data!$C$1:$C$1002),ROW(P205)-ROW(P$6)),1),"")</f>
        <v/>
      </c>
      <c r="Q205" s="43"/>
      <c r="R205" s="43" t="str">
        <f>IFERROR(INDEX(Data!$A$1:Q$1002,_xlfn.AGGREGATE(15,6,((Data!$C$1:$C$1002=R$6)/(Data!$C$1:$C$1002=R$6))*ROW(Data!$C$1:$C$1002),ROW(R205)-ROW(R$6)),1),"")</f>
        <v/>
      </c>
      <c r="S205" s="43"/>
      <c r="T205" s="43" t="str">
        <f>IFERROR(INDEX(Data!$A$1:R$1002,_xlfn.AGGREGATE(15,6,((Data!$C$1:$C$1002=T$6)/(Data!$C$1:$C$1002=T$6))*ROW(Data!$C$1:$C$1002),ROW(T205)-ROW(T$6)),1),"")</f>
        <v/>
      </c>
      <c r="U205" s="43"/>
      <c r="V205" s="43" t="str">
        <f>IFERROR(INDEX(Data!$A$1:X$1002,_xlfn.AGGREGATE(15,6,((Data!$C$1:$C$1002=V$6)/(Data!$C$1:$C$1002=V$6))*ROW(Data!$C$1:$C$1002),ROW(V205)-ROW(V$6)),1),"")</f>
        <v/>
      </c>
      <c r="W205" s="43"/>
      <c r="X205" s="43" t="str">
        <f>IFERROR(INDEX(Data!$A$1:Z$1002,_xlfn.AGGREGATE(15,6,((Data!$C$1:$C$1002=X$6)/(Data!$C$1:$C$1002=X$6))*ROW(Data!$C$1:$C$1002),ROW(X205)-ROW(X$6)),1),"")</f>
        <v/>
      </c>
      <c r="Y205" s="43"/>
      <c r="Z205" s="43" t="str">
        <f>IFERROR(INDEX(Data!$A$1:AB$1002,_xlfn.AGGREGATE(15,6,((Data!$C$1:$C$1002=Z$6)/(Data!$C$1:$C$1002=Z$6))*ROW(Data!$C$1:$C$1002),ROW(Z205)-ROW(Z$6)),1),"")</f>
        <v/>
      </c>
    </row>
    <row r="206" spans="1:26" x14ac:dyDescent="0.4">
      <c r="A206" s="43"/>
      <c r="B206" s="43" t="str">
        <f>IFERROR(INDEX(Data!A$1:$A$1002,_xlfn.AGGREGATE(15,6,((Data!$C$1:$C$1002=B$6)/(Data!$C$1:$C$1002=B$6))*ROW(Data!$C$1:$C$1002),ROW(B206)-ROW(B$6)),1),"")</f>
        <v/>
      </c>
      <c r="C206" s="43"/>
      <c r="D206" s="43" t="str">
        <f>IFERROR(INDEX(Data!$A$1:C$1002,_xlfn.AGGREGATE(15,6,((Data!$C$1:$C$1002=D$6)/(Data!$C$1:$C$1002=D$6))*ROW(Data!$C$1:$C$1002),ROW(D206)-ROW(D$6)),1),"")</f>
        <v/>
      </c>
      <c r="E206" s="43"/>
      <c r="F206" s="43" t="str">
        <f>IFERROR(INDEX(Data!$A$1:E$1002,_xlfn.AGGREGATE(15,6,((Data!$C$1:$C$1002=F$6)/(Data!$C$1:$C$1002=F$6))*ROW(Data!$C$1:$C$1002),ROW(F206)-ROW(F$6)),1),"")</f>
        <v/>
      </c>
      <c r="G206" s="43"/>
      <c r="H206" s="43" t="str">
        <f>IFERROR(INDEX(Data!$A$1:G$1002,_xlfn.AGGREGATE(15,6,((Data!$C$1:$C$1002=H$6)/(Data!$C$1:$C$1002=H$6))*ROW(Data!$C$1:$C$1002),ROW(H206)-ROW(H$6)),1),"")</f>
        <v/>
      </c>
      <c r="I206" s="43"/>
      <c r="J206" s="43" t="str">
        <f>IFERROR(INDEX(Data!$A$1:I$1002,_xlfn.AGGREGATE(15,6,((Data!$C$1:$C$1002=J$6)/(Data!$C$1:$C$1002=J$6))*ROW(Data!$C$1:$C$1002),ROW(J206)-ROW(J$6)),1),"")</f>
        <v/>
      </c>
      <c r="K206" s="43"/>
      <c r="L206" s="43" t="str">
        <f>IFERROR(INDEX(Data!$A$1:K$1002,_xlfn.AGGREGATE(15,6,((Data!$C$1:$C$1002=L$6)/(Data!$C$1:$C$1002=L$6))*ROW(Data!$C$1:$C$1002),ROW(L206)-ROW(L$6)),1),"")</f>
        <v/>
      </c>
      <c r="M206" s="43"/>
      <c r="N206" s="43" t="str">
        <f>IFERROR(INDEX(Data!$A$1:M$1002,_xlfn.AGGREGATE(15,6,((Data!$C$1:$C$1002=N$6)/(Data!$C$1:$C$1002=N$6))*ROW(Data!$C$1:$C$1002),ROW(N206)-ROW(N$6)),1),"")</f>
        <v/>
      </c>
      <c r="O206" s="43"/>
      <c r="P206" s="43" t="str">
        <f>IFERROR(INDEX(Data!$A$1:O$1002,_xlfn.AGGREGATE(15,6,((Data!$C$1:$C$1002=P$6)/(Data!$C$1:$C$1002=P$6))*ROW(Data!$C$1:$C$1002),ROW(P206)-ROW(P$6)),1),"")</f>
        <v/>
      </c>
      <c r="Q206" s="43"/>
      <c r="R206" s="43" t="str">
        <f>IFERROR(INDEX(Data!$A$1:Q$1002,_xlfn.AGGREGATE(15,6,((Data!$C$1:$C$1002=R$6)/(Data!$C$1:$C$1002=R$6))*ROW(Data!$C$1:$C$1002),ROW(R206)-ROW(R$6)),1),"")</f>
        <v/>
      </c>
      <c r="S206" s="43"/>
      <c r="T206" s="43" t="str">
        <f>IFERROR(INDEX(Data!$A$1:R$1002,_xlfn.AGGREGATE(15,6,((Data!$C$1:$C$1002=T$6)/(Data!$C$1:$C$1002=T$6))*ROW(Data!$C$1:$C$1002),ROW(T206)-ROW(T$6)),1),"")</f>
        <v/>
      </c>
      <c r="U206" s="43"/>
      <c r="V206" s="43" t="str">
        <f>IFERROR(INDEX(Data!$A$1:X$1002,_xlfn.AGGREGATE(15,6,((Data!$C$1:$C$1002=V$6)/(Data!$C$1:$C$1002=V$6))*ROW(Data!$C$1:$C$1002),ROW(V206)-ROW(V$6)),1),"")</f>
        <v/>
      </c>
      <c r="W206" s="43"/>
      <c r="X206" s="43" t="str">
        <f>IFERROR(INDEX(Data!$A$1:Z$1002,_xlfn.AGGREGATE(15,6,((Data!$C$1:$C$1002=X$6)/(Data!$C$1:$C$1002=X$6))*ROW(Data!$C$1:$C$1002),ROW(X206)-ROW(X$6)),1),"")</f>
        <v/>
      </c>
      <c r="Y206" s="43"/>
      <c r="Z206" s="43" t="str">
        <f>IFERROR(INDEX(Data!$A$1:AB$1002,_xlfn.AGGREGATE(15,6,((Data!$C$1:$C$1002=Z$6)/(Data!$C$1:$C$1002=Z$6))*ROW(Data!$C$1:$C$1002),ROW(Z206)-ROW(Z$6)),1),"")</f>
        <v/>
      </c>
    </row>
    <row r="207" spans="1:26" x14ac:dyDescent="0.4">
      <c r="A207" s="43"/>
      <c r="B207" s="43" t="str">
        <f>IFERROR(INDEX(Data!A$1:$A$1002,_xlfn.AGGREGATE(15,6,((Data!$C$1:$C$1002=B$6)/(Data!$C$1:$C$1002=B$6))*ROW(Data!$C$1:$C$1002),ROW(B207)-ROW(B$6)),1),"")</f>
        <v/>
      </c>
      <c r="C207" s="43"/>
      <c r="D207" s="43" t="str">
        <f>IFERROR(INDEX(Data!$A$1:C$1002,_xlfn.AGGREGATE(15,6,((Data!$C$1:$C$1002=D$6)/(Data!$C$1:$C$1002=D$6))*ROW(Data!$C$1:$C$1002),ROW(D207)-ROW(D$6)),1),"")</f>
        <v/>
      </c>
      <c r="E207" s="43"/>
      <c r="F207" s="43" t="str">
        <f>IFERROR(INDEX(Data!$A$1:E$1002,_xlfn.AGGREGATE(15,6,((Data!$C$1:$C$1002=F$6)/(Data!$C$1:$C$1002=F$6))*ROW(Data!$C$1:$C$1002),ROW(F207)-ROW(F$6)),1),"")</f>
        <v/>
      </c>
      <c r="G207" s="43"/>
      <c r="H207" s="43" t="str">
        <f>IFERROR(INDEX(Data!$A$1:G$1002,_xlfn.AGGREGATE(15,6,((Data!$C$1:$C$1002=H$6)/(Data!$C$1:$C$1002=H$6))*ROW(Data!$C$1:$C$1002),ROW(H207)-ROW(H$6)),1),"")</f>
        <v/>
      </c>
      <c r="I207" s="43"/>
      <c r="J207" s="43" t="str">
        <f>IFERROR(INDEX(Data!$A$1:I$1002,_xlfn.AGGREGATE(15,6,((Data!$C$1:$C$1002=J$6)/(Data!$C$1:$C$1002=J$6))*ROW(Data!$C$1:$C$1002),ROW(J207)-ROW(J$6)),1),"")</f>
        <v/>
      </c>
      <c r="K207" s="43"/>
      <c r="L207" s="43" t="str">
        <f>IFERROR(INDEX(Data!$A$1:K$1002,_xlfn.AGGREGATE(15,6,((Data!$C$1:$C$1002=L$6)/(Data!$C$1:$C$1002=L$6))*ROW(Data!$C$1:$C$1002),ROW(L207)-ROW(L$6)),1),"")</f>
        <v/>
      </c>
      <c r="M207" s="43"/>
      <c r="N207" s="43" t="str">
        <f>IFERROR(INDEX(Data!$A$1:M$1002,_xlfn.AGGREGATE(15,6,((Data!$C$1:$C$1002=N$6)/(Data!$C$1:$C$1002=N$6))*ROW(Data!$C$1:$C$1002),ROW(N207)-ROW(N$6)),1),"")</f>
        <v/>
      </c>
      <c r="O207" s="43"/>
      <c r="P207" s="43" t="str">
        <f>IFERROR(INDEX(Data!$A$1:O$1002,_xlfn.AGGREGATE(15,6,((Data!$C$1:$C$1002=P$6)/(Data!$C$1:$C$1002=P$6))*ROW(Data!$C$1:$C$1002),ROW(P207)-ROW(P$6)),1),"")</f>
        <v/>
      </c>
      <c r="Q207" s="43"/>
      <c r="R207" s="43" t="str">
        <f>IFERROR(INDEX(Data!$A$1:Q$1002,_xlfn.AGGREGATE(15,6,((Data!$C$1:$C$1002=R$6)/(Data!$C$1:$C$1002=R$6))*ROW(Data!$C$1:$C$1002),ROW(R207)-ROW(R$6)),1),"")</f>
        <v/>
      </c>
      <c r="S207" s="43"/>
      <c r="T207" s="43" t="str">
        <f>IFERROR(INDEX(Data!$A$1:R$1002,_xlfn.AGGREGATE(15,6,((Data!$C$1:$C$1002=T$6)/(Data!$C$1:$C$1002=T$6))*ROW(Data!$C$1:$C$1002),ROW(T207)-ROW(T$6)),1),"")</f>
        <v/>
      </c>
      <c r="U207" s="43"/>
      <c r="V207" s="43" t="str">
        <f>IFERROR(INDEX(Data!$A$1:X$1002,_xlfn.AGGREGATE(15,6,((Data!$C$1:$C$1002=V$6)/(Data!$C$1:$C$1002=V$6))*ROW(Data!$C$1:$C$1002),ROW(V207)-ROW(V$6)),1),"")</f>
        <v/>
      </c>
      <c r="W207" s="43"/>
      <c r="X207" s="43" t="str">
        <f>IFERROR(INDEX(Data!$A$1:Z$1002,_xlfn.AGGREGATE(15,6,((Data!$C$1:$C$1002=X$6)/(Data!$C$1:$C$1002=X$6))*ROW(Data!$C$1:$C$1002),ROW(X207)-ROW(X$6)),1),"")</f>
        <v/>
      </c>
      <c r="Y207" s="43"/>
      <c r="Z207" s="43" t="str">
        <f>IFERROR(INDEX(Data!$A$1:AB$1002,_xlfn.AGGREGATE(15,6,((Data!$C$1:$C$1002=Z$6)/(Data!$C$1:$C$1002=Z$6))*ROW(Data!$C$1:$C$1002),ROW(Z207)-ROW(Z$6)),1),"")</f>
        <v/>
      </c>
    </row>
  </sheetData>
  <sortState xmlns:xlrd2="http://schemas.microsoft.com/office/spreadsheetml/2017/richdata2" ref="D7">
    <sortCondition ref="D7"/>
  </sortState>
  <conditionalFormatting sqref="A2:A4">
    <cfRule type="expression" dxfId="1006" priority="165">
      <formula>A2=3</formula>
    </cfRule>
    <cfRule type="expression" dxfId="1005" priority="166">
      <formula>A2=2</formula>
    </cfRule>
    <cfRule type="expression" dxfId="1004" priority="167">
      <formula>A2=1</formula>
    </cfRule>
  </conditionalFormatting>
  <conditionalFormatting sqref="A7:A207 W7:W207 U7:U207 S7:S207 Q7:Q207 O7:O207 M7:M207 K7:K207 I7:I207 G7:G207 E7:E207 C7:C207">
    <cfRule type="expression" dxfId="1003" priority="111" stopIfTrue="1">
      <formula>AND(profile="",A7=3)</formula>
    </cfRule>
    <cfRule type="expression" dxfId="1002" priority="1523" stopIfTrue="1">
      <formula>AND(profile="",A7=2)</formula>
    </cfRule>
    <cfRule type="expression" dxfId="1001" priority="1524" stopIfTrue="1">
      <formula>AND(profile="",A7=1)</formula>
    </cfRule>
    <cfRule type="expression" dxfId="1000" priority="2175" stopIfTrue="1">
      <formula>profile&lt;&gt;""</formula>
    </cfRule>
  </conditionalFormatting>
  <conditionalFormatting sqref="F3:F4">
    <cfRule type="expression" dxfId="999" priority="102">
      <formula>OR($F$2="Select",$F$2="")</formula>
    </cfRule>
  </conditionalFormatting>
  <conditionalFormatting sqref="B7:B207 D7:D207 F7:F207 H7:H207 J7:J207 L7:L207 N7:N207 P7:P207 R7:R207 T7:T207 V7:V207 X7:X207">
    <cfRule type="expression" dxfId="998" priority="100">
      <formula>AND($D$2&lt;&gt;"",ISNUMBER(SEARCH("*"&amp;$D$2&amp;"*",B7)))</formula>
    </cfRule>
  </conditionalFormatting>
  <conditionalFormatting sqref="D4">
    <cfRule type="expression" dxfId="997" priority="101">
      <formula>OR($D$2="Select",$D$2="")</formula>
    </cfRule>
  </conditionalFormatting>
  <conditionalFormatting sqref="T1:V1">
    <cfRule type="expression" dxfId="996" priority="51">
      <formula>profile&lt;&gt;""</formula>
    </cfRule>
  </conditionalFormatting>
  <conditionalFormatting sqref="Y7:Y207">
    <cfRule type="expression" dxfId="995" priority="2" stopIfTrue="1">
      <formula>AND(profile="",Y7=3)</formula>
    </cfRule>
    <cfRule type="expression" dxfId="994" priority="5" stopIfTrue="1">
      <formula>AND(profile="",Y7=2)</formula>
    </cfRule>
    <cfRule type="expression" dxfId="993" priority="6" stopIfTrue="1">
      <formula>AND(profile="",Y7=1)</formula>
    </cfRule>
    <cfRule type="expression" dxfId="992" priority="10" stopIfTrue="1">
      <formula>profile&lt;&gt;""</formula>
    </cfRule>
  </conditionalFormatting>
  <conditionalFormatting sqref="Z7:Z207">
    <cfRule type="expression" dxfId="991"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552</v>
      </c>
      <c r="C1" s="166" t="str">
        <f>IF(profile="","No profile loaded",profile)</f>
        <v>No profile loaded</v>
      </c>
      <c r="D1" s="140" t="str">
        <f ca="1">Profiles!D4</f>
        <v/>
      </c>
      <c r="R1" s="42"/>
      <c r="S1" s="42"/>
      <c r="T1" s="42"/>
    </row>
    <row r="2" spans="1:23" x14ac:dyDescent="0.4">
      <c r="B2" s="120" t="s">
        <v>553</v>
      </c>
      <c r="C2" s="168" t="str">
        <f>marker_pick</f>
        <v>3 - Mild Interest</v>
      </c>
      <c r="D2" s="138" t="str">
        <f ca="1">COUNTIFS(Data!D:D,1)&amp;" marked"</f>
        <v>10 marked</v>
      </c>
      <c r="R2" s="42"/>
      <c r="S2" s="78"/>
      <c r="T2" s="78"/>
    </row>
    <row r="3" spans="1:23" x14ac:dyDescent="0.4">
      <c r="B3" s="120" t="s">
        <v>474</v>
      </c>
      <c r="C3" s="170" t="str">
        <f>IF(price_limit&gt;0,price_limit,"No Limit")</f>
        <v>No Limit</v>
      </c>
      <c r="D3" s="111" t="str">
        <f>IF(ISNUMBER(price_limit),COUNTIF(WhatIf!G:G,"&gt;"&amp;price_limit)&amp;" exclusions","")</f>
        <v/>
      </c>
      <c r="R3" s="42"/>
      <c r="S3" s="78"/>
      <c r="T3" s="78"/>
    </row>
    <row r="4" spans="1:23" x14ac:dyDescent="0.4">
      <c r="B4" s="120" t="s">
        <v>593</v>
      </c>
      <c r="C4" s="167" t="str">
        <f>IF(price_weight_used&lt;&gt;50,price_weight_used,"Price &amp; Networks - Equal Weighting")</f>
        <v>Price &amp; Networks - Equal Weighting</v>
      </c>
      <c r="D4" s="169"/>
      <c r="R4" s="42"/>
      <c r="S4" s="78"/>
      <c r="T4" s="78"/>
    </row>
    <row r="6" spans="1:23" ht="24.45" x14ac:dyDescent="0.4">
      <c r="B6" s="163" t="s">
        <v>409</v>
      </c>
      <c r="C6" s="172" t="str">
        <f ca="1">Analysis!C18</f>
        <v>(#1) Philo with (+0 Add-Ons) / YouTube TV (+0 Add-Ons)  [%100 of marked] for $70</v>
      </c>
      <c r="D6" s="172" t="str">
        <f ca="1">Analysis!D18</f>
        <v>(#2) AT&amp;T TV Now Plus with (+0 Add-Ons) / Philo (+0 Add-Ons)  [%100 of marked] for $85</v>
      </c>
      <c r="E6" s="172" t="str">
        <f ca="1">Analysis!E18</f>
        <v>(#3) AT&amp;T TV Now Max with (+0 Add-Ons) / Philo (+0 Add-Ons)  [%100 of marked] for $100</v>
      </c>
      <c r="R6" s="164" t="str">
        <f ca="1">Analysis!C7</f>
        <v>Philo</v>
      </c>
      <c r="S6" s="164" t="str">
        <f ca="1">Analysis!C10</f>
        <v>YouTube TV</v>
      </c>
      <c r="T6" s="164" t="str">
        <f ca="1">Analysis!D7</f>
        <v>AT&amp;T TV Now Plus</v>
      </c>
      <c r="U6" s="164" t="str">
        <f ca="1">Analysis!D10</f>
        <v>Philo</v>
      </c>
      <c r="V6" s="164" t="str">
        <f ca="1">Analysis!E7</f>
        <v>AT&amp;T TV Now Max</v>
      </c>
      <c r="W6" s="164" t="str">
        <f ca="1">Analysis!E10</f>
        <v>Philo</v>
      </c>
    </row>
    <row r="7" spans="1:23" x14ac:dyDescent="0.4">
      <c r="A7" s="43">
        <f ca="1">IF(B7="","",IF(INDEX(Data!$BR:$BR,MATCH(B7,Data!$A:$A,0),1)=0,"",INDEX(Data!$BR:$BR,MATCH(B7,Data!$A:$A,0),1)))</f>
        <v>1</v>
      </c>
      <c r="B7" s="165" t="str">
        <f ca="1">IFERROR(INDEX(Data!A$1:$A$1002,_xlfn.AGGREGATE(15,6,((Data!$D$1:$D$1002=1)/(Data!$D$1:$D$1002=1))*ROW(Data!$D$1:$D$1002),ROW(B7)-ROW(B$6)),1),"")</f>
        <v>[DVR]</v>
      </c>
      <c r="C7" s="165" t="str">
        <f t="shared" ref="C7:C38" ca="1" si="0">IF(OR($B7="",R$6=""),"",IF(R7="Yes",R$6,IF(R7&lt;&gt;"",R$6&amp;" - "&amp;R7,IF(S7="Yes",S$6,IF(S7&lt;&gt;"",S$6&amp;" - "&amp;S7,"")))))</f>
        <v>Philo</v>
      </c>
      <c r="D7" s="165" t="str">
        <f t="shared" ref="D7:D38" ca="1" si="1">IF(OR($B7="",T$6=""),"",IF(T7="Yes",T$6,IF(T7&lt;&gt;"",T$6&amp;" - "&amp;T7,IF(U7="Yes",U$6,IF(U7&lt;&gt;"",U$6&amp;" - "&amp;U7,"")))))</f>
        <v>AT&amp;T TV Now Plus</v>
      </c>
      <c r="E7" s="165" t="str">
        <f t="shared" ref="E7:E38" ca="1" si="2">IF(OR($B7="",V$6=""),"",IF(V7="Yes",V$6,IF(V7&lt;&gt;"",V$6&amp;" - "&amp;V7,IF(W7="Yes",W$6,IF(W7&lt;&gt;"",W$6&amp;" - "&amp;W7,"")))))</f>
        <v>AT&amp;T TV Now Max</v>
      </c>
      <c r="R7" s="165" t="str">
        <f ca="1">IF(OR($B7="",R$6=""),"",IF(INDEX(mydata,MATCH($B7,Data!$A:$A,0),MATCH(R$6,Data!$1:$1,0))=0,"",INDEX(mydata,MATCH($B7,Data!$A:$A,0),MATCH(R$6,Data!$1:$1,0))))</f>
        <v>Yes</v>
      </c>
      <c r="S7" s="165" t="str">
        <f ca="1">IF(OR($B7="",S$6=""),"",IF(INDEX(mydata,MATCH($B7,Data!$A:$A,0),MATCH(S$6,Data!$1:$1,0))=0,"",INDEX(mydata,MATCH($B7,Data!$A:$A,0),MATCH(S$6,Data!$1:$1,0))))</f>
        <v>Yes</v>
      </c>
      <c r="T7" s="165" t="str">
        <f ca="1">IF(OR($B7="",T$6=""),"",IF(INDEX(mydata,MATCH($B7,Data!$A:$A,0),MATCH(T$6,Data!$1:$1,0))=0,"",INDEX(mydata,MATCH($B7,Data!$A:$A,0),MATCH(T$6,Data!$1:$1,0))))</f>
        <v>Yes</v>
      </c>
      <c r="U7" s="165" t="str">
        <f ca="1">IF(OR($B7="",U$6=""),"",IF(INDEX(mydata,MATCH($B7,Data!$A:$A,0),MATCH(U$6,Data!$1:$1,0))=0,"",INDEX(mydata,MATCH($B7,Data!$A:$A,0),MATCH(U$6,Data!$1:$1,0))))</f>
        <v>Yes</v>
      </c>
      <c r="V7" s="165" t="str">
        <f ca="1">IF(OR($B7="",V$6=""),"",IF(INDEX(mydata,MATCH($B7,Data!$A:$A,0),MATCH(V$6,Data!$1:$1,0))=0,"",INDEX(mydata,MATCH($B7,Data!$A:$A,0),MATCH(V$6,Data!$1:$1,0))))</f>
        <v>Yes</v>
      </c>
      <c r="W7" s="165" t="str">
        <f ca="1">IF(OR($B7="",W$6=""),"",IF(INDEX(mydata,MATCH($B7,Data!$A:$A,0),MATCH(W$6,Data!$1:$1,0))=0,"",INDEX(mydata,MATCH($B7,Data!$A:$A,0),MATCH(W$6,Data!$1:$1,0))))</f>
        <v>Yes</v>
      </c>
    </row>
    <row r="8" spans="1:23" x14ac:dyDescent="0.4">
      <c r="A8" s="43">
        <f ca="1">IF(B8="","",IF(INDEX(Data!$BR:$BR,MATCH(B8,Data!$A:$A,0),1)=0,"",INDEX(Data!$BR:$BR,MATCH(B8,Data!$A:$A,0),1)))</f>
        <v>1</v>
      </c>
      <c r="B8" s="165" t="str">
        <f ca="1">IFERROR(INDEX(Data!A$1:$A$1002,_xlfn.AGGREGATE(15,6,((Data!$D$1:$D$1002=1)/(Data!$D$1:$D$1002=1))*ROW(Data!$D$1:$D$1002),ROW(B8)-ROW(B$6)),1),"")</f>
        <v>A&amp;E</v>
      </c>
      <c r="C8" s="165" t="str">
        <f t="shared" ca="1" si="0"/>
        <v>Philo</v>
      </c>
      <c r="D8" s="165" t="str">
        <f t="shared" ca="1" si="1"/>
        <v>Philo</v>
      </c>
      <c r="E8" s="165" t="str">
        <f t="shared" ca="1" si="2"/>
        <v>Philo</v>
      </c>
      <c r="R8" s="165" t="str">
        <f ca="1">IF(OR($B8="",R$6=""),"",IF(INDEX(mydata,MATCH($B8,Data!$A:$A,0),MATCH(R$6,Data!$1:$1,0))=0,"",INDEX(mydata,MATCH($B8,Data!$A:$A,0),MATCH(R$6,Data!$1:$1,0))))</f>
        <v>Yes</v>
      </c>
      <c r="S8" s="165" t="str">
        <f ca="1">IF(OR($B8="",S$6=""),"",IF(INDEX(mydata,MATCH($B8,Data!$A:$A,0),MATCH(S$6,Data!$1:$1,0))=0,"",INDEX(mydata,MATCH($B8,Data!$A:$A,0),MATCH(S$6,Data!$1:$1,0))))</f>
        <v/>
      </c>
      <c r="T8" s="165" t="str">
        <f ca="1">IF(OR($B8="",T$6=""),"",IF(INDEX(mydata,MATCH($B8,Data!$A:$A,0),MATCH(T$6,Data!$1:$1,0))=0,"",INDEX(mydata,MATCH($B8,Data!$A:$A,0),MATCH(T$6,Data!$1:$1,0))))</f>
        <v/>
      </c>
      <c r="U8" s="165" t="str">
        <f ca="1">IF(OR($B8="",U$6=""),"",IF(INDEX(mydata,MATCH($B8,Data!$A:$A,0),MATCH(U$6,Data!$1:$1,0))=0,"",INDEX(mydata,MATCH($B8,Data!$A:$A,0),MATCH(U$6,Data!$1:$1,0))))</f>
        <v>Yes</v>
      </c>
      <c r="V8" s="165" t="str">
        <f ca="1">IF(OR($B8="",V$6=""),"",IF(INDEX(mydata,MATCH($B8,Data!$A:$A,0),MATCH(V$6,Data!$1:$1,0))=0,"",INDEX(mydata,MATCH($B8,Data!$A:$A,0),MATCH(V$6,Data!$1:$1,0))))</f>
        <v/>
      </c>
      <c r="W8" s="165" t="str">
        <f ca="1">IF(OR($B8="",W$6=""),"",IF(INDEX(mydata,MATCH($B8,Data!$A:$A,0),MATCH(W$6,Data!$1:$1,0))=0,"",INDEX(mydata,MATCH($B8,Data!$A:$A,0),MATCH(W$6,Data!$1:$1,0))))</f>
        <v>Yes</v>
      </c>
    </row>
    <row r="9" spans="1:23" x14ac:dyDescent="0.4">
      <c r="A9" s="43">
        <f ca="1">IF(B9="","",IF(INDEX(Data!$BR:$BR,MATCH(B9,Data!$A:$A,0),1)=0,"",INDEX(Data!$BR:$BR,MATCH(B9,Data!$A:$A,0),1)))</f>
        <v>1</v>
      </c>
      <c r="B9" s="165" t="str">
        <f ca="1">IFERROR(INDEX(Data!A$1:$A$1002,_xlfn.AGGREGATE(15,6,((Data!$D$1:$D$1002=1)/(Data!$D$1:$D$1002=1))*ROW(Data!$D$1:$D$1002),ROW(B9)-ROW(B$6)),1),"")</f>
        <v>ABC</v>
      </c>
      <c r="C9" s="165" t="str">
        <f t="shared" ca="1" si="0"/>
        <v>YouTube TV</v>
      </c>
      <c r="D9" s="165" t="str">
        <f t="shared" ca="1" si="1"/>
        <v>AT&amp;T TV Now Plus</v>
      </c>
      <c r="E9" s="165" t="str">
        <f t="shared" ca="1" si="2"/>
        <v>AT&amp;T TV Now Max</v>
      </c>
      <c r="R9" s="165" t="str">
        <f ca="1">IF(OR($B9="",R$6=""),"",IF(INDEX(mydata,MATCH($B9,Data!$A:$A,0),MATCH(R$6,Data!$1:$1,0))=0,"",INDEX(mydata,MATCH($B9,Data!$A:$A,0),MATCH(R$6,Data!$1:$1,0))))</f>
        <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
      </c>
      <c r="V9" s="165" t="str">
        <f ca="1">IF(OR($B9="",V$6=""),"",IF(INDEX(mydata,MATCH($B9,Data!$A:$A,0),MATCH(V$6,Data!$1:$1,0))=0,"",INDEX(mydata,MATCH($B9,Data!$A:$A,0),MATCH(V$6,Data!$1:$1,0))))</f>
        <v>Yes</v>
      </c>
      <c r="W9" s="165" t="str">
        <f ca="1">IF(OR($B9="",W$6=""),"",IF(INDEX(mydata,MATCH($B9,Data!$A:$A,0),MATCH(W$6,Data!$1:$1,0))=0,"",INDEX(mydata,MATCH($B9,Data!$A:$A,0),MATCH(W$6,Data!$1:$1,0))))</f>
        <v/>
      </c>
    </row>
    <row r="10" spans="1:23" x14ac:dyDescent="0.4">
      <c r="A10" s="43">
        <f ca="1">IF(B10="","",IF(INDEX(Data!$BR:$BR,MATCH(B10,Data!$A:$A,0),1)=0,"",INDEX(Data!$BR:$BR,MATCH(B10,Data!$A:$A,0),1)))</f>
        <v>2</v>
      </c>
      <c r="B10" s="165" t="str">
        <f ca="1">IFERROR(INDEX(Data!A$1:$A$1002,_xlfn.AGGREGATE(15,6,((Data!$D$1:$D$1002=1)/(Data!$D$1:$D$1002=1))*ROW(Data!$D$1:$D$1002),ROW(B10)-ROW(B$6)),1),"")</f>
        <v>Aspire</v>
      </c>
      <c r="C10" s="165" t="str">
        <f t="shared" ca="1" si="0"/>
        <v>Philo</v>
      </c>
      <c r="D10" s="165" t="str">
        <f t="shared" ca="1" si="1"/>
        <v>Philo</v>
      </c>
      <c r="E10" s="165" t="str">
        <f t="shared" ca="1" si="2"/>
        <v>Philo</v>
      </c>
      <c r="R10" s="165" t="str">
        <f ca="1">IF(OR($B10="",R$6=""),"",IF(INDEX(mydata,MATCH($B10,Data!$A:$A,0),MATCH(R$6,Data!$1:$1,0))=0,"",INDEX(mydata,MATCH($B10,Data!$A:$A,0),MATCH(R$6,Data!$1:$1,0))))</f>
        <v>Yes</v>
      </c>
      <c r="S10" s="165" t="str">
        <f ca="1">IF(OR($B10="",S$6=""),"",IF(INDEX(mydata,MATCH($B10,Data!$A:$A,0),MATCH(S$6,Data!$1:$1,0))=0,"",INDEX(mydata,MATCH($B10,Data!$A:$A,0),MATCH(S$6,Data!$1:$1,0))))</f>
        <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Yes</v>
      </c>
    </row>
    <row r="11" spans="1:23" x14ac:dyDescent="0.4">
      <c r="A11" s="43">
        <f ca="1">IF(B11="","",IF(INDEX(Data!$BR:$BR,MATCH(B11,Data!$A:$A,0),1)=0,"",INDEX(Data!$BR:$BR,MATCH(B11,Data!$A:$A,0),1)))</f>
        <v>3</v>
      </c>
      <c r="B11" s="165" t="str">
        <f ca="1">IFERROR(INDEX(Data!A$1:$A$1002,_xlfn.AGGREGATE(15,6,((Data!$D$1:$D$1002=1)/(Data!$D$1:$D$1002=1))*ROW(Data!$D$1:$D$1002),ROW(B11)-ROW(B$6)),1),"")</f>
        <v>Cartoon Network</v>
      </c>
      <c r="C11" s="165" t="str">
        <f t="shared" ca="1" si="0"/>
        <v>YouTube TV</v>
      </c>
      <c r="D11" s="165" t="str">
        <f t="shared" ca="1" si="1"/>
        <v>AT&amp;T TV Now Plus</v>
      </c>
      <c r="E11" s="165" t="str">
        <f t="shared" ca="1" si="2"/>
        <v>AT&amp;T TV Now Max</v>
      </c>
      <c r="R11" s="165" t="str">
        <f ca="1">IF(OR($B11="",R$6=""),"",IF(INDEX(mydata,MATCH($B11,Data!$A:$A,0),MATCH(R$6,Data!$1:$1,0))=0,"",INDEX(mydata,MATCH($B11,Data!$A:$A,0),MATCH(R$6,Data!$1:$1,0))))</f>
        <v/>
      </c>
      <c r="S11" s="165" t="str">
        <f ca="1">IF(OR($B11="",S$6=""),"",IF(INDEX(mydata,MATCH($B11,Data!$A:$A,0),MATCH(S$6,Data!$1:$1,0))=0,"",INDEX(mydata,MATCH($B11,Data!$A:$A,0),MATCH(S$6,Data!$1:$1,0))))</f>
        <v>Yes</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Yes</v>
      </c>
      <c r="W11" s="165" t="str">
        <f ca="1">IF(OR($B11="",W$6=""),"",IF(INDEX(mydata,MATCH($B11,Data!$A:$A,0),MATCH(W$6,Data!$1:$1,0))=0,"",INDEX(mydata,MATCH($B11,Data!$A:$A,0),MATCH(W$6,Data!$1:$1,0))))</f>
        <v/>
      </c>
    </row>
    <row r="12" spans="1:23" x14ac:dyDescent="0.4">
      <c r="A12" s="43">
        <f ca="1">IF(B12="","",IF(INDEX(Data!$BR:$BR,MATCH(B12,Data!$A:$A,0),1)=0,"",INDEX(Data!$BR:$BR,MATCH(B12,Data!$A:$A,0),1)))</f>
        <v>1</v>
      </c>
      <c r="B12" s="165" t="str">
        <f ca="1">IFERROR(INDEX(Data!A$1:$A$1002,_xlfn.AGGREGATE(15,6,((Data!$D$1:$D$1002=1)/(Data!$D$1:$D$1002=1))*ROW(Data!$D$1:$D$1002),ROW(B12)-ROW(B$6)),1),"")</f>
        <v>CBS</v>
      </c>
      <c r="C12" s="165" t="str">
        <f t="shared" ca="1" si="0"/>
        <v>YouTube TV</v>
      </c>
      <c r="D12" s="165" t="str">
        <f t="shared" ca="1" si="1"/>
        <v>AT&amp;T TV Now Plus</v>
      </c>
      <c r="E12" s="165" t="str">
        <f t="shared" ca="1" si="2"/>
        <v>AT&amp;T TV Now Max</v>
      </c>
      <c r="R12" s="165" t="str">
        <f ca="1">IF(OR($B12="",R$6=""),"",IF(INDEX(mydata,MATCH($B12,Data!$A:$A,0),MATCH(R$6,Data!$1:$1,0))=0,"",INDEX(mydata,MATCH($B12,Data!$A:$A,0),MATCH(R$6,Data!$1:$1,0))))</f>
        <v/>
      </c>
      <c r="S12" s="165" t="str">
        <f ca="1">IF(OR($B12="",S$6=""),"",IF(INDEX(mydata,MATCH($B12,Data!$A:$A,0),MATCH(S$6,Data!$1:$1,0))=0,"",INDEX(mydata,MATCH($B12,Data!$A:$A,0),MATCH(S$6,Data!$1:$1,0))))</f>
        <v>Yes</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Yes</v>
      </c>
      <c r="W12" s="165" t="str">
        <f ca="1">IF(OR($B12="",W$6=""),"",IF(INDEX(mydata,MATCH($B12,Data!$A:$A,0),MATCH(W$6,Data!$1:$1,0))=0,"",INDEX(mydata,MATCH($B12,Data!$A:$A,0),MATCH(W$6,Data!$1:$1,0))))</f>
        <v/>
      </c>
    </row>
    <row r="13" spans="1:23" x14ac:dyDescent="0.4">
      <c r="A13" s="43">
        <f ca="1">IF(B13="","",IF(INDEX(Data!$BR:$BR,MATCH(B13,Data!$A:$A,0),1)=0,"",INDEX(Data!$BR:$BR,MATCH(B13,Data!$A:$A,0),1)))</f>
        <v>3</v>
      </c>
      <c r="B13" s="165" t="str">
        <f ca="1">IFERROR(INDEX(Data!A$1:$A$1002,_xlfn.AGGREGATE(15,6,((Data!$D$1:$D$1002=1)/(Data!$D$1:$D$1002=1))*ROW(Data!$D$1:$D$1002),ROW(B13)-ROW(B$6)),1),"")</f>
        <v>Cooking Channel</v>
      </c>
      <c r="C13" s="165" t="str">
        <f t="shared" ca="1" si="0"/>
        <v>Philo</v>
      </c>
      <c r="D13" s="165" t="str">
        <f t="shared" ca="1" si="1"/>
        <v>Philo</v>
      </c>
      <c r="E13" s="165" t="str">
        <f t="shared" ca="1" si="2"/>
        <v>Philo</v>
      </c>
      <c r="R13" s="165" t="str">
        <f ca="1">IF(OR($B13="",R$6=""),"",IF(INDEX(mydata,MATCH($B13,Data!$A:$A,0),MATCH(R$6,Data!$1:$1,0))=0,"",INDEX(mydata,MATCH($B13,Data!$A:$A,0),MATCH(R$6,Data!$1:$1,0))))</f>
        <v>Yes</v>
      </c>
      <c r="S13" s="165" t="str">
        <f ca="1">IF(OR($B13="",S$6=""),"",IF(INDEX(mydata,MATCH($B13,Data!$A:$A,0),MATCH(S$6,Data!$1:$1,0))=0,"",INDEX(mydata,MATCH($B13,Data!$A:$A,0),MATCH(S$6,Data!$1:$1,0))))</f>
        <v/>
      </c>
      <c r="T13" s="165" t="str">
        <f ca="1">IF(OR($B13="",T$6=""),"",IF(INDEX(mydata,MATCH($B13,Data!$A:$A,0),MATCH(T$6,Data!$1:$1,0))=0,"",INDEX(mydata,MATCH($B13,Data!$A:$A,0),MATCH(T$6,Data!$1:$1,0))))</f>
        <v/>
      </c>
      <c r="U13" s="165" t="str">
        <f ca="1">IF(OR($B13="",U$6=""),"",IF(INDEX(mydata,MATCH($B13,Data!$A:$A,0),MATCH(U$6,Data!$1:$1,0))=0,"",INDEX(mydata,MATCH($B13,Data!$A:$A,0),MATCH(U$6,Data!$1:$1,0))))</f>
        <v>Yes</v>
      </c>
      <c r="V13" s="165" t="str">
        <f ca="1">IF(OR($B13="",V$6=""),"",IF(INDEX(mydata,MATCH($B13,Data!$A:$A,0),MATCH(V$6,Data!$1:$1,0))=0,"",INDEX(mydata,MATCH($B13,Data!$A:$A,0),MATCH(V$6,Data!$1:$1,0))))</f>
        <v/>
      </c>
      <c r="W13" s="165" t="str">
        <f ca="1">IF(OR($B13="",W$6=""),"",IF(INDEX(mydata,MATCH($B13,Data!$A:$A,0),MATCH(W$6,Data!$1:$1,0))=0,"",INDEX(mydata,MATCH($B13,Data!$A:$A,0),MATCH(W$6,Data!$1:$1,0))))</f>
        <v>Yes</v>
      </c>
    </row>
    <row r="14" spans="1:23" x14ac:dyDescent="0.4">
      <c r="A14" s="43">
        <f ca="1">IF(B14="","",IF(INDEX(Data!$BR:$BR,MATCH(B14,Data!$A:$A,0),1)=0,"",INDEX(Data!$BR:$BR,MATCH(B14,Data!$A:$A,0),1)))</f>
        <v>1</v>
      </c>
      <c r="B14" s="165" t="str">
        <f ca="1">IFERROR(INDEX(Data!A$1:$A$1002,_xlfn.AGGREGATE(15,6,((Data!$D$1:$D$1002=1)/(Data!$D$1:$D$1002=1))*ROW(Data!$D$1:$D$1002),ROW(B14)-ROW(B$6)),1),"")</f>
        <v>FOX</v>
      </c>
      <c r="C14" s="165" t="str">
        <f t="shared" ca="1" si="0"/>
        <v>YouTube TV</v>
      </c>
      <c r="D14" s="165" t="str">
        <f t="shared" ca="1" si="1"/>
        <v>AT&amp;T TV Now Plus</v>
      </c>
      <c r="E14" s="165" t="str">
        <f t="shared" ca="1" si="2"/>
        <v>AT&amp;T TV Now Max</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Yes</v>
      </c>
      <c r="U14" s="165" t="str">
        <f ca="1">IF(OR($B14="",U$6=""),"",IF(INDEX(mydata,MATCH($B14,Data!$A:$A,0),MATCH(U$6,Data!$1:$1,0))=0,"",INDEX(mydata,MATCH($B14,Data!$A:$A,0),MATCH(U$6,Data!$1:$1,0))))</f>
        <v/>
      </c>
      <c r="V14" s="165" t="str">
        <f ca="1">IF(OR($B14="",V$6=""),"",IF(INDEX(mydata,MATCH($B14,Data!$A:$A,0),MATCH(V$6,Data!$1:$1,0))=0,"",INDEX(mydata,MATCH($B14,Data!$A:$A,0),MATCH(V$6,Data!$1:$1,0))))</f>
        <v>Yes</v>
      </c>
      <c r="W14" s="165" t="str">
        <f ca="1">IF(OR($B14="",W$6=""),"",IF(INDEX(mydata,MATCH($B14,Data!$A:$A,0),MATCH(W$6,Data!$1:$1,0))=0,"",INDEX(mydata,MATCH($B14,Data!$A:$A,0),MATCH(W$6,Data!$1:$1,0))))</f>
        <v/>
      </c>
    </row>
    <row r="15" spans="1:23" x14ac:dyDescent="0.4">
      <c r="A15" s="43">
        <f ca="1">IF(B15="","",IF(INDEX(Data!$BR:$BR,MATCH(B15,Data!$A:$A,0),1)=0,"",INDEX(Data!$BR:$BR,MATCH(B15,Data!$A:$A,0),1)))</f>
        <v>2</v>
      </c>
      <c r="B15" s="165" t="str">
        <f ca="1">IFERROR(INDEX(Data!A$1:$A$1002,_xlfn.AGGREGATE(15,6,((Data!$D$1:$D$1002=1)/(Data!$D$1:$D$1002=1))*ROW(Data!$D$1:$D$1002),ROW(B15)-ROW(B$6)),1),"")</f>
        <v>Fox Sports Regionals</v>
      </c>
      <c r="C15" s="165" t="str">
        <f t="shared" ca="1" si="0"/>
        <v>YouTube TV</v>
      </c>
      <c r="D15" s="165" t="str">
        <f t="shared" ca="1" si="1"/>
        <v>AT&amp;T TV Now Plus</v>
      </c>
      <c r="E15" s="165" t="str">
        <f t="shared" ca="1" si="2"/>
        <v>AT&amp;T TV Now Max</v>
      </c>
      <c r="R15" s="165" t="str">
        <f ca="1">IF(OR($B15="",R$6=""),"",IF(INDEX(mydata,MATCH($B15,Data!$A:$A,0),MATCH(R$6,Data!$1:$1,0))=0,"",INDEX(mydata,MATCH($B15,Data!$A:$A,0),MATCH(R$6,Data!$1:$1,0))))</f>
        <v/>
      </c>
      <c r="S15" s="165" t="str">
        <f ca="1">IF(OR($B15="",S$6=""),"",IF(INDEX(mydata,MATCH($B15,Data!$A:$A,0),MATCH(S$6,Data!$1:$1,0))=0,"",INDEX(mydata,MATCH($B15,Data!$A:$A,0),MATCH(S$6,Data!$1:$1,0))))</f>
        <v>Yes</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Yes</v>
      </c>
      <c r="W15" s="165" t="str">
        <f ca="1">IF(OR($B15="",W$6=""),"",IF(INDEX(mydata,MATCH($B15,Data!$A:$A,0),MATCH(W$6,Data!$1:$1,0))=0,"",INDEX(mydata,MATCH($B15,Data!$A:$A,0),MATCH(W$6,Data!$1:$1,0))))</f>
        <v/>
      </c>
    </row>
    <row r="16" spans="1:23" x14ac:dyDescent="0.4">
      <c r="A16" s="43">
        <f ca="1">IF(B16="","",IF(INDEX(Data!$BR:$BR,MATCH(B16,Data!$A:$A,0),1)=0,"",INDEX(Data!$BR:$BR,MATCH(B16,Data!$A:$A,0),1)))</f>
        <v>1</v>
      </c>
      <c r="B16" s="165" t="str">
        <f ca="1">IFERROR(INDEX(Data!A$1:$A$1002,_xlfn.AGGREGATE(15,6,((Data!$D$1:$D$1002=1)/(Data!$D$1:$D$1002=1))*ROW(Data!$D$1:$D$1002),ROW(B16)-ROW(B$6)),1),"")</f>
        <v>NBC</v>
      </c>
      <c r="C16" s="165" t="str">
        <f t="shared" ca="1" si="0"/>
        <v>YouTube TV</v>
      </c>
      <c r="D16" s="165" t="str">
        <f t="shared" ca="1" si="1"/>
        <v>AT&amp;T TV Now Plus</v>
      </c>
      <c r="E16" s="165" t="str">
        <f t="shared" ca="1" si="2"/>
        <v>AT&amp;T TV Now Max</v>
      </c>
      <c r="R16" s="165" t="str">
        <f ca="1">IF(OR($B16="",R$6=""),"",IF(INDEX(mydata,MATCH($B16,Data!$A:$A,0),MATCH(R$6,Data!$1:$1,0))=0,"",INDEX(mydata,MATCH($B16,Data!$A:$A,0),MATCH(R$6,Data!$1:$1,0))))</f>
        <v/>
      </c>
      <c r="S16" s="165" t="str">
        <f ca="1">IF(OR($B16="",S$6=""),"",IF(INDEX(mydata,MATCH($B16,Data!$A:$A,0),MATCH(S$6,Data!$1:$1,0))=0,"",INDEX(mydata,MATCH($B16,Data!$A:$A,0),MATCH(S$6,Data!$1:$1,0))))</f>
        <v>Yes</v>
      </c>
      <c r="T16" s="165" t="str">
        <f ca="1">IF(OR($B16="",T$6=""),"",IF(INDEX(mydata,MATCH($B16,Data!$A:$A,0),MATCH(T$6,Data!$1:$1,0))=0,"",INDEX(mydata,MATCH($B16,Data!$A:$A,0),MATCH(T$6,Data!$1:$1,0))))</f>
        <v>Yes</v>
      </c>
      <c r="U16" s="165" t="str">
        <f ca="1">IF(OR($B16="",U$6=""),"",IF(INDEX(mydata,MATCH($B16,Data!$A:$A,0),MATCH(U$6,Data!$1:$1,0))=0,"",INDEX(mydata,MATCH($B16,Data!$A:$A,0),MATCH(U$6,Data!$1:$1,0))))</f>
        <v/>
      </c>
      <c r="V16" s="165" t="str">
        <f ca="1">IF(OR($B16="",V$6=""),"",IF(INDEX(mydata,MATCH($B16,Data!$A:$A,0),MATCH(V$6,Data!$1:$1,0))=0,"",INDEX(mydata,MATCH($B16,Data!$A:$A,0),MATCH(V$6,Data!$1:$1,0))))</f>
        <v>Yes</v>
      </c>
      <c r="W16" s="165" t="str">
        <f ca="1">IF(OR($B16="",W$6=""),"",IF(INDEX(mydata,MATCH($B16,Data!$A:$A,0),MATCH(W$6,Data!$1:$1,0))=0,"",INDEX(mydata,MATCH($B16,Data!$A:$A,0),MATCH(W$6,Data!$1:$1,0))))</f>
        <v/>
      </c>
    </row>
    <row r="17" spans="1:23" x14ac:dyDescent="0.4">
      <c r="A17" s="43" t="str">
        <f ca="1">IF(B17="","",IF(INDEX(Data!$BR:$BR,MATCH(B17,Data!$A:$A,0),1)=0,"",INDEX(Data!$BR:$BR,MATCH(B17,Data!$A:$A,0),1)))</f>
        <v/>
      </c>
      <c r="B17" s="165" t="str">
        <f ca="1">IFERROR(INDEX(Data!A$1:$A$1002,_xlfn.AGGREGATE(15,6,((Data!$D$1:$D$1002=1)/(Data!$D$1:$D$1002=1))*ROW(Data!$D$1:$D$1002),ROW(B17)-ROW(B$6)),1),"")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f ca="1">IFERROR(INDEX(Data!A$1:$A$1002,_xlfn.AGGREGATE(15,6,((Data!$D$1:$D$1002=1)/(Data!$D$1:$D$1002=1))*ROW(Data!$D$1:$D$1002),ROW(B18)-ROW(B$6)),1),"")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f ca="1">IFERROR(INDEX(Data!A$1:$A$1002,_xlfn.AGGREGATE(15,6,((Data!$D$1:$D$1002=1)/(Data!$D$1:$D$1002=1))*ROW(Data!$D$1:$D$1002),ROW(B19)-ROW(B$6)),1),"")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f ca="1">IFERROR(INDEX(Data!A$1:$A$1002,_xlfn.AGGREGATE(15,6,((Data!$D$1:$D$1002=1)/(Data!$D$1:$D$1002=1))*ROW(Data!$D$1:$D$1002),ROW(B20)-ROW(B$6)),1),"")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f ca="1">IFERROR(INDEX(Data!A$1:$A$1002,_xlfn.AGGREGATE(15,6,((Data!$D$1:$D$1002=1)/(Data!$D$1:$D$1002=1))*ROW(Data!$D$1:$D$1002),ROW(B21)-ROW(B$6)),1),"")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f ca="1">IFERROR(INDEX(Data!A$1:$A$1002,_xlfn.AGGREGATE(15,6,((Data!$D$1:$D$1002=1)/(Data!$D$1:$D$1002=1))*ROW(Data!$D$1:$D$1002),ROW(B22)-ROW(B$6)),1),"")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f ca="1">IFERROR(INDEX(Data!A$1:$A$1002,_xlfn.AGGREGATE(15,6,((Data!$D$1:$D$1002=1)/(Data!$D$1:$D$1002=1))*ROW(Data!$D$1:$D$1002),ROW(B23)-ROW(B$6)),1),"")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f ca="1">IFERROR(INDEX(Data!A$1:$A$1002,_xlfn.AGGREGATE(15,6,((Data!$D$1:$D$1002=1)/(Data!$D$1:$D$1002=1))*ROW(Data!$D$1:$D$1002),ROW(B24)-ROW(B$6)),1),"")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f ca="1">IFERROR(INDEX(Data!A$1:$A$1002,_xlfn.AGGREGATE(15,6,((Data!$D$1:$D$1002=1)/(Data!$D$1:$D$1002=1))*ROW(Data!$D$1:$D$1002),ROW(B25)-ROW(B$6)),1),"")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f ca="1">IFERROR(INDEX(Data!A$1:$A$1002,_xlfn.AGGREGATE(15,6,((Data!$D$1:$D$1002=1)/(Data!$D$1:$D$1002=1))*ROW(Data!$D$1:$D$1002),ROW(B26)-ROW(B$6)),1),"")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f ca="1">IFERROR(INDEX(Data!A$1:$A$1002,_xlfn.AGGREGATE(15,6,((Data!$D$1:$D$1002=1)/(Data!$D$1:$D$1002=1))*ROW(Data!$D$1:$D$1002),ROW(B27)-ROW(B$6)),1),"")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f ca="1">IFERROR(INDEX(Data!A$1:$A$1002,_xlfn.AGGREGATE(15,6,((Data!$D$1:$D$1002=1)/(Data!$D$1:$D$1002=1))*ROW(Data!$D$1:$D$1002),ROW(B28)-ROW(B$6)),1),"")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f ca="1">IFERROR(INDEX(Data!A$1:$A$1002,_xlfn.AGGREGATE(15,6,((Data!$D$1:$D$1002=1)/(Data!$D$1:$D$1002=1))*ROW(Data!$D$1:$D$1002),ROW(B29)-ROW(B$6)),1),"")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f ca="1">IFERROR(INDEX(Data!A$1:$A$1002,_xlfn.AGGREGATE(15,6,((Data!$D$1:$D$1002=1)/(Data!$D$1:$D$1002=1))*ROW(Data!$D$1:$D$1002),ROW(B30)-ROW(B$6)),1),"")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f ca="1">IFERROR(INDEX(Data!A$1:$A$1002,_xlfn.AGGREGATE(15,6,((Data!$D$1:$D$1002=1)/(Data!$D$1:$D$1002=1))*ROW(Data!$D$1:$D$1002),ROW(B31)-ROW(B$6)),1),"")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f ca="1">IFERROR(INDEX(Data!A$1:$A$1002,_xlfn.AGGREGATE(15,6,((Data!$D$1:$D$1002=1)/(Data!$D$1:$D$1002=1))*ROW(Data!$D$1:$D$1002),ROW(B32)-ROW(B$6)),1),"")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f ca="1">IFERROR(INDEX(Data!A$1:$A$1002,_xlfn.AGGREGATE(15,6,((Data!$D$1:$D$1002=1)/(Data!$D$1:$D$1002=1))*ROW(Data!$D$1:$D$1002),ROW(B33)-ROW(B$6)),1),"")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f ca="1">IFERROR(INDEX(Data!A$1:$A$1002,_xlfn.AGGREGATE(15,6,((Data!$D$1:$D$1002=1)/(Data!$D$1:$D$1002=1))*ROW(Data!$D$1:$D$1002),ROW(B34)-ROW(B$6)),1),"")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f ca="1">IFERROR(INDEX(Data!A$1:$A$1002,_xlfn.AGGREGATE(15,6,((Data!$D$1:$D$1002=1)/(Data!$D$1:$D$1002=1))*ROW(Data!$D$1:$D$1002),ROW(B35)-ROW(B$6)),1),"")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f ca="1">IFERROR(INDEX(Data!A$1:$A$1002,_xlfn.AGGREGATE(15,6,((Data!$D$1:$D$1002=1)/(Data!$D$1:$D$1002=1))*ROW(Data!$D$1:$D$1002),ROW(B36)-ROW(B$6)),1),"")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f ca="1">IFERROR(INDEX(Data!A$1:$A$1002,_xlfn.AGGREGATE(15,6,((Data!$D$1:$D$1002=1)/(Data!$D$1:$D$1002=1))*ROW(Data!$D$1:$D$1002),ROW(B37)-ROW(B$6)),1),"")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f ca="1">IFERROR(INDEX(Data!A$1:$A$1002,_xlfn.AGGREGATE(15,6,((Data!$D$1:$D$1002=1)/(Data!$D$1:$D$1002=1))*ROW(Data!$D$1:$D$1002),ROW(B38)-ROW(B$6)),1),"")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f ca="1">IFERROR(INDEX(Data!A$1:$A$1002,_xlfn.AGGREGATE(15,6,((Data!$D$1:$D$1002=1)/(Data!$D$1:$D$1002=1))*ROW(Data!$D$1:$D$1002),ROW(B39)-ROW(B$6)),1),"")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f ca="1">IFERROR(INDEX(Data!A$1:$A$1002,_xlfn.AGGREGATE(15,6,((Data!$D$1:$D$1002=1)/(Data!$D$1:$D$1002=1))*ROW(Data!$D$1:$D$1002),ROW(B40)-ROW(B$6)),1),"")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f ca="1">IFERROR(INDEX(Data!A$1:$A$1002,_xlfn.AGGREGATE(15,6,((Data!$D$1:$D$1002=1)/(Data!$D$1:$D$1002=1))*ROW(Data!$D$1:$D$1002),ROW(B41)-ROW(B$6)),1),"")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f ca="1">IFERROR(INDEX(Data!A$1:$A$1002,_xlfn.AGGREGATE(15,6,((Data!$D$1:$D$1002=1)/(Data!$D$1:$D$1002=1))*ROW(Data!$D$1:$D$1002),ROW(B42)-ROW(B$6)),1),"")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f ca="1">IFERROR(INDEX(Data!A$1:$A$1002,_xlfn.AGGREGATE(15,6,((Data!$D$1:$D$1002=1)/(Data!$D$1:$D$1002=1))*ROW(Data!$D$1:$D$1002),ROW(B43)-ROW(B$6)),1),"")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f ca="1">IFERROR(INDEX(Data!A$1:$A$1002,_xlfn.AGGREGATE(15,6,((Data!$D$1:$D$1002=1)/(Data!$D$1:$D$1002=1))*ROW(Data!$D$1:$D$1002),ROW(B44)-ROW(B$6)),1),"")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f ca="1">IFERROR(INDEX(Data!A$1:$A$1002,_xlfn.AGGREGATE(15,6,((Data!$D$1:$D$1002=1)/(Data!$D$1:$D$1002=1))*ROW(Data!$D$1:$D$1002),ROW(B45)-ROW(B$6)),1),"")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f ca="1">IFERROR(INDEX(Data!A$1:$A$1002,_xlfn.AGGREGATE(15,6,((Data!$D$1:$D$1002=1)/(Data!$D$1:$D$1002=1))*ROW(Data!$D$1:$D$1002),ROW(B46)-ROW(B$6)),1),"")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f ca="1">IFERROR(INDEX(Data!A$1:$A$1002,_xlfn.AGGREGATE(15,6,((Data!$D$1:$D$1002=1)/(Data!$D$1:$D$1002=1))*ROW(Data!$D$1:$D$1002),ROW(B47)-ROW(B$6)),1),"")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f ca="1">IFERROR(INDEX(Data!A$1:$A$1002,_xlfn.AGGREGATE(15,6,((Data!$D$1:$D$1002=1)/(Data!$D$1:$D$1002=1))*ROW(Data!$D$1:$D$1002),ROW(B48)-ROW(B$6)),1),"")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f ca="1">IFERROR(INDEX(Data!A$1:$A$1002,_xlfn.AGGREGATE(15,6,((Data!$D$1:$D$1002=1)/(Data!$D$1:$D$1002=1))*ROW(Data!$D$1:$D$1002),ROW(B49)-ROW(B$6)),1),"")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f ca="1">IFERROR(INDEX(Data!A$1:$A$1002,_xlfn.AGGREGATE(15,6,((Data!$D$1:$D$1002=1)/(Data!$D$1:$D$1002=1))*ROW(Data!$D$1:$D$1002),ROW(B50)-ROW(B$6)),1),"")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f ca="1">IFERROR(INDEX(Data!A$1:$A$1002,_xlfn.AGGREGATE(15,6,((Data!$D$1:$D$1002=1)/(Data!$D$1:$D$1002=1))*ROW(Data!$D$1:$D$1002),ROW(B51)-ROW(B$6)),1),"")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f ca="1">IFERROR(INDEX(Data!A$1:$A$1002,_xlfn.AGGREGATE(15,6,((Data!$D$1:$D$1002=1)/(Data!$D$1:$D$1002=1))*ROW(Data!$D$1:$D$1002),ROW(B52)-ROW(B$6)),1),"")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f ca="1">IFERROR(INDEX(Data!A$1:$A$1002,_xlfn.AGGREGATE(15,6,((Data!$D$1:$D$1002=1)/(Data!$D$1:$D$1002=1))*ROW(Data!$D$1:$D$1002),ROW(B53)-ROW(B$6)),1),"")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f ca="1">IFERROR(INDEX(Data!A$1:$A$1002,_xlfn.AGGREGATE(15,6,((Data!$D$1:$D$1002=1)/(Data!$D$1:$D$1002=1))*ROW(Data!$D$1:$D$1002),ROW(B54)-ROW(B$6)),1),"")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f ca="1">IFERROR(INDEX(Data!A$1:$A$1002,_xlfn.AGGREGATE(15,6,((Data!$D$1:$D$1002=1)/(Data!$D$1:$D$1002=1))*ROW(Data!$D$1:$D$1002),ROW(B55)-ROW(B$6)),1),"")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f ca="1">IFERROR(INDEX(Data!A$1:$A$1002,_xlfn.AGGREGATE(15,6,((Data!$D$1:$D$1002=1)/(Data!$D$1:$D$1002=1))*ROW(Data!$D$1:$D$1002),ROW(B56)-ROW(B$6)),1),"")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f ca="1">IFERROR(INDEX(Data!A$1:$A$1002,_xlfn.AGGREGATE(15,6,((Data!$D$1:$D$1002=1)/(Data!$D$1:$D$1002=1))*ROW(Data!$D$1:$D$1002),ROW(B57)-ROW(B$6)),1),"")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f ca="1">IFERROR(INDEX(Data!A$1:$A$1002,_xlfn.AGGREGATE(15,6,((Data!$D$1:$D$1002=1)/(Data!$D$1:$D$1002=1))*ROW(Data!$D$1:$D$1002),ROW(B58)-ROW(B$6)),1),"")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f ca="1">IFERROR(INDEX(Data!A$1:$A$1002,_xlfn.AGGREGATE(15,6,((Data!$D$1:$D$1002=1)/(Data!$D$1:$D$1002=1))*ROW(Data!$D$1:$D$1002),ROW(B59)-ROW(B$6)),1),"")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f ca="1">IFERROR(INDEX(Data!A$1:$A$1002,_xlfn.AGGREGATE(15,6,((Data!$D$1:$D$1002=1)/(Data!$D$1:$D$1002=1))*ROW(Data!$D$1:$D$1002),ROW(B60)-ROW(B$6)),1),"")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f ca="1">IFERROR(INDEX(Data!A$1:$A$1002,_xlfn.AGGREGATE(15,6,((Data!$D$1:$D$1002=1)/(Data!$D$1:$D$1002=1))*ROW(Data!$D$1:$D$1002),ROW(B61)-ROW(B$6)),1),"")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f ca="1">IFERROR(INDEX(Data!A$1:$A$1002,_xlfn.AGGREGATE(15,6,((Data!$D$1:$D$1002=1)/(Data!$D$1:$D$1002=1))*ROW(Data!$D$1:$D$1002),ROW(B62)-ROW(B$6)),1),"")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f ca="1">IFERROR(INDEX(Data!A$1:$A$1002,_xlfn.AGGREGATE(15,6,((Data!$D$1:$D$1002=1)/(Data!$D$1:$D$1002=1))*ROW(Data!$D$1:$D$1002),ROW(B63)-ROW(B$6)),1),"")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f ca="1">IFERROR(INDEX(Data!A$1:$A$1002,_xlfn.AGGREGATE(15,6,((Data!$D$1:$D$1002=1)/(Data!$D$1:$D$1002=1))*ROW(Data!$D$1:$D$1002),ROW(B64)-ROW(B$6)),1),"")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f ca="1">IFERROR(INDEX(Data!A$1:$A$1002,_xlfn.AGGREGATE(15,6,((Data!$D$1:$D$1002=1)/(Data!$D$1:$D$1002=1))*ROW(Data!$D$1:$D$1002),ROW(B65)-ROW(B$6)),1),"")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f ca="1">IFERROR(INDEX(Data!A$1:$A$1002,_xlfn.AGGREGATE(15,6,((Data!$D$1:$D$1002=1)/(Data!$D$1:$D$1002=1))*ROW(Data!$D$1:$D$1002),ROW(B66)-ROW(B$6)),1),"")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f ca="1">IFERROR(INDEX(Data!A$1:$A$1002,_xlfn.AGGREGATE(15,6,((Data!$D$1:$D$1002=1)/(Data!$D$1:$D$1002=1))*ROW(Data!$D$1:$D$1002),ROW(B67)-ROW(B$6)),1),"")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f ca="1">IFERROR(INDEX(Data!A$1:$A$1002,_xlfn.AGGREGATE(15,6,((Data!$D$1:$D$1002=1)/(Data!$D$1:$D$1002=1))*ROW(Data!$D$1:$D$1002),ROW(B68)-ROW(B$6)),1),"")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f ca="1">IFERROR(INDEX(Data!A$1:$A$1002,_xlfn.AGGREGATE(15,6,((Data!$D$1:$D$1002=1)/(Data!$D$1:$D$1002=1))*ROW(Data!$D$1:$D$1002),ROW(B69)-ROW(B$6)),1),"")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f ca="1">IFERROR(INDEX(Data!A$1:$A$1002,_xlfn.AGGREGATE(15,6,((Data!$D$1:$D$1002=1)/(Data!$D$1:$D$1002=1))*ROW(Data!$D$1:$D$1002),ROW(B70)-ROW(B$6)),1),"")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f ca="1">IFERROR(INDEX(Data!A$1:$A$1002,_xlfn.AGGREGATE(15,6,((Data!$D$1:$D$1002=1)/(Data!$D$1:$D$1002=1))*ROW(Data!$D$1:$D$1002),ROW(B71)-ROW(B$6)),1),"")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f ca="1">IFERROR(INDEX(Data!A$1:$A$1002,_xlfn.AGGREGATE(15,6,((Data!$D$1:$D$1002=1)/(Data!$D$1:$D$1002=1))*ROW(Data!$D$1:$D$1002),ROW(B72)-ROW(B$6)),1),"")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f ca="1">IFERROR(INDEX(Data!A$1:$A$1002,_xlfn.AGGREGATE(15,6,((Data!$D$1:$D$1002=1)/(Data!$D$1:$D$1002=1))*ROW(Data!$D$1:$D$1002),ROW(B73)-ROW(B$6)),1),"")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f ca="1">IFERROR(INDEX(Data!A$1:$A$1002,_xlfn.AGGREGATE(15,6,((Data!$D$1:$D$1002=1)/(Data!$D$1:$D$1002=1))*ROW(Data!$D$1:$D$1002),ROW(B74)-ROW(B$6)),1),"")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f ca="1">IFERROR(INDEX(Data!A$1:$A$1002,_xlfn.AGGREGATE(15,6,((Data!$D$1:$D$1002=1)/(Data!$D$1:$D$1002=1))*ROW(Data!$D$1:$D$1002),ROW(B75)-ROW(B$6)),1),"")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f ca="1">IFERROR(INDEX(Data!A$1:$A$1002,_xlfn.AGGREGATE(15,6,((Data!$D$1:$D$1002=1)/(Data!$D$1:$D$1002=1))*ROW(Data!$D$1:$D$1002),ROW(B76)-ROW(B$6)),1),"")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f ca="1">IFERROR(INDEX(Data!A$1:$A$1002,_xlfn.AGGREGATE(15,6,((Data!$D$1:$D$1002=1)/(Data!$D$1:$D$1002=1))*ROW(Data!$D$1:$D$1002),ROW(B77)-ROW(B$6)),1),"")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f ca="1">IFERROR(INDEX(Data!A$1:$A$1002,_xlfn.AGGREGATE(15,6,((Data!$D$1:$D$1002=1)/(Data!$D$1:$D$1002=1))*ROW(Data!$D$1:$D$1002),ROW(B78)-ROW(B$6)),1),"")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f ca="1">IFERROR(INDEX(Data!A$1:$A$1002,_xlfn.AGGREGATE(15,6,((Data!$D$1:$D$1002=1)/(Data!$D$1:$D$1002=1))*ROW(Data!$D$1:$D$1002),ROW(B79)-ROW(B$6)),1),"")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f ca="1">IFERROR(INDEX(Data!A$1:$A$1002,_xlfn.AGGREGATE(15,6,((Data!$D$1:$D$1002=1)/(Data!$D$1:$D$1002=1))*ROW(Data!$D$1:$D$1002),ROW(B80)-ROW(B$6)),1),"")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f ca="1">IFERROR(INDEX(Data!A$1:$A$1002,_xlfn.AGGREGATE(15,6,((Data!$D$1:$D$1002=1)/(Data!$D$1:$D$1002=1))*ROW(Data!$D$1:$D$1002),ROW(B81)-ROW(B$6)),1),"")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f ca="1">IFERROR(INDEX(Data!A$1:$A$1002,_xlfn.AGGREGATE(15,6,((Data!$D$1:$D$1002=1)/(Data!$D$1:$D$1002=1))*ROW(Data!$D$1:$D$1002),ROW(B82)-ROW(B$6)),1),"")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f ca="1">IFERROR(INDEX(Data!A$1:$A$1002,_xlfn.AGGREGATE(15,6,((Data!$D$1:$D$1002=1)/(Data!$D$1:$D$1002=1))*ROW(Data!$D$1:$D$1002),ROW(B83)-ROW(B$6)),1),"")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f ca="1">IFERROR(INDEX(Data!A$1:$A$1002,_xlfn.AGGREGATE(15,6,((Data!$D$1:$D$1002=1)/(Data!$D$1:$D$1002=1))*ROW(Data!$D$1:$D$1002),ROW(B84)-ROW(B$6)),1),"")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f ca="1">IFERROR(INDEX(Data!A$1:$A$1002,_xlfn.AGGREGATE(15,6,((Data!$D$1:$D$1002=1)/(Data!$D$1:$D$1002=1))*ROW(Data!$D$1:$D$1002),ROW(B85)-ROW(B$6)),1),"")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f ca="1">IFERROR(INDEX(Data!A$1:$A$1002,_xlfn.AGGREGATE(15,6,((Data!$D$1:$D$1002=1)/(Data!$D$1:$D$1002=1))*ROW(Data!$D$1:$D$1002),ROW(B86)-ROW(B$6)),1),"")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f ca="1">IFERROR(INDEX(Data!A$1:$A$1002,_xlfn.AGGREGATE(15,6,((Data!$D$1:$D$1002=1)/(Data!$D$1:$D$1002=1))*ROW(Data!$D$1:$D$1002),ROW(B87)-ROW(B$6)),1),"")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f ca="1">IFERROR(INDEX(Data!A$1:$A$1002,_xlfn.AGGREGATE(15,6,((Data!$D$1:$D$1002=1)/(Data!$D$1:$D$1002=1))*ROW(Data!$D$1:$D$1002),ROW(B88)-ROW(B$6)),1),"")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f ca="1">IFERROR(INDEX(Data!A$1:$A$1002,_xlfn.AGGREGATE(15,6,((Data!$D$1:$D$1002=1)/(Data!$D$1:$D$1002=1))*ROW(Data!$D$1:$D$1002),ROW(B89)-ROW(B$6)),1),"")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f ca="1">IFERROR(INDEX(Data!A$1:$A$1002,_xlfn.AGGREGATE(15,6,((Data!$D$1:$D$1002=1)/(Data!$D$1:$D$1002=1))*ROW(Data!$D$1:$D$1002),ROW(B90)-ROW(B$6)),1),"")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f ca="1">IFERROR(INDEX(Data!A$1:$A$1002,_xlfn.AGGREGATE(15,6,((Data!$D$1:$D$1002=1)/(Data!$D$1:$D$1002=1))*ROW(Data!$D$1:$D$1002),ROW(B91)-ROW(B$6)),1),"")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f ca="1">IFERROR(INDEX(Data!A$1:$A$1002,_xlfn.AGGREGATE(15,6,((Data!$D$1:$D$1002=1)/(Data!$D$1:$D$1002=1))*ROW(Data!$D$1:$D$1002),ROW(B92)-ROW(B$6)),1),"")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f ca="1">IFERROR(INDEX(Data!A$1:$A$1002,_xlfn.AGGREGATE(15,6,((Data!$D$1:$D$1002=1)/(Data!$D$1:$D$1002=1))*ROW(Data!$D$1:$D$1002),ROW(B93)-ROW(B$6)),1),"")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f ca="1">IFERROR(INDEX(Data!A$1:$A$1002,_xlfn.AGGREGATE(15,6,((Data!$D$1:$D$1002=1)/(Data!$D$1:$D$1002=1))*ROW(Data!$D$1:$D$1002),ROW(B94)-ROW(B$6)),1),"")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f ca="1">IFERROR(INDEX(Data!A$1:$A$1002,_xlfn.AGGREGATE(15,6,((Data!$D$1:$D$1002=1)/(Data!$D$1:$D$1002=1))*ROW(Data!$D$1:$D$1002),ROW(B95)-ROW(B$6)),1),"")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f ca="1">IFERROR(INDEX(Data!A$1:$A$1002,_xlfn.AGGREGATE(15,6,((Data!$D$1:$D$1002=1)/(Data!$D$1:$D$1002=1))*ROW(Data!$D$1:$D$1002),ROW(B96)-ROW(B$6)),1),"")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f ca="1">IFERROR(INDEX(Data!A$1:$A$1002,_xlfn.AGGREGATE(15,6,((Data!$D$1:$D$1002=1)/(Data!$D$1:$D$1002=1))*ROW(Data!$D$1:$D$1002),ROW(B97)-ROW(B$6)),1),"")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f ca="1">IFERROR(INDEX(Data!A$1:$A$1002,_xlfn.AGGREGATE(15,6,((Data!$D$1:$D$1002=1)/(Data!$D$1:$D$1002=1))*ROW(Data!$D$1:$D$1002),ROW(B98)-ROW(B$6)),1),"")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f ca="1">IFERROR(INDEX(Data!A$1:$A$1002,_xlfn.AGGREGATE(15,6,((Data!$D$1:$D$1002=1)/(Data!$D$1:$D$1002=1))*ROW(Data!$D$1:$D$1002),ROW(B99)-ROW(B$6)),1),"")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f ca="1">IFERROR(INDEX(Data!A$1:$A$1002,_xlfn.AGGREGATE(15,6,((Data!$D$1:$D$1002=1)/(Data!$D$1:$D$1002=1))*ROW(Data!$D$1:$D$1002),ROW(B100)-ROW(B$6)),1),"")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f ca="1">IFERROR(INDEX(Data!A$1:$A$1002,_xlfn.AGGREGATE(15,6,((Data!$D$1:$D$1002=1)/(Data!$D$1:$D$1002=1))*ROW(Data!$D$1:$D$1002),ROW(B101)-ROW(B$6)),1),"")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f ca="1">IFERROR(INDEX(Data!A$1:$A$1002,_xlfn.AGGREGATE(15,6,((Data!$D$1:$D$1002=1)/(Data!$D$1:$D$1002=1))*ROW(Data!$D$1:$D$1002),ROW(B102)-ROW(B$6)),1),"")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f ca="1">IFERROR(INDEX(Data!A$1:$A$1002,_xlfn.AGGREGATE(15,6,((Data!$D$1:$D$1002=1)/(Data!$D$1:$D$1002=1))*ROW(Data!$D$1:$D$1002),ROW(B103)-ROW(B$6)),1),"")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f ca="1">IFERROR(INDEX(Data!A$1:$A$1002,_xlfn.AGGREGATE(15,6,((Data!$D$1:$D$1002=1)/(Data!$D$1:$D$1002=1))*ROW(Data!$D$1:$D$1002),ROW(B104)-ROW(B$6)),1),"")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f ca="1">IFERROR(INDEX(Data!A$1:$A$1002,_xlfn.AGGREGATE(15,6,((Data!$D$1:$D$1002=1)/(Data!$D$1:$D$1002=1))*ROW(Data!$D$1:$D$1002),ROW(B105)-ROW(B$6)),1),"")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f ca="1">IFERROR(INDEX(Data!A$1:$A$1002,_xlfn.AGGREGATE(15,6,((Data!$D$1:$D$1002=1)/(Data!$D$1:$D$1002=1))*ROW(Data!$D$1:$D$1002),ROW(B106)-ROW(B$6)),1),"")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f ca="1">IFERROR(INDEX(Data!A$1:$A$1002,_xlfn.AGGREGATE(15,6,((Data!$D$1:$D$1002=1)/(Data!$D$1:$D$1002=1))*ROW(Data!$D$1:$D$1002),ROW(B107)-ROW(B$6)),1),"")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f ca="1">IFERROR(INDEX(Data!A$1:$A$1002,_xlfn.AGGREGATE(15,6,((Data!$D$1:$D$1002=1)/(Data!$D$1:$D$1002=1))*ROW(Data!$D$1:$D$1002),ROW(B108)-ROW(B$6)),1),"")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f ca="1">IFERROR(INDEX(Data!A$1:$A$1002,_xlfn.AGGREGATE(15,6,((Data!$D$1:$D$1002=1)/(Data!$D$1:$D$1002=1))*ROW(Data!$D$1:$D$1002),ROW(B109)-ROW(B$6)),1),"")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f ca="1">IFERROR(INDEX(Data!A$1:$A$1002,_xlfn.AGGREGATE(15,6,((Data!$D$1:$D$1002=1)/(Data!$D$1:$D$1002=1))*ROW(Data!$D$1:$D$1002),ROW(B110)-ROW(B$6)),1),"")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f ca="1">IFERROR(INDEX(Data!A$1:$A$1002,_xlfn.AGGREGATE(15,6,((Data!$D$1:$D$1002=1)/(Data!$D$1:$D$1002=1))*ROW(Data!$D$1:$D$1002),ROW(B111)-ROW(B$6)),1),"")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f ca="1">IFERROR(INDEX(Data!A$1:$A$1002,_xlfn.AGGREGATE(15,6,((Data!$D$1:$D$1002=1)/(Data!$D$1:$D$1002=1))*ROW(Data!$D$1:$D$1002),ROW(B112)-ROW(B$6)),1),"")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f ca="1">IFERROR(INDEX(Data!A$1:$A$1002,_xlfn.AGGREGATE(15,6,((Data!$D$1:$D$1002=1)/(Data!$D$1:$D$1002=1))*ROW(Data!$D$1:$D$1002),ROW(B113)-ROW(B$6)),1),"")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f ca="1">IFERROR(INDEX(Data!A$1:$A$1002,_xlfn.AGGREGATE(15,6,((Data!$D$1:$D$1002=1)/(Data!$D$1:$D$1002=1))*ROW(Data!$D$1:$D$1002),ROW(B114)-ROW(B$6)),1),"")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f ca="1">IFERROR(INDEX(Data!A$1:$A$1002,_xlfn.AGGREGATE(15,6,((Data!$D$1:$D$1002=1)/(Data!$D$1:$D$1002=1))*ROW(Data!$D$1:$D$1002),ROW(B115)-ROW(B$6)),1),"")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f ca="1">IFERROR(INDEX(Data!A$1:$A$1002,_xlfn.AGGREGATE(15,6,((Data!$D$1:$D$1002=1)/(Data!$D$1:$D$1002=1))*ROW(Data!$D$1:$D$1002),ROW(B116)-ROW(B$6)),1),"")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f ca="1">IFERROR(INDEX(Data!A$1:$A$1002,_xlfn.AGGREGATE(15,6,((Data!$D$1:$D$1002=1)/(Data!$D$1:$D$1002=1))*ROW(Data!$D$1:$D$1002),ROW(B117)-ROW(B$6)),1),"")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f ca="1">IFERROR(INDEX(Data!A$1:$A$1002,_xlfn.AGGREGATE(15,6,((Data!$D$1:$D$1002=1)/(Data!$D$1:$D$1002=1))*ROW(Data!$D$1:$D$1002),ROW(B118)-ROW(B$6)),1),"")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f ca="1">IFERROR(INDEX(Data!A$1:$A$1002,_xlfn.AGGREGATE(15,6,((Data!$D$1:$D$1002=1)/(Data!$D$1:$D$1002=1))*ROW(Data!$D$1:$D$1002),ROW(B119)-ROW(B$6)),1),"")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f ca="1">IFERROR(INDEX(Data!A$1:$A$1002,_xlfn.AGGREGATE(15,6,((Data!$D$1:$D$1002=1)/(Data!$D$1:$D$1002=1))*ROW(Data!$D$1:$D$1002),ROW(B120)-ROW(B$6)),1),"")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f ca="1">IFERROR(INDEX(Data!A$1:$A$1002,_xlfn.AGGREGATE(15,6,((Data!$D$1:$D$1002=1)/(Data!$D$1:$D$1002=1))*ROW(Data!$D$1:$D$1002),ROW(B121)-ROW(B$6)),1),"")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f ca="1">IFERROR(INDEX(Data!A$1:$A$1002,_xlfn.AGGREGATE(15,6,((Data!$D$1:$D$1002=1)/(Data!$D$1:$D$1002=1))*ROW(Data!$D$1:$D$1002),ROW(B122)-ROW(B$6)),1),"")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f ca="1">IFERROR(INDEX(Data!A$1:$A$1002,_xlfn.AGGREGATE(15,6,((Data!$D$1:$D$1002=1)/(Data!$D$1:$D$1002=1))*ROW(Data!$D$1:$D$1002),ROW(B123)-ROW(B$6)),1),"")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f ca="1">IFERROR(INDEX(Data!A$1:$A$1002,_xlfn.AGGREGATE(15,6,((Data!$D$1:$D$1002=1)/(Data!$D$1:$D$1002=1))*ROW(Data!$D$1:$D$1002),ROW(B124)-ROW(B$6)),1),"")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f ca="1">IFERROR(INDEX(Data!A$1:$A$1002,_xlfn.AGGREGATE(15,6,((Data!$D$1:$D$1002=1)/(Data!$D$1:$D$1002=1))*ROW(Data!$D$1:$D$1002),ROW(B125)-ROW(B$6)),1),"")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f ca="1">IFERROR(INDEX(Data!A$1:$A$1002,_xlfn.AGGREGATE(15,6,((Data!$D$1:$D$1002=1)/(Data!$D$1:$D$1002=1))*ROW(Data!$D$1:$D$1002),ROW(B126)-ROW(B$6)),1),"")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f ca="1">IFERROR(INDEX(Data!A$1:$A$1002,_xlfn.AGGREGATE(15,6,((Data!$D$1:$D$1002=1)/(Data!$D$1:$D$1002=1))*ROW(Data!$D$1:$D$1002),ROW(B127)-ROW(B$6)),1),"")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f ca="1">IFERROR(INDEX(Data!A$1:$A$1002,_xlfn.AGGREGATE(15,6,((Data!$D$1:$D$1002=1)/(Data!$D$1:$D$1002=1))*ROW(Data!$D$1:$D$1002),ROW(B128)-ROW(B$6)),1),"")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f ca="1">IFERROR(INDEX(Data!A$1:$A$1002,_xlfn.AGGREGATE(15,6,((Data!$D$1:$D$1002=1)/(Data!$D$1:$D$1002=1))*ROW(Data!$D$1:$D$1002),ROW(B129)-ROW(B$6)),1),"")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f ca="1">IFERROR(INDEX(Data!A$1:$A$1002,_xlfn.AGGREGATE(15,6,((Data!$D$1:$D$1002=1)/(Data!$D$1:$D$1002=1))*ROW(Data!$D$1:$D$1002),ROW(B130)-ROW(B$6)),1),"")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f ca="1">IFERROR(INDEX(Data!A$1:$A$1002,_xlfn.AGGREGATE(15,6,((Data!$D$1:$D$1002=1)/(Data!$D$1:$D$1002=1))*ROW(Data!$D$1:$D$1002),ROW(B131)-ROW(B$6)),1),"")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f ca="1">IFERROR(INDEX(Data!A$1:$A$1002,_xlfn.AGGREGATE(15,6,((Data!$D$1:$D$1002=1)/(Data!$D$1:$D$1002=1))*ROW(Data!$D$1:$D$1002),ROW(B132)-ROW(B$6)),1),"")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f ca="1">IFERROR(INDEX(Data!A$1:$A$1002,_xlfn.AGGREGATE(15,6,((Data!$D$1:$D$1002=1)/(Data!$D$1:$D$1002=1))*ROW(Data!$D$1:$D$1002),ROW(B133)-ROW(B$6)),1),"")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f ca="1">IFERROR(INDEX(Data!A$1:$A$1002,_xlfn.AGGREGATE(15,6,((Data!$D$1:$D$1002=1)/(Data!$D$1:$D$1002=1))*ROW(Data!$D$1:$D$1002),ROW(B134)-ROW(B$6)),1),"")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f ca="1">IFERROR(INDEX(Data!A$1:$A$1002,_xlfn.AGGREGATE(15,6,((Data!$D$1:$D$1002=1)/(Data!$D$1:$D$1002=1))*ROW(Data!$D$1:$D$1002),ROW(B135)-ROW(B$6)),1),"")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f ca="1">IFERROR(INDEX(Data!A$1:$A$1002,_xlfn.AGGREGATE(15,6,((Data!$D$1:$D$1002=1)/(Data!$D$1:$D$1002=1))*ROW(Data!$D$1:$D$1002),ROW(B136)-ROW(B$6)),1),"")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f ca="1">IFERROR(INDEX(Data!A$1:$A$1002,_xlfn.AGGREGATE(15,6,((Data!$D$1:$D$1002=1)/(Data!$D$1:$D$1002=1))*ROW(Data!$D$1:$D$1002),ROW(B137)-ROW(B$6)),1),"")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f ca="1">IFERROR(INDEX(Data!A$1:$A$1002,_xlfn.AGGREGATE(15,6,((Data!$D$1:$D$1002=1)/(Data!$D$1:$D$1002=1))*ROW(Data!$D$1:$D$1002),ROW(B138)-ROW(B$6)),1),"")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f ca="1">IFERROR(INDEX(Data!A$1:$A$1002,_xlfn.AGGREGATE(15,6,((Data!$D$1:$D$1002=1)/(Data!$D$1:$D$1002=1))*ROW(Data!$D$1:$D$1002),ROW(B139)-ROW(B$6)),1),"")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f ca="1">IFERROR(INDEX(Data!A$1:$A$1002,_xlfn.AGGREGATE(15,6,((Data!$D$1:$D$1002=1)/(Data!$D$1:$D$1002=1))*ROW(Data!$D$1:$D$1002),ROW(B140)-ROW(B$6)),1),"")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f ca="1">IFERROR(INDEX(Data!A$1:$A$1002,_xlfn.AGGREGATE(15,6,((Data!$D$1:$D$1002=1)/(Data!$D$1:$D$1002=1))*ROW(Data!$D$1:$D$1002),ROW(B141)-ROW(B$6)),1),"")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f ca="1">IFERROR(INDEX(Data!A$1:$A$1002,_xlfn.AGGREGATE(15,6,((Data!$D$1:$D$1002=1)/(Data!$D$1:$D$1002=1))*ROW(Data!$D$1:$D$1002),ROW(B142)-ROW(B$6)),1),"")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f ca="1">IFERROR(INDEX(Data!A$1:$A$1002,_xlfn.AGGREGATE(15,6,((Data!$D$1:$D$1002=1)/(Data!$D$1:$D$1002=1))*ROW(Data!$D$1:$D$1002),ROW(B143)-ROW(B$6)),1),"")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f ca="1">IFERROR(INDEX(Data!A$1:$A$1002,_xlfn.AGGREGATE(15,6,((Data!$D$1:$D$1002=1)/(Data!$D$1:$D$1002=1))*ROW(Data!$D$1:$D$1002),ROW(B144)-ROW(B$6)),1),"")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f ca="1">IFERROR(INDEX(Data!A$1:$A$1002,_xlfn.AGGREGATE(15,6,((Data!$D$1:$D$1002=1)/(Data!$D$1:$D$1002=1))*ROW(Data!$D$1:$D$1002),ROW(B145)-ROW(B$6)),1),"")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f ca="1">IFERROR(INDEX(Data!A$1:$A$1002,_xlfn.AGGREGATE(15,6,((Data!$D$1:$D$1002=1)/(Data!$D$1:$D$1002=1))*ROW(Data!$D$1:$D$1002),ROW(B146)-ROW(B$6)),1),"")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f ca="1">IFERROR(INDEX(Data!A$1:$A$1002,_xlfn.AGGREGATE(15,6,((Data!$D$1:$D$1002=1)/(Data!$D$1:$D$1002=1))*ROW(Data!$D$1:$D$1002),ROW(B147)-ROW(B$6)),1),"")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f ca="1">IFERROR(INDEX(Data!A$1:$A$1002,_xlfn.AGGREGATE(15,6,((Data!$D$1:$D$1002=1)/(Data!$D$1:$D$1002=1))*ROW(Data!$D$1:$D$1002),ROW(B148)-ROW(B$6)),1),"")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f ca="1">IFERROR(INDEX(Data!A$1:$A$1002,_xlfn.AGGREGATE(15,6,((Data!$D$1:$D$1002=1)/(Data!$D$1:$D$1002=1))*ROW(Data!$D$1:$D$1002),ROW(B149)-ROW(B$6)),1),"")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f ca="1">IFERROR(INDEX(Data!A$1:$A$1002,_xlfn.AGGREGATE(15,6,((Data!$D$1:$D$1002=1)/(Data!$D$1:$D$1002=1))*ROW(Data!$D$1:$D$1002),ROW(B150)-ROW(B$6)),1),"")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f ca="1">IFERROR(INDEX(Data!A$1:$A$1002,_xlfn.AGGREGATE(15,6,((Data!$D$1:$D$1002=1)/(Data!$D$1:$D$1002=1))*ROW(Data!$D$1:$D$1002),ROW(B151)-ROW(B$6)),1),"")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f ca="1">IFERROR(INDEX(Data!A$1:$A$1002,_xlfn.AGGREGATE(15,6,((Data!$D$1:$D$1002=1)/(Data!$D$1:$D$1002=1))*ROW(Data!$D$1:$D$1002),ROW(B152)-ROW(B$6)),1),"")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f ca="1">IFERROR(INDEX(Data!A$1:$A$1002,_xlfn.AGGREGATE(15,6,((Data!$D$1:$D$1002=1)/(Data!$D$1:$D$1002=1))*ROW(Data!$D$1:$D$1002),ROW(B153)-ROW(B$6)),1),"")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f ca="1">IFERROR(INDEX(Data!A$1:$A$1002,_xlfn.AGGREGATE(15,6,((Data!$D$1:$D$1002=1)/(Data!$D$1:$D$1002=1))*ROW(Data!$D$1:$D$1002),ROW(B154)-ROW(B$6)),1),"")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f ca="1">IFERROR(INDEX(Data!A$1:$A$1002,_xlfn.AGGREGATE(15,6,((Data!$D$1:$D$1002=1)/(Data!$D$1:$D$1002=1))*ROW(Data!$D$1:$D$1002),ROW(B155)-ROW(B$6)),1),"")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f ca="1">IFERROR(INDEX(Data!A$1:$A$1002,_xlfn.AGGREGATE(15,6,((Data!$D$1:$D$1002=1)/(Data!$D$1:$D$1002=1))*ROW(Data!$D$1:$D$1002),ROW(B156)-ROW(B$6)),1),"")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f ca="1">IFERROR(INDEX(Data!A$1:$A$1002,_xlfn.AGGREGATE(15,6,((Data!$D$1:$D$1002=1)/(Data!$D$1:$D$1002=1))*ROW(Data!$D$1:$D$1002),ROW(B157)-ROW(B$6)),1),"")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f ca="1">IFERROR(INDEX(Data!A$1:$A$1002,_xlfn.AGGREGATE(15,6,((Data!$D$1:$D$1002=1)/(Data!$D$1:$D$1002=1))*ROW(Data!$D$1:$D$1002),ROW(B158)-ROW(B$6)),1),"")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f ca="1">IFERROR(INDEX(Data!A$1:$A$1002,_xlfn.AGGREGATE(15,6,((Data!$D$1:$D$1002=1)/(Data!$D$1:$D$1002=1))*ROW(Data!$D$1:$D$1002),ROW(B159)-ROW(B$6)),1),"")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f ca="1">IFERROR(INDEX(Data!A$1:$A$1002,_xlfn.AGGREGATE(15,6,((Data!$D$1:$D$1002=1)/(Data!$D$1:$D$1002=1))*ROW(Data!$D$1:$D$1002),ROW(B160)-ROW(B$6)),1),"")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f ca="1">IFERROR(INDEX(Data!A$1:$A$1002,_xlfn.AGGREGATE(15,6,((Data!$D$1:$D$1002=1)/(Data!$D$1:$D$1002=1))*ROW(Data!$D$1:$D$1002),ROW(B161)-ROW(B$6)),1),"")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f ca="1">IFERROR(INDEX(Data!A$1:$A$1002,_xlfn.AGGREGATE(15,6,((Data!$D$1:$D$1002=1)/(Data!$D$1:$D$1002=1))*ROW(Data!$D$1:$D$1002),ROW(B162)-ROW(B$6)),1),"")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f ca="1">IFERROR(INDEX(Data!A$1:$A$1002,_xlfn.AGGREGATE(15,6,((Data!$D$1:$D$1002=1)/(Data!$D$1:$D$1002=1))*ROW(Data!$D$1:$D$1002),ROW(B163)-ROW(B$6)),1),"")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f ca="1">IFERROR(INDEX(Data!A$1:$A$1002,_xlfn.AGGREGATE(15,6,((Data!$D$1:$D$1002=1)/(Data!$D$1:$D$1002=1))*ROW(Data!$D$1:$D$1002),ROW(B164)-ROW(B$6)),1),"")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f ca="1">IFERROR(INDEX(Data!A$1:$A$1002,_xlfn.AGGREGATE(15,6,((Data!$D$1:$D$1002=1)/(Data!$D$1:$D$1002=1))*ROW(Data!$D$1:$D$1002),ROW(B165)-ROW(B$6)),1),"")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f ca="1">IFERROR(INDEX(Data!A$1:$A$1002,_xlfn.AGGREGATE(15,6,((Data!$D$1:$D$1002=1)/(Data!$D$1:$D$1002=1))*ROW(Data!$D$1:$D$1002),ROW(B166)-ROW(B$6)),1),"")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f ca="1">IFERROR(INDEX(Data!A$1:$A$1002,_xlfn.AGGREGATE(15,6,((Data!$D$1:$D$1002=1)/(Data!$D$1:$D$1002=1))*ROW(Data!$D$1:$D$1002),ROW(B167)-ROW(B$6)),1),"")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f ca="1">IFERROR(INDEX(Data!A$1:$A$1002,_xlfn.AGGREGATE(15,6,((Data!$D$1:$D$1002=1)/(Data!$D$1:$D$1002=1))*ROW(Data!$D$1:$D$1002),ROW(B168)-ROW(B$6)),1),"")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f ca="1">IFERROR(INDEX(Data!A$1:$A$1002,_xlfn.AGGREGATE(15,6,((Data!$D$1:$D$1002=1)/(Data!$D$1:$D$1002=1))*ROW(Data!$D$1:$D$1002),ROW(B169)-ROW(B$6)),1),"")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f ca="1">IFERROR(INDEX(Data!A$1:$A$1002,_xlfn.AGGREGATE(15,6,((Data!$D$1:$D$1002=1)/(Data!$D$1:$D$1002=1))*ROW(Data!$D$1:$D$1002),ROW(B170)-ROW(B$6)),1),"")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f ca="1">IFERROR(INDEX(Data!A$1:$A$1002,_xlfn.AGGREGATE(15,6,((Data!$D$1:$D$1002=1)/(Data!$D$1:$D$1002=1))*ROW(Data!$D$1:$D$1002),ROW(B171)-ROW(B$6)),1),"")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f ca="1">IFERROR(INDEX(Data!A$1:$A$1002,_xlfn.AGGREGATE(15,6,((Data!$D$1:$D$1002=1)/(Data!$D$1:$D$1002=1))*ROW(Data!$D$1:$D$1002),ROW(B172)-ROW(B$6)),1),"")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f ca="1">IFERROR(INDEX(Data!A$1:$A$1002,_xlfn.AGGREGATE(15,6,((Data!$D$1:$D$1002=1)/(Data!$D$1:$D$1002=1))*ROW(Data!$D$1:$D$1002),ROW(B173)-ROW(B$6)),1),"")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f ca="1">IFERROR(INDEX(Data!A$1:$A$1002,_xlfn.AGGREGATE(15,6,((Data!$D$1:$D$1002=1)/(Data!$D$1:$D$1002=1))*ROW(Data!$D$1:$D$1002),ROW(B174)-ROW(B$6)),1),"")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f ca="1">IFERROR(INDEX(Data!A$1:$A$1002,_xlfn.AGGREGATE(15,6,((Data!$D$1:$D$1002=1)/(Data!$D$1:$D$1002=1))*ROW(Data!$D$1:$D$1002),ROW(B175)-ROW(B$6)),1),"")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f ca="1">IFERROR(INDEX(Data!A$1:$A$1002,_xlfn.AGGREGATE(15,6,((Data!$D$1:$D$1002=1)/(Data!$D$1:$D$1002=1))*ROW(Data!$D$1:$D$1002),ROW(B176)-ROW(B$6)),1),"")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f ca="1">IFERROR(INDEX(Data!A$1:$A$1002,_xlfn.AGGREGATE(15,6,((Data!$D$1:$D$1002=1)/(Data!$D$1:$D$1002=1))*ROW(Data!$D$1:$D$1002),ROW(B177)-ROW(B$6)),1),"")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f ca="1">IFERROR(INDEX(Data!A$1:$A$1002,_xlfn.AGGREGATE(15,6,((Data!$D$1:$D$1002=1)/(Data!$D$1:$D$1002=1))*ROW(Data!$D$1:$D$1002),ROW(B178)-ROW(B$6)),1),"")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f ca="1">IFERROR(INDEX(Data!A$1:$A$1002,_xlfn.AGGREGATE(15,6,((Data!$D$1:$D$1002=1)/(Data!$D$1:$D$1002=1))*ROW(Data!$D$1:$D$1002),ROW(B179)-ROW(B$6)),1),"")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f ca="1">IFERROR(INDEX(Data!A$1:$A$1002,_xlfn.AGGREGATE(15,6,((Data!$D$1:$D$1002=1)/(Data!$D$1:$D$1002=1))*ROW(Data!$D$1:$D$1002),ROW(B180)-ROW(B$6)),1),"")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f ca="1">IFERROR(INDEX(Data!A$1:$A$1002,_xlfn.AGGREGATE(15,6,((Data!$D$1:$D$1002=1)/(Data!$D$1:$D$1002=1))*ROW(Data!$D$1:$D$1002),ROW(B181)-ROW(B$6)),1),"")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f ca="1">IFERROR(INDEX(Data!A$1:$A$1002,_xlfn.AGGREGATE(15,6,((Data!$D$1:$D$1002=1)/(Data!$D$1:$D$1002=1))*ROW(Data!$D$1:$D$1002),ROW(B182)-ROW(B$6)),1),"")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f ca="1">IFERROR(INDEX(Data!A$1:$A$1002,_xlfn.AGGREGATE(15,6,((Data!$D$1:$D$1002=1)/(Data!$D$1:$D$1002=1))*ROW(Data!$D$1:$D$1002),ROW(B183)-ROW(B$6)),1),"")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f ca="1">IFERROR(INDEX(Data!A$1:$A$1002,_xlfn.AGGREGATE(15,6,((Data!$D$1:$D$1002=1)/(Data!$D$1:$D$1002=1))*ROW(Data!$D$1:$D$1002),ROW(B184)-ROW(B$6)),1),"")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f ca="1">IFERROR(INDEX(Data!A$1:$A$1002,_xlfn.AGGREGATE(15,6,((Data!$D$1:$D$1002=1)/(Data!$D$1:$D$1002=1))*ROW(Data!$D$1:$D$1002),ROW(B185)-ROW(B$6)),1),"")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f ca="1">IFERROR(INDEX(Data!A$1:$A$1002,_xlfn.AGGREGATE(15,6,((Data!$D$1:$D$1002=1)/(Data!$D$1:$D$1002=1))*ROW(Data!$D$1:$D$1002),ROW(B186)-ROW(B$6)),1),"")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f ca="1">IFERROR(INDEX(Data!A$1:$A$1002,_xlfn.AGGREGATE(15,6,((Data!$D$1:$D$1002=1)/(Data!$D$1:$D$1002=1))*ROW(Data!$D$1:$D$1002),ROW(B187)-ROW(B$6)),1),"")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f ca="1">IFERROR(INDEX(Data!A$1:$A$1002,_xlfn.AGGREGATE(15,6,((Data!$D$1:$D$1002=1)/(Data!$D$1:$D$1002=1))*ROW(Data!$D$1:$D$1002),ROW(B188)-ROW(B$6)),1),"")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f ca="1">IFERROR(INDEX(Data!A$1:$A$1002,_xlfn.AGGREGATE(15,6,((Data!$D$1:$D$1002=1)/(Data!$D$1:$D$1002=1))*ROW(Data!$D$1:$D$1002),ROW(B189)-ROW(B$6)),1),"")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f ca="1">IFERROR(INDEX(Data!A$1:$A$1002,_xlfn.AGGREGATE(15,6,((Data!$D$1:$D$1002=1)/(Data!$D$1:$D$1002=1))*ROW(Data!$D$1:$D$1002),ROW(B190)-ROW(B$6)),1),"")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f ca="1">IFERROR(INDEX(Data!A$1:$A$1002,_xlfn.AGGREGATE(15,6,((Data!$D$1:$D$1002=1)/(Data!$D$1:$D$1002=1))*ROW(Data!$D$1:$D$1002),ROW(B191)-ROW(B$6)),1),"")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f ca="1">IFERROR(INDEX(Data!A$1:$A$1002,_xlfn.AGGREGATE(15,6,((Data!$D$1:$D$1002=1)/(Data!$D$1:$D$1002=1))*ROW(Data!$D$1:$D$1002),ROW(B192)-ROW(B$6)),1),"")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f ca="1">IFERROR(INDEX(Data!A$1:$A$1002,_xlfn.AGGREGATE(15,6,((Data!$D$1:$D$1002=1)/(Data!$D$1:$D$1002=1))*ROW(Data!$D$1:$D$1002),ROW(B193)-ROW(B$6)),1),"")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f ca="1">IFERROR(INDEX(Data!A$1:$A$1002,_xlfn.AGGREGATE(15,6,((Data!$D$1:$D$1002=1)/(Data!$D$1:$D$1002=1))*ROW(Data!$D$1:$D$1002),ROW(B194)-ROW(B$6)),1),"")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f ca="1">IFERROR(INDEX(Data!A$1:$A$1002,_xlfn.AGGREGATE(15,6,((Data!$D$1:$D$1002=1)/(Data!$D$1:$D$1002=1))*ROW(Data!$D$1:$D$1002),ROW(B195)-ROW(B$6)),1),"")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f ca="1">IFERROR(INDEX(Data!A$1:$A$1002,_xlfn.AGGREGATE(15,6,((Data!$D$1:$D$1002=1)/(Data!$D$1:$D$1002=1))*ROW(Data!$D$1:$D$1002),ROW(B196)-ROW(B$6)),1),"")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f ca="1">IFERROR(INDEX(Data!A$1:$A$1002,_xlfn.AGGREGATE(15,6,((Data!$D$1:$D$1002=1)/(Data!$D$1:$D$1002=1))*ROW(Data!$D$1:$D$1002),ROW(B197)-ROW(B$6)),1),"")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f ca="1">IFERROR(INDEX(Data!A$1:$A$1002,_xlfn.AGGREGATE(15,6,((Data!$D$1:$D$1002=1)/(Data!$D$1:$D$1002=1))*ROW(Data!$D$1:$D$1002),ROW(B198)-ROW(B$6)),1),"")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f ca="1">IFERROR(INDEX(Data!A$1:$A$1002,_xlfn.AGGREGATE(15,6,((Data!$D$1:$D$1002=1)/(Data!$D$1:$D$1002=1))*ROW(Data!$D$1:$D$1002),ROW(B199)-ROW(B$6)),1),"")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f ca="1">IFERROR(INDEX(Data!A$1:$A$1002,_xlfn.AGGREGATE(15,6,((Data!$D$1:$D$1002=1)/(Data!$D$1:$D$1002=1))*ROW(Data!$D$1:$D$1002),ROW(B200)-ROW(B$6)),1),"")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f ca="1">IFERROR(INDEX(Data!A$1:$A$1002,_xlfn.AGGREGATE(15,6,((Data!$D$1:$D$1002=1)/(Data!$D$1:$D$1002=1))*ROW(Data!$D$1:$D$1002),ROW(B201)-ROW(B$6)),1),"")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f ca="1">IFERROR(INDEX(Data!A$1:$A$1002,_xlfn.AGGREGATE(15,6,((Data!$D$1:$D$1002=1)/(Data!$D$1:$D$1002=1))*ROW(Data!$D$1:$D$1002),ROW(B202)-ROW(B$6)),1),"")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f ca="1">IFERROR(INDEX(Data!A$1:$A$1002,_xlfn.AGGREGATE(15,6,((Data!$D$1:$D$1002=1)/(Data!$D$1:$D$1002=1))*ROW(Data!$D$1:$D$1002),ROW(B203)-ROW(B$6)),1),"")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f ca="1">IFERROR(INDEX(Data!A$1:$A$1002,_xlfn.AGGREGATE(15,6,((Data!$D$1:$D$1002=1)/(Data!$D$1:$D$1002=1))*ROW(Data!$D$1:$D$1002),ROW(B204)-ROW(B$6)),1),"")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985" priority="4">
      <formula>ISNUMBER(SEARCH(" - ",C7))</formula>
    </cfRule>
    <cfRule type="expression" dxfId="984" priority="5">
      <formula>C7&lt;&gt;""</formula>
    </cfRule>
  </conditionalFormatting>
  <conditionalFormatting sqref="C1">
    <cfRule type="expression" dxfId="983" priority="2">
      <formula>profile&lt;&gt;""</formula>
    </cfRule>
  </conditionalFormatting>
  <conditionalFormatting sqref="D1">
    <cfRule type="expression" dxfId="982" priority="1">
      <formula>profile&lt;&gt;""</formula>
    </cfRule>
  </conditionalFormatting>
  <conditionalFormatting sqref="A7:A204">
    <cfRule type="expression" dxfId="981" priority="6">
      <formula>A7=3</formula>
    </cfRule>
    <cfRule type="expression" dxfId="980" priority="7">
      <formula>A7=2</formula>
    </cfRule>
    <cfRule type="expression" dxfId="979"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455</v>
      </c>
      <c r="D1" s="47" t="s">
        <v>552</v>
      </c>
      <c r="F1" s="47" t="s">
        <v>553</v>
      </c>
      <c r="H1" s="47" t="s">
        <v>474</v>
      </c>
      <c r="J1" s="47" t="s">
        <v>593</v>
      </c>
      <c r="K1" s="78"/>
      <c r="L1" s="47" t="s">
        <v>465</v>
      </c>
      <c r="M1" s="55"/>
      <c r="N1" s="55"/>
      <c r="O1" s="55"/>
      <c r="P1" s="55"/>
      <c r="Q1" s="55"/>
      <c r="R1" s="56"/>
      <c r="S1" s="65"/>
      <c r="T1" s="65"/>
    </row>
    <row r="2" spans="1:20" s="78" customFormat="1" ht="12.45" thickBot="1" x14ac:dyDescent="0.45">
      <c r="A2" s="76">
        <v>1</v>
      </c>
      <c r="B2" s="77" t="str">
        <f ca="1">"Required ("&amp;COUNTIF(Data!$BR:$BR,1)&amp;")"</f>
        <v>Required (6)</v>
      </c>
      <c r="D2" s="93"/>
      <c r="F2" s="79" t="s">
        <v>462</v>
      </c>
      <c r="H2" s="93" t="s">
        <v>605</v>
      </c>
      <c r="J2" s="119">
        <v>50</v>
      </c>
      <c r="L2" s="90" t="str">
        <f ca="1">Analysis!C18</f>
        <v>(#1) Philo with (+0 Add-Ons) / YouTube TV (+0 Add-Ons)  [%100 of marked] for $70</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AT&amp;T TV Now Plus with (+0 Add-Ons) / Philo (+0 Add-Ons)  [%100 of marked] for $85</v>
      </c>
      <c r="M3" s="78"/>
      <c r="N3" s="78"/>
      <c r="O3" s="78"/>
      <c r="P3" s="78"/>
      <c r="Q3" s="78"/>
      <c r="R3" s="78"/>
      <c r="S3" s="78"/>
      <c r="T3" s="80"/>
    </row>
    <row r="4" spans="1:20" x14ac:dyDescent="0.4">
      <c r="A4" s="43">
        <v>3</v>
      </c>
      <c r="B4" s="60" t="str">
        <f ca="1">"Mild Interest ("&amp;COUNTIF(Data!$BR:$BR,3)&amp;")"</f>
        <v>Mild Interest (2)</v>
      </c>
      <c r="D4" s="42" t="str">
        <f ca="1">IF(profile="","",IF(NOT(ISNUMBER(MATCH(profile,$6:$6,0))),"Invalid profile name",COUNTA(OFFSET($A$7,0,MATCH(profile,$6:$6,0)-1,207,1))&amp;" profiled"))</f>
        <v/>
      </c>
      <c r="F4" s="97" t="str">
        <f ca="1">COUNTIFS(Data!D:D,1)&amp;" marked"</f>
        <v>10 marked</v>
      </c>
      <c r="J4" s="78"/>
      <c r="K4" s="78"/>
      <c r="L4" s="53" t="str">
        <f ca="1">Analysis!E18</f>
        <v>(#3) AT&amp;T TV Now Max with (+0 Add-Ons) / Philo (+0 Add-Ons)  [%100 of marked] for $100</v>
      </c>
      <c r="M4" s="99"/>
      <c r="N4" s="99"/>
      <c r="O4" s="99"/>
      <c r="P4" s="99"/>
      <c r="Q4" s="99"/>
      <c r="R4" s="99"/>
      <c r="S4" s="99"/>
      <c r="T4" s="100"/>
    </row>
    <row r="5" spans="1:20" ht="12.45" thickBot="1" x14ac:dyDescent="0.45">
      <c r="B5" s="84">
        <f ca="1">COUNTIFS(Data!D:D,1)</f>
        <v>10</v>
      </c>
    </row>
    <row r="6" spans="1:20" s="84" customFormat="1" ht="24.45" thickBot="1" x14ac:dyDescent="0.45">
      <c r="A6" s="81"/>
      <c r="B6" s="86" t="s">
        <v>655</v>
      </c>
      <c r="C6" s="83"/>
      <c r="D6" s="123" t="s">
        <v>534</v>
      </c>
      <c r="E6" s="83"/>
      <c r="F6" s="123" t="s">
        <v>535</v>
      </c>
      <c r="G6" s="83"/>
      <c r="H6" s="123" t="s">
        <v>536</v>
      </c>
      <c r="I6" s="83"/>
      <c r="J6" s="123" t="s">
        <v>692</v>
      </c>
      <c r="K6" s="83"/>
      <c r="L6" s="123"/>
      <c r="M6" s="83"/>
      <c r="N6" s="123"/>
    </row>
    <row r="7" spans="1:20" x14ac:dyDescent="0.4">
      <c r="A7" s="43">
        <f ca="1">IF(B7="","",IF(INDEX(Data!$BR:$BR,MATCH(B7,Data!$A:$A,0),1)=0,"",INDEX(Data!$BR:$BR,MATCH(B7,Data!$A:$A,0),1)))</f>
        <v>1</v>
      </c>
      <c r="B7" s="43" t="str">
        <f ca="1">IFERROR(INDEX(Data!A$1:$A$1002,_xlfn.AGGREGATE(15,6,((Data!$D$1:$D$1002=1)/(Data!$D$1:$D$1002=1))*ROW(Data!$A$1:$A$1002),ROW(B7)-ROW(B$6)),1),"")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f ca="1">IFERROR(INDEX(Data!A$1:$A$1002,_xlfn.AGGREGATE(15,6,((Data!$D$1:$D$1002=1)/(Data!$D$1:$D$1002=1))*ROW(Data!$A$1:$A$1002),ROW(B8)-ROW(B$6)),1),"")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f ca="1">IFERROR(INDEX(Data!A$1:$A$1002,_xlfn.AGGREGATE(15,6,((Data!$D$1:$D$1002=1)/(Data!$D$1:$D$1002=1))*ROW(Data!$A$1:$A$1002),ROW(B9)-ROW(B$6)),1),"")</f>
        <v>ABC</v>
      </c>
      <c r="C9" s="43">
        <v>2</v>
      </c>
      <c r="D9" s="43" t="s">
        <v>781</v>
      </c>
      <c r="E9" s="43">
        <v>1</v>
      </c>
      <c r="F9" s="43" t="s">
        <v>4</v>
      </c>
      <c r="G9" s="43">
        <v>1</v>
      </c>
      <c r="H9" s="43" t="s">
        <v>25</v>
      </c>
      <c r="I9" s="43"/>
      <c r="J9" s="43"/>
      <c r="K9" s="43"/>
      <c r="L9" s="43"/>
      <c r="M9" s="43"/>
      <c r="N9" s="43"/>
    </row>
    <row r="10" spans="1:20" x14ac:dyDescent="0.4">
      <c r="A10" s="43">
        <f ca="1">IF(B10="","",IF(INDEX(Data!$BR:$BR,MATCH(B10,Data!$A:$A,0),1)=0,"",INDEX(Data!$BR:$BR,MATCH(B10,Data!$A:$A,0),1)))</f>
        <v>2</v>
      </c>
      <c r="B10" s="43" t="str">
        <f ca="1">IFERROR(INDEX(Data!A$1:$A$1002,_xlfn.AGGREGATE(15,6,((Data!$D$1:$D$1002=1)/(Data!$D$1:$D$1002=1))*ROW(Data!$A$1:$A$1002),ROW(B10)-ROW(B$6)),1),"")</f>
        <v>Aspire</v>
      </c>
      <c r="C10" s="43">
        <v>1</v>
      </c>
      <c r="D10" s="43" t="s">
        <v>6</v>
      </c>
      <c r="E10" s="43">
        <v>1</v>
      </c>
      <c r="F10" s="43" t="s">
        <v>194</v>
      </c>
      <c r="G10" s="43">
        <v>1</v>
      </c>
      <c r="H10" s="43" t="s">
        <v>42</v>
      </c>
      <c r="I10" s="43"/>
      <c r="J10" s="43"/>
      <c r="K10" s="43"/>
      <c r="L10" s="43"/>
      <c r="M10" s="43"/>
      <c r="N10" s="43"/>
    </row>
    <row r="11" spans="1:20" x14ac:dyDescent="0.4">
      <c r="A11" s="43">
        <f ca="1">IF(B11="","",IF(INDEX(Data!$BR:$BR,MATCH(B11,Data!$A:$A,0),1)=0,"",INDEX(Data!$BR:$BR,MATCH(B11,Data!$A:$A,0),1)))</f>
        <v>3</v>
      </c>
      <c r="B11" s="43" t="str">
        <f ca="1">IFERROR(INDEX(Data!A$1:$A$1002,_xlfn.AGGREGATE(15,6,((Data!$D$1:$D$1002=1)/(Data!$D$1:$D$1002=1))*ROW(Data!$A$1:$A$1002),ROW(B11)-ROW(B$6)),1),"")</f>
        <v>Cartoon Network</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f ca="1">IFERROR(INDEX(Data!A$1:$A$1002,_xlfn.AGGREGATE(15,6,((Data!$D$1:$D$1002=1)/(Data!$D$1:$D$1002=1))*ROW(Data!$A$1:$A$1002),ROW(B12)-ROW(B$6)),1),"")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3</v>
      </c>
      <c r="B13" s="43" t="str">
        <f ca="1">IFERROR(INDEX(Data!A$1:$A$1002,_xlfn.AGGREGATE(15,6,((Data!$D$1:$D$1002=1)/(Data!$D$1:$D$1002=1))*ROW(Data!$A$1:$A$1002),ROW(B13)-ROW(B$6)),1),"")</f>
        <v>Cooking Channel</v>
      </c>
      <c r="C13" s="43">
        <v>3</v>
      </c>
      <c r="D13" s="43" t="s">
        <v>11</v>
      </c>
      <c r="E13" s="43"/>
      <c r="F13" s="43"/>
      <c r="G13" s="43"/>
      <c r="H13" s="43"/>
      <c r="I13" s="43"/>
      <c r="J13" s="43"/>
      <c r="K13" s="43"/>
      <c r="L13" s="43"/>
      <c r="M13" s="43"/>
      <c r="N13" s="43"/>
    </row>
    <row r="14" spans="1:20" x14ac:dyDescent="0.4">
      <c r="A14" s="43">
        <f ca="1">IF(B14="","",IF(INDEX(Data!$BR:$BR,MATCH(B14,Data!$A:$A,0),1)=0,"",INDEX(Data!$BR:$BR,MATCH(B14,Data!$A:$A,0),1)))</f>
        <v>1</v>
      </c>
      <c r="B14" s="43" t="str">
        <f ca="1">IFERROR(INDEX(Data!A$1:$A$1002,_xlfn.AGGREGATE(15,6,((Data!$D$1:$D$1002=1)/(Data!$D$1:$D$1002=1))*ROW(Data!$A$1:$A$1002),ROW(B14)-ROW(B$6)),1),"")</f>
        <v>FOX</v>
      </c>
      <c r="C14" s="43">
        <v>1</v>
      </c>
      <c r="D14" s="43" t="s">
        <v>14</v>
      </c>
      <c r="E14" s="43"/>
      <c r="F14" s="43"/>
      <c r="G14" s="43"/>
      <c r="H14" s="43"/>
      <c r="I14" s="43"/>
      <c r="J14" s="43"/>
      <c r="K14" s="43"/>
      <c r="L14" s="43"/>
      <c r="M14" s="43"/>
      <c r="N14" s="43"/>
    </row>
    <row r="15" spans="1:20" x14ac:dyDescent="0.4">
      <c r="A15" s="43">
        <f ca="1">IF(B15="","",IF(INDEX(Data!$BR:$BR,MATCH(B15,Data!$A:$A,0),1)=0,"",INDEX(Data!$BR:$BR,MATCH(B15,Data!$A:$A,0),1)))</f>
        <v>2</v>
      </c>
      <c r="B15" s="43" t="str">
        <f ca="1">IFERROR(INDEX(Data!A$1:$A$1002,_xlfn.AGGREGATE(15,6,((Data!$D$1:$D$1002=1)/(Data!$D$1:$D$1002=1))*ROW(Data!$A$1:$A$1002),ROW(B15)-ROW(B$6)),1),"")</f>
        <v>Fox Sports Regionals</v>
      </c>
      <c r="C15" s="43">
        <v>1</v>
      </c>
      <c r="D15" s="43" t="s">
        <v>2</v>
      </c>
      <c r="E15" s="43"/>
      <c r="F15" s="43"/>
      <c r="G15" s="43"/>
      <c r="H15" s="43"/>
      <c r="I15" s="43"/>
      <c r="J15" s="43"/>
      <c r="K15" s="43"/>
      <c r="L15" s="43"/>
      <c r="M15" s="43"/>
      <c r="N15" s="43"/>
    </row>
    <row r="16" spans="1:20" x14ac:dyDescent="0.4">
      <c r="A16" s="43">
        <f ca="1">IF(B16="","",IF(INDEX(Data!$BR:$BR,MATCH(B16,Data!$A:$A,0),1)=0,"",INDEX(Data!$BR:$BR,MATCH(B16,Data!$A:$A,0),1)))</f>
        <v>1</v>
      </c>
      <c r="B16" s="43" t="str">
        <f ca="1">IFERROR(INDEX(Data!A$1:$A$1002,_xlfn.AGGREGATE(15,6,((Data!$D$1:$D$1002=1)/(Data!$D$1:$D$1002=1))*ROW(Data!$A$1:$A$1002),ROW(B16)-ROW(B$6)),1),"")</f>
        <v>NBC</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f ca="1">IFERROR(INDEX(Data!A$1:$A$1002,_xlfn.AGGREGATE(15,6,((Data!$D$1:$D$1002=1)/(Data!$D$1:$D$1002=1))*ROW(Data!$A$1:$A$1002),ROW(B17)-ROW(B$6)),1),"")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f ca="1">IFERROR(INDEX(Data!A$1:$A$1002,_xlfn.AGGREGATE(15,6,((Data!$D$1:$D$1002=1)/(Data!$D$1:$D$1002=1))*ROW(Data!$A$1:$A$1002),ROW(B18)-ROW(B$6)),1),"")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f ca="1">IFERROR(INDEX(Data!A$1:$A$1002,_xlfn.AGGREGATE(15,6,((Data!$D$1:$D$1002=1)/(Data!$D$1:$D$1002=1))*ROW(Data!$A$1:$A$1002),ROW(B19)-ROW(B$6)),1),"")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f ca="1">IFERROR(INDEX(Data!A$1:$A$1002,_xlfn.AGGREGATE(15,6,((Data!$D$1:$D$1002=1)/(Data!$D$1:$D$1002=1))*ROW(Data!$A$1:$A$1002),ROW(B20)-ROW(B$6)),1),"")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f ca="1">IFERROR(INDEX(Data!A$1:$A$1002,_xlfn.AGGREGATE(15,6,((Data!$D$1:$D$1002=1)/(Data!$D$1:$D$1002=1))*ROW(Data!$A$1:$A$1002),ROW(B21)-ROW(B$6)),1),"")</f>
        <v/>
      </c>
      <c r="C21" s="43">
        <v>2</v>
      </c>
      <c r="D21" s="43" t="s">
        <v>162</v>
      </c>
      <c r="E21" s="43"/>
      <c r="F21" s="43"/>
      <c r="G21" s="43"/>
      <c r="H21" s="43"/>
      <c r="I21" s="43"/>
      <c r="J21" s="43"/>
      <c r="K21" s="43"/>
      <c r="L21" s="43"/>
      <c r="M21" s="43"/>
      <c r="N21" s="43"/>
    </row>
    <row r="22" spans="1:14" x14ac:dyDescent="0.4">
      <c r="A22" s="43" t="str">
        <f ca="1">IF(B22="","",IF(INDEX(Data!$BR:$BR,MATCH(B22,Data!$A:$A,0),1)=0,"",INDEX(Data!$BR:$BR,MATCH(B22,Data!$A:$A,0),1)))</f>
        <v/>
      </c>
      <c r="B22" s="43" t="str">
        <f ca="1">IFERROR(INDEX(Data!A$1:$A$1002,_xlfn.AGGREGATE(15,6,((Data!$D$1:$D$1002=1)/(Data!$D$1:$D$1002=1))*ROW(Data!$A$1:$A$1002),ROW(B22)-ROW(B$6)),1),"")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f ca="1">IFERROR(INDEX(Data!A$1:$A$1002,_xlfn.AGGREGATE(15,6,((Data!$D$1:$D$1002=1)/(Data!$D$1:$D$1002=1))*ROW(Data!$A$1:$A$1002),ROW(B23)-ROW(B$6)),1),"")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f ca="1">IFERROR(INDEX(Data!A$1:$A$1002,_xlfn.AGGREGATE(15,6,((Data!$D$1:$D$1002=1)/(Data!$D$1:$D$1002=1))*ROW(Data!$A$1:$A$1002),ROW(B24)-ROW(B$6)),1),"")</f>
        <v/>
      </c>
      <c r="C24" s="43">
        <v>1</v>
      </c>
      <c r="D24" s="43" t="s">
        <v>173</v>
      </c>
      <c r="E24" s="43"/>
      <c r="F24" s="43"/>
      <c r="G24" s="43"/>
      <c r="H24" s="43"/>
      <c r="I24" s="43"/>
      <c r="J24" s="43"/>
      <c r="K24" s="43"/>
      <c r="L24" s="43"/>
      <c r="M24" s="43"/>
      <c r="N24" s="43"/>
    </row>
    <row r="25" spans="1:14" x14ac:dyDescent="0.4">
      <c r="A25" s="43" t="str">
        <f ca="1">IF(B25="","",IF(INDEX(Data!$BR:$BR,MATCH(B25,Data!$A:$A,0),1)=0,"",INDEX(Data!$BR:$BR,MATCH(B25,Data!$A:$A,0),1)))</f>
        <v/>
      </c>
      <c r="B25" s="43" t="str">
        <f ca="1">IFERROR(INDEX(Data!A$1:$A$1002,_xlfn.AGGREGATE(15,6,((Data!$D$1:$D$1002=1)/(Data!$D$1:$D$1002=1))*ROW(Data!$A$1:$A$1002),ROW(B25)-ROW(B$6)),1),"")</f>
        <v/>
      </c>
      <c r="C25" s="43">
        <v>3</v>
      </c>
      <c r="D25" s="43" t="s">
        <v>506</v>
      </c>
      <c r="E25" s="43"/>
      <c r="F25" s="43"/>
      <c r="G25" s="43"/>
      <c r="H25" s="43"/>
      <c r="I25" s="43"/>
      <c r="J25" s="43"/>
      <c r="K25" s="43"/>
      <c r="L25" s="43"/>
      <c r="M25" s="43"/>
      <c r="N25" s="43"/>
    </row>
    <row r="26" spans="1:14" x14ac:dyDescent="0.4">
      <c r="A26" s="43" t="str">
        <f ca="1">IF(B26="","",IF(INDEX(Data!$BR:$BR,MATCH(B26,Data!$A:$A,0),1)=0,"",INDEX(Data!$BR:$BR,MATCH(B26,Data!$A:$A,0),1)))</f>
        <v/>
      </c>
      <c r="B26" s="43" t="str">
        <f ca="1">IFERROR(INDEX(Data!A$1:$A$1002,_xlfn.AGGREGATE(15,6,((Data!$D$1:$D$1002=1)/(Data!$D$1:$D$1002=1))*ROW(Data!$A$1:$A$1002),ROW(B26)-ROW(B$6)),1),"")</f>
        <v/>
      </c>
      <c r="C26" s="43">
        <v>3</v>
      </c>
      <c r="D26" s="43" t="s">
        <v>520</v>
      </c>
      <c r="E26" s="43"/>
      <c r="F26" s="43"/>
      <c r="G26" s="43"/>
      <c r="H26" s="43"/>
      <c r="I26" s="43"/>
      <c r="J26" s="43"/>
      <c r="K26" s="43"/>
      <c r="L26" s="43"/>
      <c r="M26" s="43"/>
      <c r="N26" s="43"/>
    </row>
    <row r="27" spans="1:14" x14ac:dyDescent="0.4">
      <c r="A27" s="43" t="str">
        <f ca="1">IF(B27="","",IF(INDEX(Data!$BR:$BR,MATCH(B27,Data!$A:$A,0),1)=0,"",INDEX(Data!$BR:$BR,MATCH(B27,Data!$A:$A,0),1)))</f>
        <v/>
      </c>
      <c r="B27" s="43" t="str">
        <f ca="1">IFERROR(INDEX(Data!A$1:$A$1002,_xlfn.AGGREGATE(15,6,((Data!$D$1:$D$1002=1)/(Data!$D$1:$D$1002=1))*ROW(Data!$A$1:$A$1002),ROW(B27)-ROW(B$6)),1),"")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f ca="1">IFERROR(INDEX(Data!A$1:$A$1002,_xlfn.AGGREGATE(15,6,((Data!$D$1:$D$1002=1)/(Data!$D$1:$D$1002=1))*ROW(Data!$A$1:$A$1002),ROW(B28)-ROW(B$6)),1),"")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f ca="1">IFERROR(INDEX(Data!A$1:$A$1002,_xlfn.AGGREGATE(15,6,((Data!$D$1:$D$1002=1)/(Data!$D$1:$D$1002=1))*ROW(Data!$A$1:$A$1002),ROW(B29)-ROW(B$6)),1),"")</f>
        <v/>
      </c>
      <c r="C29" s="43">
        <v>1</v>
      </c>
      <c r="D29" s="43" t="s">
        <v>174</v>
      </c>
      <c r="E29" s="43"/>
      <c r="F29" s="43"/>
      <c r="G29" s="43"/>
      <c r="H29" s="43"/>
      <c r="I29" s="43"/>
      <c r="J29" s="43"/>
      <c r="K29" s="43"/>
      <c r="L29" s="43"/>
      <c r="M29" s="43"/>
      <c r="N29" s="43"/>
    </row>
    <row r="30" spans="1:14" x14ac:dyDescent="0.4">
      <c r="A30" s="43" t="str">
        <f ca="1">IF(B30="","",IF(INDEX(Data!$BR:$BR,MATCH(B30,Data!$A:$A,0),1)=0,"",INDEX(Data!$BR:$BR,MATCH(B30,Data!$A:$A,0),1)))</f>
        <v/>
      </c>
      <c r="B30" s="43" t="str">
        <f ca="1">IFERROR(INDEX(Data!A$1:$A$1002,_xlfn.AGGREGATE(15,6,((Data!$D$1:$D$1002=1)/(Data!$D$1:$D$1002=1))*ROW(Data!$A$1:$A$1002),ROW(B30)-ROW(B$6)),1),"")</f>
        <v/>
      </c>
      <c r="C30" s="43">
        <v>1</v>
      </c>
      <c r="D30" s="43" t="s">
        <v>218</v>
      </c>
      <c r="E30" s="43"/>
      <c r="F30" s="43"/>
      <c r="G30" s="43"/>
      <c r="H30" s="43"/>
      <c r="I30" s="43"/>
      <c r="J30" s="43"/>
      <c r="K30" s="43"/>
      <c r="L30" s="43"/>
      <c r="M30" s="43"/>
      <c r="N30" s="43"/>
    </row>
    <row r="31" spans="1:14" x14ac:dyDescent="0.4">
      <c r="A31" s="43" t="str">
        <f ca="1">IF(B31="","",IF(INDEX(Data!$BR:$BR,MATCH(B31,Data!$A:$A,0),1)=0,"",INDEX(Data!$BR:$BR,MATCH(B31,Data!$A:$A,0),1)))</f>
        <v/>
      </c>
      <c r="B31" s="43" t="str">
        <f ca="1">IFERROR(INDEX(Data!A$1:$A$1002,_xlfn.AGGREGATE(15,6,((Data!$D$1:$D$1002=1)/(Data!$D$1:$D$1002=1))*ROW(Data!$A$1:$A$1002),ROW(B31)-ROW(B$6)),1),"")</f>
        <v/>
      </c>
      <c r="C31" s="43">
        <v>3</v>
      </c>
      <c r="D31" s="43" t="s">
        <v>104</v>
      </c>
      <c r="E31" s="43"/>
      <c r="F31" s="43"/>
      <c r="G31" s="43"/>
      <c r="H31" s="43"/>
      <c r="I31" s="43"/>
      <c r="J31" s="43"/>
      <c r="K31" s="43"/>
      <c r="L31" s="43"/>
      <c r="M31" s="43"/>
      <c r="N31" s="43"/>
    </row>
    <row r="32" spans="1:14" x14ac:dyDescent="0.4">
      <c r="A32" s="43" t="str">
        <f ca="1">IF(B32="","",IF(INDEX(Data!$BR:$BR,MATCH(B32,Data!$A:$A,0),1)=0,"",INDEX(Data!$BR:$BR,MATCH(B32,Data!$A:$A,0),1)))</f>
        <v/>
      </c>
      <c r="B32" s="43" t="str">
        <f ca="1">IFERROR(INDEX(Data!A$1:$A$1002,_xlfn.AGGREGATE(15,6,((Data!$D$1:$D$1002=1)/(Data!$D$1:$D$1002=1))*ROW(Data!$A$1:$A$1002),ROW(B32)-ROW(B$6)),1),"")</f>
        <v/>
      </c>
      <c r="C32" s="43">
        <v>3</v>
      </c>
      <c r="D32" s="43" t="s">
        <v>390</v>
      </c>
      <c r="E32" s="43"/>
      <c r="F32" s="43"/>
      <c r="G32" s="43"/>
      <c r="H32" s="43"/>
      <c r="I32" s="43"/>
      <c r="J32" s="43"/>
      <c r="K32" s="43"/>
      <c r="L32" s="43"/>
      <c r="M32" s="43"/>
      <c r="N32" s="43"/>
    </row>
    <row r="33" spans="1:14" x14ac:dyDescent="0.4">
      <c r="A33" s="43" t="str">
        <f ca="1">IF(B33="","",IF(INDEX(Data!$BR:$BR,MATCH(B33,Data!$A:$A,0),1)=0,"",INDEX(Data!$BR:$BR,MATCH(B33,Data!$A:$A,0),1)))</f>
        <v/>
      </c>
      <c r="B33" s="43" t="str">
        <f ca="1">IFERROR(INDEX(Data!A$1:$A$1002,_xlfn.AGGREGATE(15,6,((Data!$D$1:$D$1002=1)/(Data!$D$1:$D$1002=1))*ROW(Data!$A$1:$A$1002),ROW(B33)-ROW(B$6)),1),"")</f>
        <v/>
      </c>
      <c r="C33" s="43">
        <v>1</v>
      </c>
      <c r="D33" s="43" t="s">
        <v>391</v>
      </c>
      <c r="E33" s="43"/>
      <c r="F33" s="43"/>
      <c r="G33" s="43"/>
      <c r="H33" s="43"/>
      <c r="I33" s="43"/>
      <c r="J33" s="43"/>
      <c r="K33" s="43"/>
      <c r="L33" s="43"/>
      <c r="M33" s="43"/>
      <c r="N33" s="43"/>
    </row>
    <row r="34" spans="1:14" x14ac:dyDescent="0.4">
      <c r="A34" s="43" t="str">
        <f ca="1">IF(B34="","",IF(INDEX(Data!$BR:$BR,MATCH(B34,Data!$A:$A,0),1)=0,"",INDEX(Data!$BR:$BR,MATCH(B34,Data!$A:$A,0),1)))</f>
        <v/>
      </c>
      <c r="B34" s="43" t="str">
        <f ca="1">IFERROR(INDEX(Data!A$1:$A$1002,_xlfn.AGGREGATE(15,6,((Data!$D$1:$D$1002=1)/(Data!$D$1:$D$1002=1))*ROW(Data!$A$1:$A$1002),ROW(B34)-ROW(B$6)),1),"")</f>
        <v/>
      </c>
      <c r="C34" s="43">
        <v>2</v>
      </c>
      <c r="D34" s="43" t="s">
        <v>34</v>
      </c>
      <c r="E34" s="43"/>
      <c r="F34" s="43"/>
      <c r="G34" s="43"/>
      <c r="H34" s="43"/>
      <c r="I34" s="43"/>
      <c r="J34" s="43"/>
      <c r="K34" s="43"/>
      <c r="L34" s="43"/>
      <c r="M34" s="43"/>
      <c r="N34" s="43"/>
    </row>
    <row r="35" spans="1:14" x14ac:dyDescent="0.4">
      <c r="A35" s="43" t="str">
        <f ca="1">IF(B35="","",IF(INDEX(Data!$BR:$BR,MATCH(B35,Data!$A:$A,0),1)=0,"",INDEX(Data!$BR:$BR,MATCH(B35,Data!$A:$A,0),1)))</f>
        <v/>
      </c>
      <c r="B35" s="43" t="str">
        <f ca="1">IFERROR(INDEX(Data!A$1:$A$1002,_xlfn.AGGREGATE(15,6,((Data!$D$1:$D$1002=1)/(Data!$D$1:$D$1002=1))*ROW(Data!$A$1:$A$1002),ROW(B35)-ROW(B$6)),1),"")</f>
        <v/>
      </c>
      <c r="C35" s="43">
        <v>1</v>
      </c>
      <c r="D35" s="43" t="s">
        <v>3</v>
      </c>
      <c r="E35" s="43"/>
      <c r="F35" s="43"/>
      <c r="G35" s="43"/>
      <c r="H35" s="43"/>
      <c r="I35" s="43"/>
      <c r="J35" s="43"/>
      <c r="K35" s="43"/>
      <c r="L35" s="43"/>
      <c r="M35" s="43"/>
      <c r="N35" s="43"/>
    </row>
    <row r="36" spans="1:14" x14ac:dyDescent="0.4">
      <c r="A36" s="43" t="str">
        <f ca="1">IF(B36="","",IF(INDEX(Data!$BR:$BR,MATCH(B36,Data!$A:$A,0),1)=0,"",INDEX(Data!$BR:$BR,MATCH(B36,Data!$A:$A,0),1)))</f>
        <v/>
      </c>
      <c r="B36" s="43" t="str">
        <f ca="1">IFERROR(INDEX(Data!A$1:$A$1002,_xlfn.AGGREGATE(15,6,((Data!$D$1:$D$1002=1)/(Data!$D$1:$D$1002=1))*ROW(Data!$A$1:$A$1002),ROW(B36)-ROW(B$6)),1),"")</f>
        <v/>
      </c>
      <c r="C36" s="43">
        <v>2</v>
      </c>
      <c r="D36" s="43" t="s">
        <v>35</v>
      </c>
      <c r="E36" s="43"/>
      <c r="F36" s="43"/>
      <c r="G36" s="43"/>
      <c r="H36" s="43"/>
      <c r="I36" s="43"/>
      <c r="J36" s="43"/>
      <c r="K36" s="43"/>
      <c r="L36" s="43"/>
      <c r="M36" s="43"/>
      <c r="N36" s="43"/>
    </row>
    <row r="37" spans="1:14" ht="24" x14ac:dyDescent="0.4">
      <c r="A37" s="43" t="str">
        <f ca="1">IF(B37="","",IF(INDEX(Data!$BR:$BR,MATCH(B37,Data!$A:$A,0),1)=0,"",INDEX(Data!$BR:$BR,MATCH(B37,Data!$A:$A,0),1)))</f>
        <v/>
      </c>
      <c r="B37" s="43" t="str">
        <f ca="1">IFERROR(INDEX(Data!A$1:$A$1002,_xlfn.AGGREGATE(15,6,((Data!$D$1:$D$1002=1)/(Data!$D$1:$D$1002=1))*ROW(Data!$A$1:$A$1002),ROW(B37)-ROW(B$6)),1),"")</f>
        <v/>
      </c>
      <c r="C37" s="43">
        <v>2</v>
      </c>
      <c r="D37" s="43" t="s">
        <v>631</v>
      </c>
      <c r="E37" s="43"/>
      <c r="F37" s="43"/>
      <c r="G37" s="43"/>
      <c r="H37" s="43"/>
      <c r="I37" s="43"/>
      <c r="J37" s="43"/>
      <c r="K37" s="43"/>
      <c r="L37" s="43"/>
      <c r="M37" s="43"/>
      <c r="N37" s="43"/>
    </row>
    <row r="38" spans="1:14" x14ac:dyDescent="0.4">
      <c r="A38" s="43" t="str">
        <f ca="1">IF(B38="","",IF(INDEX(Data!$BR:$BR,MATCH(B38,Data!$A:$A,0),1)=0,"",INDEX(Data!$BR:$BR,MATCH(B38,Data!$A:$A,0),1)))</f>
        <v/>
      </c>
      <c r="B38" s="43" t="str">
        <f ca="1">IFERROR(INDEX(Data!A$1:$A$1002,_xlfn.AGGREGATE(15,6,((Data!$D$1:$D$1002=1)/(Data!$D$1:$D$1002=1))*ROW(Data!$A$1:$A$1002),ROW(B38)-ROW(B$6)),1),"")</f>
        <v/>
      </c>
      <c r="C38" s="43">
        <v>1</v>
      </c>
      <c r="D38" s="43" t="s">
        <v>36</v>
      </c>
      <c r="E38" s="43"/>
      <c r="F38" s="43"/>
      <c r="G38" s="43"/>
      <c r="H38" s="43"/>
      <c r="I38" s="43"/>
      <c r="J38" s="43"/>
      <c r="K38" s="43"/>
      <c r="L38" s="43"/>
      <c r="M38" s="43"/>
      <c r="N38" s="43"/>
    </row>
    <row r="39" spans="1:14" x14ac:dyDescent="0.4">
      <c r="A39" s="43" t="str">
        <f ca="1">IF(B39="","",IF(INDEX(Data!$BR:$BR,MATCH(B39,Data!$A:$A,0),1)=0,"",INDEX(Data!$BR:$BR,MATCH(B39,Data!$A:$A,0),1)))</f>
        <v/>
      </c>
      <c r="B39" s="43" t="str">
        <f ca="1">IFERROR(INDEX(Data!A$1:$A$1002,_xlfn.AGGREGATE(15,6,((Data!$D$1:$D$1002=1)/(Data!$D$1:$D$1002=1))*ROW(Data!$A$1:$A$1002),ROW(B39)-ROW(B$6)),1),"")</f>
        <v/>
      </c>
      <c r="C39" s="43">
        <v>3</v>
      </c>
      <c r="D39" s="43" t="s">
        <v>110</v>
      </c>
      <c r="E39" s="43"/>
      <c r="F39" s="43"/>
      <c r="G39" s="43"/>
      <c r="H39" s="43"/>
      <c r="I39" s="43"/>
      <c r="J39" s="43"/>
      <c r="K39" s="43"/>
      <c r="L39" s="43"/>
      <c r="M39" s="43"/>
      <c r="N39" s="43"/>
    </row>
    <row r="40" spans="1:14" x14ac:dyDescent="0.4">
      <c r="A40" s="43" t="str">
        <f ca="1">IF(B40="","",IF(INDEX(Data!$BR:$BR,MATCH(B40,Data!$A:$A,0),1)=0,"",INDEX(Data!$BR:$BR,MATCH(B40,Data!$A:$A,0),1)))</f>
        <v/>
      </c>
      <c r="B40" s="43" t="str">
        <f ca="1">IFERROR(INDEX(Data!A$1:$A$1002,_xlfn.AGGREGATE(15,6,((Data!$D$1:$D$1002=1)/(Data!$D$1:$D$1002=1))*ROW(Data!$A$1:$A$1002),ROW(B40)-ROW(B$6)),1),"")</f>
        <v/>
      </c>
      <c r="C40" s="43">
        <v>1</v>
      </c>
      <c r="D40" s="43" t="s">
        <v>175</v>
      </c>
      <c r="E40" s="43"/>
      <c r="F40" s="43"/>
      <c r="G40" s="43"/>
      <c r="H40" s="43"/>
      <c r="I40" s="43"/>
      <c r="J40" s="43"/>
      <c r="K40" s="43"/>
      <c r="L40" s="43"/>
      <c r="M40" s="43"/>
      <c r="N40" s="43"/>
    </row>
    <row r="41" spans="1:14" x14ac:dyDescent="0.4">
      <c r="A41" s="43" t="str">
        <f ca="1">IF(B41="","",IF(INDEX(Data!$BR:$BR,MATCH(B41,Data!$A:$A,0),1)=0,"",INDEX(Data!$BR:$BR,MATCH(B41,Data!$A:$A,0),1)))</f>
        <v/>
      </c>
      <c r="B41" s="43" t="str">
        <f ca="1">IFERROR(INDEX(Data!A$1:$A$1002,_xlfn.AGGREGATE(15,6,((Data!$D$1:$D$1002=1)/(Data!$D$1:$D$1002=1))*ROW(Data!$A$1:$A$1002),ROW(B41)-ROW(B$6)),1),"")</f>
        <v/>
      </c>
      <c r="C41" s="43">
        <v>1</v>
      </c>
      <c r="D41" s="43" t="s">
        <v>176</v>
      </c>
      <c r="E41" s="43"/>
      <c r="F41" s="43"/>
      <c r="G41" s="43"/>
      <c r="H41" s="43"/>
      <c r="I41" s="43"/>
      <c r="J41" s="43"/>
      <c r="K41" s="43"/>
      <c r="L41" s="43"/>
      <c r="M41" s="43"/>
      <c r="N41" s="43"/>
    </row>
    <row r="42" spans="1:14" x14ac:dyDescent="0.4">
      <c r="A42" s="43" t="str">
        <f ca="1">IF(B42="","",IF(INDEX(Data!$BR:$BR,MATCH(B42,Data!$A:$A,0),1)=0,"",INDEX(Data!$BR:$BR,MATCH(B42,Data!$A:$A,0),1)))</f>
        <v/>
      </c>
      <c r="B42" s="43" t="str">
        <f ca="1">IFERROR(INDEX(Data!A$1:$A$1002,_xlfn.AGGREGATE(15,6,((Data!$D$1:$D$1002=1)/(Data!$D$1:$D$1002=1))*ROW(Data!$A$1:$A$1002),ROW(B42)-ROW(B$6)),1),"")</f>
        <v/>
      </c>
      <c r="C42" s="43">
        <v>1</v>
      </c>
      <c r="D42" s="43" t="s">
        <v>224</v>
      </c>
      <c r="E42" s="43"/>
      <c r="F42" s="43"/>
      <c r="G42" s="43"/>
      <c r="H42" s="43"/>
      <c r="I42" s="43"/>
      <c r="J42" s="43"/>
      <c r="K42" s="43"/>
      <c r="L42" s="43"/>
      <c r="M42" s="43"/>
      <c r="N42" s="43"/>
    </row>
    <row r="43" spans="1:14" x14ac:dyDescent="0.4">
      <c r="A43" s="43" t="str">
        <f ca="1">IF(B43="","",IF(INDEX(Data!$BR:$BR,MATCH(B43,Data!$A:$A,0),1)=0,"",INDEX(Data!$BR:$BR,MATCH(B43,Data!$A:$A,0),1)))</f>
        <v/>
      </c>
      <c r="B43" s="43" t="str">
        <f ca="1">IFERROR(INDEX(Data!A$1:$A$1002,_xlfn.AGGREGATE(15,6,((Data!$D$1:$D$1002=1)/(Data!$D$1:$D$1002=1))*ROW(Data!$A$1:$A$1002),ROW(B43)-ROW(B$6)),1),"")</f>
        <v/>
      </c>
      <c r="C43" s="43">
        <v>1</v>
      </c>
      <c r="D43" s="43" t="s">
        <v>37</v>
      </c>
      <c r="E43" s="43"/>
      <c r="F43" s="43"/>
      <c r="G43" s="43"/>
      <c r="H43" s="43"/>
      <c r="I43" s="43"/>
      <c r="J43" s="43"/>
      <c r="K43" s="43"/>
      <c r="L43" s="43"/>
      <c r="M43" s="43"/>
      <c r="N43" s="43"/>
    </row>
    <row r="44" spans="1:14" x14ac:dyDescent="0.4">
      <c r="A44" s="43" t="str">
        <f ca="1">IF(B44="","",IF(INDEX(Data!$BR:$BR,MATCH(B44,Data!$A:$A,0),1)=0,"",INDEX(Data!$BR:$BR,MATCH(B44,Data!$A:$A,0),1)))</f>
        <v/>
      </c>
      <c r="B44" s="43" t="str">
        <f ca="1">IFERROR(INDEX(Data!A$1:$A$1002,_xlfn.AGGREGATE(15,6,((Data!$D$1:$D$1002=1)/(Data!$D$1:$D$1002=1))*ROW(Data!$A$1:$A$1002),ROW(B44)-ROW(B$6)),1),"")</f>
        <v/>
      </c>
      <c r="C44" s="43">
        <v>1</v>
      </c>
      <c r="D44" s="43" t="s">
        <v>38</v>
      </c>
      <c r="E44" s="43"/>
      <c r="F44" s="43"/>
      <c r="G44" s="43"/>
      <c r="H44" s="43"/>
      <c r="I44" s="43"/>
      <c r="J44" s="43"/>
      <c r="K44" s="43"/>
      <c r="L44" s="43"/>
      <c r="M44" s="43"/>
      <c r="N44" s="43"/>
    </row>
    <row r="45" spans="1:14" x14ac:dyDescent="0.4">
      <c r="A45" s="43" t="str">
        <f ca="1">IF(B45="","",IF(INDEX(Data!$BR:$BR,MATCH(B45,Data!$A:$A,0),1)=0,"",INDEX(Data!$BR:$BR,MATCH(B45,Data!$A:$A,0),1)))</f>
        <v/>
      </c>
      <c r="B45" s="43" t="str">
        <f ca="1">IFERROR(INDEX(Data!A$1:$A$1002,_xlfn.AGGREGATE(15,6,((Data!$D$1:$D$1002=1)/(Data!$D$1:$D$1002=1))*ROW(Data!$A$1:$A$1002),ROW(B45)-ROW(B$6)),1),"")</f>
        <v/>
      </c>
      <c r="C45" s="43">
        <v>2</v>
      </c>
      <c r="D45" s="43" t="s">
        <v>177</v>
      </c>
      <c r="E45" s="43"/>
      <c r="F45" s="43"/>
      <c r="G45" s="43"/>
      <c r="H45" s="43"/>
      <c r="I45" s="43"/>
      <c r="J45" s="43"/>
      <c r="K45" s="43"/>
      <c r="L45" s="43"/>
      <c r="M45" s="43"/>
      <c r="N45" s="43"/>
    </row>
    <row r="46" spans="1:14" x14ac:dyDescent="0.4">
      <c r="A46" s="43" t="str">
        <f ca="1">IF(B46="","",IF(INDEX(Data!$BR:$BR,MATCH(B46,Data!$A:$A,0),1)=0,"",INDEX(Data!$BR:$BR,MATCH(B46,Data!$A:$A,0),1)))</f>
        <v/>
      </c>
      <c r="B46" s="43" t="str">
        <f ca="1">IFERROR(INDEX(Data!A$1:$A$1002,_xlfn.AGGREGATE(15,6,((Data!$D$1:$D$1002=1)/(Data!$D$1:$D$1002=1))*ROW(Data!$A$1:$A$1002),ROW(B46)-ROW(B$6)),1),"")</f>
        <v/>
      </c>
      <c r="C46" s="43">
        <v>2</v>
      </c>
      <c r="D46" s="43" t="s">
        <v>39</v>
      </c>
      <c r="E46" s="43"/>
      <c r="F46" s="43"/>
      <c r="G46" s="43"/>
      <c r="H46" s="43"/>
      <c r="I46" s="43"/>
      <c r="J46" s="43"/>
      <c r="K46" s="43"/>
      <c r="L46" s="43"/>
      <c r="M46" s="43"/>
      <c r="N46" s="43"/>
    </row>
    <row r="47" spans="1:14" x14ac:dyDescent="0.4">
      <c r="A47" s="43" t="str">
        <f ca="1">IF(B47="","",IF(INDEX(Data!$BR:$BR,MATCH(B47,Data!$A:$A,0),1)=0,"",INDEX(Data!$BR:$BR,MATCH(B47,Data!$A:$A,0),1)))</f>
        <v/>
      </c>
      <c r="B47" s="43" t="str">
        <f ca="1">IFERROR(INDEX(Data!A$1:$A$1002,_xlfn.AGGREGATE(15,6,((Data!$D$1:$D$1002=1)/(Data!$D$1:$D$1002=1))*ROW(Data!$A$1:$A$1002),ROW(B47)-ROW(B$6)),1),"")</f>
        <v/>
      </c>
      <c r="C47" s="43">
        <v>1</v>
      </c>
      <c r="D47" s="43" t="s">
        <v>114</v>
      </c>
      <c r="E47" s="43"/>
      <c r="F47" s="43"/>
      <c r="G47" s="43"/>
      <c r="H47" s="43"/>
      <c r="I47" s="43"/>
      <c r="J47" s="43"/>
      <c r="K47" s="43"/>
      <c r="L47" s="43"/>
      <c r="M47" s="43"/>
      <c r="N47" s="43"/>
    </row>
    <row r="48" spans="1:14" x14ac:dyDescent="0.4">
      <c r="A48" s="43" t="str">
        <f ca="1">IF(B48="","",IF(INDEX(Data!$BR:$BR,MATCH(B48,Data!$A:$A,0),1)=0,"",INDEX(Data!$BR:$BR,MATCH(B48,Data!$A:$A,0),1)))</f>
        <v/>
      </c>
      <c r="B48" s="43" t="str">
        <f ca="1">IFERROR(INDEX(Data!A$1:$A$1002,_xlfn.AGGREGATE(15,6,((Data!$D$1:$D$1002=1)/(Data!$D$1:$D$1002=1))*ROW(Data!$A$1:$A$1002),ROW(B48)-ROW(B$6)),1),"")</f>
        <v/>
      </c>
      <c r="C48" s="43">
        <v>3</v>
      </c>
      <c r="D48" s="43" t="s">
        <v>168</v>
      </c>
      <c r="E48" s="43"/>
      <c r="F48" s="43"/>
      <c r="G48" s="43"/>
      <c r="H48" s="43"/>
      <c r="I48" s="43"/>
      <c r="J48" s="43"/>
      <c r="K48" s="43"/>
      <c r="L48" s="43"/>
      <c r="M48" s="43"/>
      <c r="N48" s="43"/>
    </row>
    <row r="49" spans="1:14" x14ac:dyDescent="0.4">
      <c r="A49" s="43" t="str">
        <f ca="1">IF(B49="","",IF(INDEX(Data!$BR:$BR,MATCH(B49,Data!$A:$A,0),1)=0,"",INDEX(Data!$BR:$BR,MATCH(B49,Data!$A:$A,0),1)))</f>
        <v/>
      </c>
      <c r="B49" s="43" t="str">
        <f ca="1">IFERROR(INDEX(Data!A$1:$A$1002,_xlfn.AGGREGATE(15,6,((Data!$D$1:$D$1002=1)/(Data!$D$1:$D$1002=1))*ROW(Data!$A$1:$A$1002),ROW(B49)-ROW(B$6)),1),"")</f>
        <v/>
      </c>
      <c r="C49" s="43">
        <v>1</v>
      </c>
      <c r="D49" s="43" t="s">
        <v>40</v>
      </c>
      <c r="E49" s="43"/>
      <c r="F49" s="43"/>
      <c r="G49" s="43"/>
      <c r="H49" s="43"/>
      <c r="I49" s="43"/>
      <c r="J49" s="43"/>
      <c r="K49" s="43"/>
      <c r="L49" s="43"/>
      <c r="M49" s="43"/>
      <c r="N49" s="43"/>
    </row>
    <row r="50" spans="1:14" x14ac:dyDescent="0.4">
      <c r="A50" s="43" t="str">
        <f ca="1">IF(B50="","",IF(INDEX(Data!$BR:$BR,MATCH(B50,Data!$A:$A,0),1)=0,"",INDEX(Data!$BR:$BR,MATCH(B50,Data!$A:$A,0),1)))</f>
        <v/>
      </c>
      <c r="B50" s="43" t="str">
        <f ca="1">IFERROR(INDEX(Data!A$1:$A$1002,_xlfn.AGGREGATE(15,6,((Data!$D$1:$D$1002=1)/(Data!$D$1:$D$1002=1))*ROW(Data!$A$1:$A$1002),ROW(B50)-ROW(B$6)),1),"")</f>
        <v/>
      </c>
      <c r="C50" s="43">
        <v>1</v>
      </c>
      <c r="D50" s="43" t="s">
        <v>178</v>
      </c>
      <c r="E50" s="43"/>
      <c r="F50" s="43"/>
      <c r="G50" s="43"/>
      <c r="H50" s="43"/>
      <c r="I50" s="43"/>
      <c r="J50" s="43"/>
      <c r="K50" s="43"/>
      <c r="L50" s="43"/>
      <c r="M50" s="43"/>
      <c r="N50" s="43"/>
    </row>
    <row r="51" spans="1:14" x14ac:dyDescent="0.4">
      <c r="A51" s="43" t="str">
        <f ca="1">IF(B51="","",IF(INDEX(Data!$BR:$BR,MATCH(B51,Data!$A:$A,0),1)=0,"",INDEX(Data!$BR:$BR,MATCH(B51,Data!$A:$A,0),1)))</f>
        <v/>
      </c>
      <c r="B51" s="43" t="str">
        <f ca="1">IFERROR(INDEX(Data!A$1:$A$1002,_xlfn.AGGREGATE(15,6,((Data!$D$1:$D$1002=1)/(Data!$D$1:$D$1002=1))*ROW(Data!$A$1:$A$1002),ROW(B51)-ROW(B$6)),1),"")</f>
        <v/>
      </c>
      <c r="C51" s="43">
        <v>2</v>
      </c>
      <c r="D51" s="43" t="s">
        <v>118</v>
      </c>
      <c r="E51" s="43"/>
      <c r="F51" s="43"/>
      <c r="G51" s="43"/>
      <c r="H51" s="43"/>
      <c r="I51" s="43"/>
      <c r="J51" s="43"/>
      <c r="K51" s="43"/>
      <c r="L51" s="43"/>
      <c r="M51" s="43"/>
      <c r="N51" s="43"/>
    </row>
    <row r="52" spans="1:14" ht="24" x14ac:dyDescent="0.4">
      <c r="A52" s="43" t="str">
        <f ca="1">IF(B52="","",IF(INDEX(Data!$BR:$BR,MATCH(B52,Data!$A:$A,0),1)=0,"",INDEX(Data!$BR:$BR,MATCH(B52,Data!$A:$A,0),1)))</f>
        <v/>
      </c>
      <c r="B52" s="43" t="str">
        <f ca="1">IFERROR(INDEX(Data!A$1:$A$1002,_xlfn.AGGREGATE(15,6,((Data!$D$1:$D$1002=1)/(Data!$D$1:$D$1002=1))*ROW(Data!$A$1:$A$1002),ROW(B52)-ROW(B$6)),1),"")</f>
        <v/>
      </c>
      <c r="C52" s="43">
        <v>2</v>
      </c>
      <c r="D52" s="43" t="s">
        <v>119</v>
      </c>
      <c r="E52" s="43"/>
      <c r="F52" s="43"/>
      <c r="G52" s="43"/>
      <c r="H52" s="43"/>
      <c r="I52" s="43"/>
      <c r="J52" s="43"/>
      <c r="K52" s="43"/>
      <c r="L52" s="43"/>
      <c r="M52" s="43"/>
      <c r="N52" s="43"/>
    </row>
    <row r="53" spans="1:14" x14ac:dyDescent="0.4">
      <c r="A53" s="43" t="str">
        <f ca="1">IF(B53="","",IF(INDEX(Data!$BR:$BR,MATCH(B53,Data!$A:$A,0),1)=0,"",INDEX(Data!$BR:$BR,MATCH(B53,Data!$A:$A,0),1)))</f>
        <v/>
      </c>
      <c r="B53" s="43" t="str">
        <f ca="1">IFERROR(INDEX(Data!A$1:$A$1002,_xlfn.AGGREGATE(15,6,((Data!$D$1:$D$1002=1)/(Data!$D$1:$D$1002=1))*ROW(Data!$A$1:$A$1002),ROW(B53)-ROW(B$6)),1),"")</f>
        <v/>
      </c>
      <c r="C53" s="43">
        <v>3</v>
      </c>
      <c r="D53" s="43" t="s">
        <v>41</v>
      </c>
      <c r="E53" s="43"/>
      <c r="F53" s="43"/>
      <c r="G53" s="43"/>
      <c r="H53" s="43"/>
      <c r="I53" s="43"/>
      <c r="J53" s="43"/>
      <c r="K53" s="43"/>
      <c r="L53" s="43"/>
      <c r="M53" s="43"/>
      <c r="N53" s="43"/>
    </row>
    <row r="54" spans="1:14" x14ac:dyDescent="0.4">
      <c r="A54" s="43" t="str">
        <f ca="1">IF(B54="","",IF(INDEX(Data!$BR:$BR,MATCH(B54,Data!$A:$A,0),1)=0,"",INDEX(Data!$BR:$BR,MATCH(B54,Data!$A:$A,0),1)))</f>
        <v/>
      </c>
      <c r="B54" s="43" t="str">
        <f ca="1">IFERROR(INDEX(Data!A$1:$A$1002,_xlfn.AGGREGATE(15,6,((Data!$D$1:$D$1002=1)/(Data!$D$1:$D$1002=1))*ROW(Data!$A$1:$A$1002),ROW(B54)-ROW(B$6)),1),"")</f>
        <v/>
      </c>
      <c r="C54" s="43">
        <v>1</v>
      </c>
      <c r="D54" s="43" t="s">
        <v>42</v>
      </c>
      <c r="E54" s="43"/>
      <c r="F54" s="43"/>
      <c r="G54" s="43"/>
      <c r="H54" s="43"/>
      <c r="I54" s="43"/>
      <c r="J54" s="43"/>
      <c r="K54" s="43"/>
      <c r="L54" s="43"/>
      <c r="M54" s="43"/>
      <c r="N54" s="43"/>
    </row>
    <row r="55" spans="1:14" x14ac:dyDescent="0.4">
      <c r="A55" s="43" t="str">
        <f ca="1">IF(B55="","",IF(INDEX(Data!$BR:$BR,MATCH(B55,Data!$A:$A,0),1)=0,"",INDEX(Data!$BR:$BR,MATCH(B55,Data!$A:$A,0),1)))</f>
        <v/>
      </c>
      <c r="B55" s="43" t="str">
        <f ca="1">IFERROR(INDEX(Data!A$1:$A$1002,_xlfn.AGGREGATE(15,6,((Data!$D$1:$D$1002=1)/(Data!$D$1:$D$1002=1))*ROW(Data!$A$1:$A$1002),ROW(B55)-ROW(B$6)),1),"")</f>
        <v/>
      </c>
      <c r="C55" s="43">
        <v>1</v>
      </c>
      <c r="D55" s="43" t="s">
        <v>43</v>
      </c>
      <c r="E55" s="43"/>
      <c r="F55" s="43"/>
      <c r="G55" s="43"/>
      <c r="H55" s="43"/>
      <c r="I55" s="43"/>
      <c r="J55" s="43"/>
      <c r="K55" s="43"/>
      <c r="L55" s="43"/>
      <c r="M55" s="43"/>
      <c r="N55" s="43"/>
    </row>
    <row r="56" spans="1:14" x14ac:dyDescent="0.4">
      <c r="A56" s="43" t="str">
        <f ca="1">IF(B56="","",IF(INDEX(Data!$BR:$BR,MATCH(B56,Data!$A:$A,0),1)=0,"",INDEX(Data!$BR:$BR,MATCH(B56,Data!$A:$A,0),1)))</f>
        <v/>
      </c>
      <c r="B56" s="43" t="str">
        <f ca="1">IFERROR(INDEX(Data!A$1:$A$1002,_xlfn.AGGREGATE(15,6,((Data!$D$1:$D$1002=1)/(Data!$D$1:$D$1002=1))*ROW(Data!$A$1:$A$1002),ROW(B56)-ROW(B$6)),1),"")</f>
        <v/>
      </c>
      <c r="C56" s="43">
        <v>1</v>
      </c>
      <c r="D56" s="43" t="s">
        <v>46</v>
      </c>
      <c r="E56" s="43"/>
      <c r="F56" s="43"/>
      <c r="G56" s="43"/>
      <c r="H56" s="43"/>
      <c r="I56" s="43"/>
      <c r="J56" s="43"/>
      <c r="K56" s="43"/>
      <c r="L56" s="43"/>
      <c r="M56" s="43"/>
      <c r="N56" s="43"/>
    </row>
    <row r="57" spans="1:14" x14ac:dyDescent="0.4">
      <c r="A57" s="43" t="str">
        <f ca="1">IF(B57="","",IF(INDEX(Data!$BR:$BR,MATCH(B57,Data!$A:$A,0),1)=0,"",INDEX(Data!$BR:$BR,MATCH(B57,Data!$A:$A,0),1)))</f>
        <v/>
      </c>
      <c r="B57" s="43" t="str">
        <f ca="1">IFERROR(INDEX(Data!A$1:$A$1002,_xlfn.AGGREGATE(15,6,((Data!$D$1:$D$1002=1)/(Data!$D$1:$D$1002=1))*ROW(Data!$A$1:$A$1002),ROW(B57)-ROW(B$6)),1),"")</f>
        <v/>
      </c>
      <c r="C57" s="43">
        <v>3</v>
      </c>
      <c r="D57" s="43" t="s">
        <v>334</v>
      </c>
      <c r="E57" s="43"/>
      <c r="F57" s="43"/>
      <c r="G57" s="43"/>
      <c r="H57" s="43"/>
      <c r="I57" s="43"/>
      <c r="J57" s="43"/>
      <c r="K57" s="43"/>
      <c r="L57" s="43"/>
      <c r="M57" s="43"/>
      <c r="N57" s="43"/>
    </row>
    <row r="58" spans="1:14" x14ac:dyDescent="0.4">
      <c r="A58" s="43" t="str">
        <f ca="1">IF(B58="","",IF(INDEX(Data!$BR:$BR,MATCH(B58,Data!$A:$A,0),1)=0,"",INDEX(Data!$BR:$BR,MATCH(B58,Data!$A:$A,0),1)))</f>
        <v/>
      </c>
      <c r="B58" s="43" t="str">
        <f ca="1">IFERROR(INDEX(Data!A$1:$A$1002,_xlfn.AGGREGATE(15,6,((Data!$D$1:$D$1002=1)/(Data!$D$1:$D$1002=1))*ROW(Data!$A$1:$A$1002),ROW(B58)-ROW(B$6)),1),"")</f>
        <v/>
      </c>
      <c r="C58" s="43">
        <v>1</v>
      </c>
      <c r="D58" s="43" t="s">
        <v>47</v>
      </c>
      <c r="E58" s="43"/>
      <c r="F58" s="43"/>
      <c r="G58" s="43"/>
      <c r="H58" s="43"/>
      <c r="I58" s="43"/>
      <c r="J58" s="43"/>
      <c r="K58" s="43"/>
      <c r="L58" s="43"/>
      <c r="M58" s="43"/>
      <c r="N58" s="43"/>
    </row>
    <row r="59" spans="1:14" ht="24" x14ac:dyDescent="0.4">
      <c r="A59" s="43" t="str">
        <f ca="1">IF(B59="","",IF(INDEX(Data!$BR:$BR,MATCH(B59,Data!$A:$A,0),1)=0,"",INDEX(Data!$BR:$BR,MATCH(B59,Data!$A:$A,0),1)))</f>
        <v/>
      </c>
      <c r="B59" s="43" t="str">
        <f ca="1">IFERROR(INDEX(Data!A$1:$A$1002,_xlfn.AGGREGATE(15,6,((Data!$D$1:$D$1002=1)/(Data!$D$1:$D$1002=1))*ROW(Data!$A$1:$A$1002),ROW(B59)-ROW(B$6)),1),"")</f>
        <v/>
      </c>
      <c r="C59" s="43">
        <v>1</v>
      </c>
      <c r="D59" s="43" t="s">
        <v>48</v>
      </c>
      <c r="E59" s="43"/>
      <c r="F59" s="43"/>
      <c r="G59" s="43"/>
      <c r="H59" s="43"/>
      <c r="I59" s="43"/>
      <c r="J59" s="43"/>
      <c r="K59" s="43"/>
      <c r="L59" s="43"/>
      <c r="M59" s="43"/>
      <c r="N59" s="43"/>
    </row>
    <row r="60" spans="1:14" x14ac:dyDescent="0.4">
      <c r="A60" s="43" t="str">
        <f ca="1">IF(B60="","",IF(INDEX(Data!$BR:$BR,MATCH(B60,Data!$A:$A,0),1)=0,"",INDEX(Data!$BR:$BR,MATCH(B60,Data!$A:$A,0),1)))</f>
        <v/>
      </c>
      <c r="B60" s="43" t="str">
        <f ca="1">IFERROR(INDEX(Data!A$1:$A$1002,_xlfn.AGGREGATE(15,6,((Data!$D$1:$D$1002=1)/(Data!$D$1:$D$1002=1))*ROW(Data!$A$1:$A$1002),ROW(B60)-ROW(B$6)),1),"")</f>
        <v/>
      </c>
      <c r="C60" s="43">
        <v>2</v>
      </c>
      <c r="D60" s="43" t="s">
        <v>120</v>
      </c>
      <c r="E60" s="43"/>
      <c r="F60" s="43"/>
      <c r="G60" s="43"/>
      <c r="H60" s="43"/>
      <c r="I60" s="43"/>
      <c r="J60" s="43"/>
      <c r="K60" s="43"/>
      <c r="L60" s="43"/>
      <c r="M60" s="43"/>
      <c r="N60" s="43"/>
    </row>
    <row r="61" spans="1:14" x14ac:dyDescent="0.4">
      <c r="A61" s="43" t="str">
        <f ca="1">IF(B61="","",IF(INDEX(Data!$BR:$BR,MATCH(B61,Data!$A:$A,0),1)=0,"",INDEX(Data!$BR:$BR,MATCH(B61,Data!$A:$A,0),1)))</f>
        <v/>
      </c>
      <c r="B61" s="43" t="str">
        <f ca="1">IFERROR(INDEX(Data!A$1:$A$1002,_xlfn.AGGREGATE(15,6,((Data!$D$1:$D$1002=1)/(Data!$D$1:$D$1002=1))*ROW(Data!$A$1:$A$1002),ROW(B61)-ROW(B$6)),1),"")</f>
        <v/>
      </c>
      <c r="C61" s="43">
        <v>3</v>
      </c>
      <c r="D61" s="43" t="s">
        <v>154</v>
      </c>
      <c r="E61" s="43"/>
      <c r="F61" s="43"/>
      <c r="G61" s="43"/>
      <c r="H61" s="43"/>
      <c r="I61" s="43"/>
      <c r="J61" s="43"/>
      <c r="K61" s="43"/>
      <c r="L61" s="43"/>
      <c r="M61" s="43"/>
      <c r="N61" s="43"/>
    </row>
    <row r="62" spans="1:14" x14ac:dyDescent="0.4">
      <c r="A62" s="43" t="str">
        <f ca="1">IF(B62="","",IF(INDEX(Data!$BR:$BR,MATCH(B62,Data!$A:$A,0),1)=0,"",INDEX(Data!$BR:$BR,MATCH(B62,Data!$A:$A,0),1)))</f>
        <v/>
      </c>
      <c r="B62" s="43" t="str">
        <f ca="1">IFERROR(INDEX(Data!A$1:$A$1002,_xlfn.AGGREGATE(15,6,((Data!$D$1:$D$1002=1)/(Data!$D$1:$D$1002=1))*ROW(Data!$A$1:$A$1002),ROW(B62)-ROW(B$6)),1),"")</f>
        <v/>
      </c>
      <c r="C62" s="43">
        <v>2</v>
      </c>
      <c r="D62" s="43" t="s">
        <v>50</v>
      </c>
      <c r="E62" s="43"/>
      <c r="F62" s="43"/>
      <c r="G62" s="43"/>
      <c r="H62" s="43"/>
      <c r="I62" s="43"/>
      <c r="J62" s="43"/>
      <c r="K62" s="43"/>
      <c r="L62" s="43"/>
      <c r="M62" s="43"/>
      <c r="N62" s="43"/>
    </row>
    <row r="63" spans="1:14" x14ac:dyDescent="0.4">
      <c r="A63" s="43" t="str">
        <f ca="1">IF(B63="","",IF(INDEX(Data!$BR:$BR,MATCH(B63,Data!$A:$A,0),1)=0,"",INDEX(Data!$BR:$BR,MATCH(B63,Data!$A:$A,0),1)))</f>
        <v/>
      </c>
      <c r="B63" s="43" t="str">
        <f ca="1">IFERROR(INDEX(Data!A$1:$A$1002,_xlfn.AGGREGATE(15,6,((Data!$D$1:$D$1002=1)/(Data!$D$1:$D$1002=1))*ROW(Data!$A$1:$A$1002),ROW(B63)-ROW(B$6)),1),"")</f>
        <v/>
      </c>
      <c r="C63" s="43">
        <v>3</v>
      </c>
      <c r="D63" s="43" t="s">
        <v>51</v>
      </c>
      <c r="E63" s="43"/>
      <c r="F63" s="43"/>
      <c r="G63" s="43"/>
      <c r="H63" s="43"/>
      <c r="I63" s="43"/>
      <c r="J63" s="43"/>
      <c r="K63" s="43"/>
      <c r="L63" s="43"/>
      <c r="M63" s="43"/>
      <c r="N63" s="43"/>
    </row>
    <row r="64" spans="1:14" x14ac:dyDescent="0.4">
      <c r="A64" s="43" t="str">
        <f ca="1">IF(B64="","",IF(INDEX(Data!$BR:$BR,MATCH(B64,Data!$A:$A,0),1)=0,"",INDEX(Data!$BR:$BR,MATCH(B64,Data!$A:$A,0),1)))</f>
        <v/>
      </c>
      <c r="B64" s="43" t="str">
        <f ca="1">IFERROR(INDEX(Data!A$1:$A$1002,_xlfn.AGGREGATE(15,6,((Data!$D$1:$D$1002=1)/(Data!$D$1:$D$1002=1))*ROW(Data!$A$1:$A$1002),ROW(B64)-ROW(B$6)),1),"")</f>
        <v/>
      </c>
      <c r="C64" s="43">
        <v>3</v>
      </c>
      <c r="D64" s="43" t="s">
        <v>124</v>
      </c>
      <c r="E64" s="43"/>
      <c r="F64" s="43"/>
      <c r="G64" s="43"/>
      <c r="H64" s="43"/>
      <c r="I64" s="43"/>
      <c r="J64" s="43"/>
      <c r="K64" s="43"/>
      <c r="L64" s="43"/>
      <c r="M64" s="43"/>
      <c r="N64" s="43"/>
    </row>
    <row r="65" spans="1:14" x14ac:dyDescent="0.4">
      <c r="A65" s="43" t="str">
        <f ca="1">IF(B65="","",IF(INDEX(Data!$BR:$BR,MATCH(B65,Data!$A:$A,0),1)=0,"",INDEX(Data!$BR:$BR,MATCH(B65,Data!$A:$A,0),1)))</f>
        <v/>
      </c>
      <c r="B65" s="43" t="str">
        <f ca="1">IFERROR(INDEX(Data!A$1:$A$1002,_xlfn.AGGREGATE(15,6,((Data!$D$1:$D$1002=1)/(Data!$D$1:$D$1002=1))*ROW(Data!$A$1:$A$1002),ROW(B65)-ROW(B$6)),1),"")</f>
        <v/>
      </c>
      <c r="C65" s="43">
        <v>1</v>
      </c>
      <c r="D65" s="43" t="s">
        <v>378</v>
      </c>
      <c r="E65" s="43"/>
      <c r="F65" s="43"/>
      <c r="G65" s="43"/>
      <c r="H65" s="43"/>
      <c r="I65" s="43"/>
      <c r="J65" s="43"/>
      <c r="K65" s="43"/>
      <c r="L65" s="43"/>
      <c r="M65" s="43"/>
      <c r="N65" s="43"/>
    </row>
    <row r="66" spans="1:14" x14ac:dyDescent="0.4">
      <c r="A66" s="43" t="str">
        <f ca="1">IF(B66="","",IF(INDEX(Data!$BR:$BR,MATCH(B66,Data!$A:$A,0),1)=0,"",INDEX(Data!$BR:$BR,MATCH(B66,Data!$A:$A,0),1)))</f>
        <v/>
      </c>
      <c r="B66" s="43" t="str">
        <f ca="1">IFERROR(INDEX(Data!A$1:$A$1002,_xlfn.AGGREGATE(15,6,((Data!$D$1:$D$1002=1)/(Data!$D$1:$D$1002=1))*ROW(Data!$A$1:$A$1002),ROW(B66)-ROW(B$6)),1),"")</f>
        <v/>
      </c>
      <c r="C66" s="43">
        <v>1</v>
      </c>
      <c r="D66" s="43" t="s">
        <v>53</v>
      </c>
      <c r="E66" s="43"/>
      <c r="F66" s="43"/>
      <c r="G66" s="43"/>
      <c r="H66" s="43"/>
      <c r="I66" s="43"/>
      <c r="J66" s="43"/>
      <c r="K66" s="43"/>
      <c r="L66" s="43"/>
      <c r="M66" s="43"/>
      <c r="N66" s="43"/>
    </row>
    <row r="67" spans="1:14" x14ac:dyDescent="0.4">
      <c r="A67" s="43" t="str">
        <f ca="1">IF(B67="","",IF(INDEX(Data!$BR:$BR,MATCH(B67,Data!$A:$A,0),1)=0,"",INDEX(Data!$BR:$BR,MATCH(B67,Data!$A:$A,0),1)))</f>
        <v/>
      </c>
      <c r="B67" s="43" t="str">
        <f ca="1">IFERROR(INDEX(Data!A$1:$A$1002,_xlfn.AGGREGATE(15,6,((Data!$D$1:$D$1002=1)/(Data!$D$1:$D$1002=1))*ROW(Data!$A$1:$A$1002),ROW(B67)-ROW(B$6)),1),"")</f>
        <v/>
      </c>
      <c r="C67" s="43">
        <v>1</v>
      </c>
      <c r="D67" s="43" t="s">
        <v>54</v>
      </c>
      <c r="E67" s="43"/>
      <c r="F67" s="43"/>
      <c r="G67" s="43"/>
      <c r="H67" s="43"/>
      <c r="I67" s="43"/>
      <c r="J67" s="43"/>
      <c r="K67" s="43"/>
      <c r="L67" s="43"/>
      <c r="M67" s="43"/>
      <c r="N67" s="43"/>
    </row>
    <row r="68" spans="1:14" x14ac:dyDescent="0.4">
      <c r="A68" s="43" t="str">
        <f ca="1">IF(B68="","",IF(INDEX(Data!$BR:$BR,MATCH(B68,Data!$A:$A,0),1)=0,"",INDEX(Data!$BR:$BR,MATCH(B68,Data!$A:$A,0),1)))</f>
        <v/>
      </c>
      <c r="B68" s="43" t="str">
        <f ca="1">IFERROR(INDEX(Data!A$1:$A$1002,_xlfn.AGGREGATE(15,6,((Data!$D$1:$D$1002=1)/(Data!$D$1:$D$1002=1))*ROW(Data!$A$1:$A$1002),ROW(B68)-ROW(B$6)),1),"")</f>
        <v/>
      </c>
      <c r="C68" s="43">
        <v>1</v>
      </c>
      <c r="D68" s="43" t="s">
        <v>4</v>
      </c>
      <c r="E68" s="43"/>
      <c r="F68" s="43"/>
      <c r="G68" s="43"/>
      <c r="H68" s="43"/>
      <c r="I68" s="43"/>
      <c r="J68" s="43"/>
      <c r="K68" s="43"/>
      <c r="L68" s="43"/>
      <c r="M68" s="43"/>
      <c r="N68" s="43"/>
    </row>
    <row r="69" spans="1:14" x14ac:dyDescent="0.4">
      <c r="A69" s="43" t="str">
        <f ca="1">IF(B69="","",IF(INDEX(Data!$BR:$BR,MATCH(B69,Data!$A:$A,0),1)=0,"",INDEX(Data!$BR:$BR,MATCH(B69,Data!$A:$A,0),1)))</f>
        <v/>
      </c>
      <c r="B69" s="43" t="str">
        <f ca="1">IFERROR(INDEX(Data!A$1:$A$1002,_xlfn.AGGREGATE(15,6,((Data!$D$1:$D$1002=1)/(Data!$D$1:$D$1002=1))*ROW(Data!$A$1:$A$1002),ROW(B69)-ROW(B$6)),1),"")</f>
        <v/>
      </c>
      <c r="C69" s="43">
        <v>1</v>
      </c>
      <c r="D69" s="43" t="s">
        <v>179</v>
      </c>
      <c r="E69" s="43"/>
      <c r="F69" s="43"/>
      <c r="G69" s="43"/>
      <c r="H69" s="43"/>
      <c r="I69" s="43"/>
      <c r="J69" s="43"/>
      <c r="K69" s="43"/>
      <c r="L69" s="43"/>
      <c r="M69" s="43"/>
      <c r="N69" s="43"/>
    </row>
    <row r="70" spans="1:14" x14ac:dyDescent="0.4">
      <c r="A70" s="43" t="str">
        <f ca="1">IF(B70="","",IF(INDEX(Data!$BR:$BR,MATCH(B70,Data!$A:$A,0),1)=0,"",INDEX(Data!$BR:$BR,MATCH(B70,Data!$A:$A,0),1)))</f>
        <v/>
      </c>
      <c r="B70" s="43" t="str">
        <f ca="1">IFERROR(INDEX(Data!A$1:$A$1002,_xlfn.AGGREGATE(15,6,((Data!$D$1:$D$1002=1)/(Data!$D$1:$D$1002=1))*ROW(Data!$A$1:$A$1002),ROW(B70)-ROW(B$6)),1),"")</f>
        <v/>
      </c>
      <c r="C70" s="43">
        <v>1</v>
      </c>
      <c r="D70" s="43" t="s">
        <v>242</v>
      </c>
      <c r="E70" s="43"/>
      <c r="F70" s="43"/>
      <c r="G70" s="43"/>
      <c r="H70" s="43"/>
      <c r="I70" s="43"/>
      <c r="J70" s="43"/>
      <c r="K70" s="43"/>
      <c r="L70" s="43"/>
      <c r="M70" s="43"/>
      <c r="N70" s="43"/>
    </row>
    <row r="71" spans="1:14" x14ac:dyDescent="0.4">
      <c r="A71" s="43" t="str">
        <f ca="1">IF(B71="","",IF(INDEX(Data!$BR:$BR,MATCH(B71,Data!$A:$A,0),1)=0,"",INDEX(Data!$BR:$BR,MATCH(B71,Data!$A:$A,0),1)))</f>
        <v/>
      </c>
      <c r="B71" s="43" t="str">
        <f ca="1">IFERROR(INDEX(Data!A$1:$A$1002,_xlfn.AGGREGATE(15,6,((Data!$D$1:$D$1002=1)/(Data!$D$1:$D$1002=1))*ROW(Data!$A$1:$A$1002),ROW(B71)-ROW(B$6)),1),"")</f>
        <v/>
      </c>
      <c r="C71" s="43">
        <v>2</v>
      </c>
      <c r="D71" s="43" t="s">
        <v>131</v>
      </c>
      <c r="E71" s="43"/>
      <c r="F71" s="43"/>
      <c r="G71" s="43"/>
      <c r="H71" s="43"/>
      <c r="I71" s="43"/>
      <c r="J71" s="43"/>
      <c r="K71" s="43"/>
      <c r="L71" s="43"/>
      <c r="M71" s="43"/>
      <c r="N71" s="43"/>
    </row>
    <row r="72" spans="1:14" x14ac:dyDescent="0.4">
      <c r="A72" s="43" t="str">
        <f ca="1">IF(B72="","",IF(INDEX(Data!$BR:$BR,MATCH(B72,Data!$A:$A,0),1)=0,"",INDEX(Data!$BR:$BR,MATCH(B72,Data!$A:$A,0),1)))</f>
        <v/>
      </c>
      <c r="B72" s="43" t="str">
        <f ca="1">IFERROR(INDEX(Data!A$1:$A$1002,_xlfn.AGGREGATE(15,6,((Data!$D$1:$D$1002=1)/(Data!$D$1:$D$1002=1))*ROW(Data!$A$1:$A$1002),ROW(B72)-ROW(B$6)),1),"")</f>
        <v/>
      </c>
      <c r="C72" s="43">
        <v>3</v>
      </c>
      <c r="D72" s="43" t="s">
        <v>132</v>
      </c>
      <c r="E72" s="43"/>
      <c r="F72" s="43"/>
      <c r="G72" s="43"/>
      <c r="H72" s="43"/>
      <c r="I72" s="43"/>
      <c r="J72" s="43"/>
      <c r="K72" s="43"/>
      <c r="L72" s="43"/>
      <c r="M72" s="43"/>
      <c r="N72" s="43"/>
    </row>
    <row r="73" spans="1:14" x14ac:dyDescent="0.4">
      <c r="A73" s="43" t="str">
        <f ca="1">IF(B73="","",IF(INDEX(Data!$BR:$BR,MATCH(B73,Data!$A:$A,0),1)=0,"",INDEX(Data!$BR:$BR,MATCH(B73,Data!$A:$A,0),1)))</f>
        <v/>
      </c>
      <c r="B73" s="43" t="str">
        <f ca="1">IFERROR(INDEX(Data!A$1:$A$1002,_xlfn.AGGREGATE(15,6,((Data!$D$1:$D$1002=1)/(Data!$D$1:$D$1002=1))*ROW(Data!$A$1:$A$1002),ROW(B73)-ROW(B$6)),1),"")</f>
        <v/>
      </c>
      <c r="C73" s="43">
        <v>3</v>
      </c>
      <c r="D73" s="43" t="s">
        <v>751</v>
      </c>
      <c r="E73" s="43"/>
      <c r="F73" s="43"/>
      <c r="G73" s="43"/>
      <c r="H73" s="43"/>
      <c r="I73" s="43"/>
      <c r="J73" s="43"/>
      <c r="K73" s="43"/>
      <c r="L73" s="43"/>
      <c r="M73" s="43"/>
      <c r="N73" s="43"/>
    </row>
    <row r="74" spans="1:14" x14ac:dyDescent="0.4">
      <c r="A74" s="43" t="str">
        <f ca="1">IF(B74="","",IF(INDEX(Data!$BR:$BR,MATCH(B74,Data!$A:$A,0),1)=0,"",INDEX(Data!$BR:$BR,MATCH(B74,Data!$A:$A,0),1)))</f>
        <v/>
      </c>
      <c r="B74" s="43" t="str">
        <f ca="1">IFERROR(INDEX(Data!A$1:$A$1002,_xlfn.AGGREGATE(15,6,((Data!$D$1:$D$1002=1)/(Data!$D$1:$D$1002=1))*ROW(Data!$A$1:$A$1002),ROW(B74)-ROW(B$6)),1),"")</f>
        <v/>
      </c>
      <c r="C74" s="43">
        <v>1</v>
      </c>
      <c r="D74" s="43" t="s">
        <v>63</v>
      </c>
      <c r="E74" s="43"/>
      <c r="F74" s="43"/>
      <c r="G74" s="43"/>
      <c r="H74" s="43"/>
      <c r="I74" s="43"/>
      <c r="J74" s="43"/>
      <c r="K74" s="43"/>
      <c r="L74" s="43"/>
      <c r="M74" s="43"/>
      <c r="N74" s="43"/>
    </row>
    <row r="75" spans="1:14" x14ac:dyDescent="0.4">
      <c r="A75" s="43" t="str">
        <f ca="1">IF(B75="","",IF(INDEX(Data!$BR:$BR,MATCH(B75,Data!$A:$A,0),1)=0,"",INDEX(Data!$BR:$BR,MATCH(B75,Data!$A:$A,0),1)))</f>
        <v/>
      </c>
      <c r="B75" s="43" t="str">
        <f ca="1">IFERROR(INDEX(Data!A$1:$A$1002,_xlfn.AGGREGATE(15,6,((Data!$D$1:$D$1002=1)/(Data!$D$1:$D$1002=1))*ROW(Data!$A$1:$A$1002),ROW(B75)-ROW(B$6)),1),"")</f>
        <v/>
      </c>
      <c r="C75" s="43">
        <v>3</v>
      </c>
      <c r="D75" s="43" t="s">
        <v>135</v>
      </c>
      <c r="E75" s="43"/>
      <c r="F75" s="43"/>
      <c r="G75" s="43"/>
      <c r="H75" s="43"/>
      <c r="I75" s="43"/>
      <c r="J75" s="43"/>
      <c r="K75" s="43"/>
      <c r="L75" s="43"/>
      <c r="M75" s="43"/>
      <c r="N75" s="43"/>
    </row>
    <row r="76" spans="1:14" x14ac:dyDescent="0.4">
      <c r="A76" s="43" t="str">
        <f ca="1">IF(B76="","",IF(INDEX(Data!$BR:$BR,MATCH(B76,Data!$A:$A,0),1)=0,"",INDEX(Data!$BR:$BR,MATCH(B76,Data!$A:$A,0),1)))</f>
        <v/>
      </c>
      <c r="B76" s="43" t="str">
        <f ca="1">IFERROR(INDEX(Data!A$1:$A$1002,_xlfn.AGGREGATE(15,6,((Data!$D$1:$D$1002=1)/(Data!$D$1:$D$1002=1))*ROW(Data!$A$1:$A$1002),ROW(B76)-ROW(B$6)),1),"")</f>
        <v/>
      </c>
      <c r="C76" s="43">
        <v>2</v>
      </c>
      <c r="D76" s="43" t="s">
        <v>137</v>
      </c>
      <c r="E76" s="43"/>
      <c r="F76" s="43"/>
      <c r="G76" s="43"/>
      <c r="H76" s="43"/>
      <c r="I76" s="43"/>
      <c r="J76" s="43"/>
      <c r="K76" s="43"/>
      <c r="L76" s="43"/>
      <c r="M76" s="43"/>
      <c r="N76" s="43"/>
    </row>
    <row r="77" spans="1:14" x14ac:dyDescent="0.4">
      <c r="A77" s="43" t="str">
        <f ca="1">IF(B77="","",IF(INDEX(Data!$BR:$BR,MATCH(B77,Data!$A:$A,0),1)=0,"",INDEX(Data!$BR:$BR,MATCH(B77,Data!$A:$A,0),1)))</f>
        <v/>
      </c>
      <c r="B77" s="43" t="str">
        <f ca="1">IFERROR(INDEX(Data!A$1:$A$1002,_xlfn.AGGREGATE(15,6,((Data!$D$1:$D$1002=1)/(Data!$D$1:$D$1002=1))*ROW(Data!$A$1:$A$1002),ROW(B77)-ROW(B$6)),1),"")</f>
        <v/>
      </c>
      <c r="C77" s="43">
        <v>3</v>
      </c>
      <c r="D77" s="43" t="s">
        <v>138</v>
      </c>
      <c r="E77" s="43"/>
      <c r="F77" s="43"/>
      <c r="G77" s="43"/>
      <c r="H77" s="43"/>
      <c r="I77" s="43"/>
      <c r="J77" s="43"/>
      <c r="K77" s="43"/>
      <c r="L77" s="43"/>
      <c r="M77" s="43"/>
      <c r="N77" s="43"/>
    </row>
    <row r="78" spans="1:14" x14ac:dyDescent="0.4">
      <c r="A78" s="43" t="str">
        <f ca="1">IF(B78="","",IF(INDEX(Data!$BR:$BR,MATCH(B78,Data!$A:$A,0),1)=0,"",INDEX(Data!$BR:$BR,MATCH(B78,Data!$A:$A,0),1)))</f>
        <v/>
      </c>
      <c r="B78" s="43" t="str">
        <f ca="1">IFERROR(INDEX(Data!A$1:$A$1002,_xlfn.AGGREGATE(15,6,((Data!$D$1:$D$1002=1)/(Data!$D$1:$D$1002=1))*ROW(Data!$A$1:$A$1002),ROW(B78)-ROW(B$6)),1),"")</f>
        <v/>
      </c>
      <c r="C78" s="43">
        <v>1</v>
      </c>
      <c r="D78" s="43" t="s">
        <v>64</v>
      </c>
      <c r="E78" s="43"/>
      <c r="F78" s="43"/>
      <c r="G78" s="43"/>
      <c r="H78" s="43"/>
      <c r="I78" s="43"/>
      <c r="J78" s="43"/>
      <c r="K78" s="43"/>
      <c r="L78" s="43"/>
      <c r="M78" s="43"/>
      <c r="N78" s="43"/>
    </row>
    <row r="79" spans="1:14" x14ac:dyDescent="0.4">
      <c r="A79" s="43" t="str">
        <f ca="1">IF(B79="","",IF(INDEX(Data!$BR:$BR,MATCH(B79,Data!$A:$A,0),1)=0,"",INDEX(Data!$BR:$BR,MATCH(B79,Data!$A:$A,0),1)))</f>
        <v/>
      </c>
      <c r="B79" s="43" t="str">
        <f ca="1">IFERROR(INDEX(Data!A$1:$A$1002,_xlfn.AGGREGATE(15,6,((Data!$D$1:$D$1002=1)/(Data!$D$1:$D$1002=1))*ROW(Data!$A$1:$A$1002),ROW(B79)-ROW(B$6)),1),"")</f>
        <v/>
      </c>
      <c r="C79" s="43">
        <v>2</v>
      </c>
      <c r="D79" s="43" t="s">
        <v>65</v>
      </c>
      <c r="E79" s="43"/>
      <c r="F79" s="43"/>
      <c r="G79" s="43"/>
      <c r="H79" s="43"/>
      <c r="I79" s="43"/>
      <c r="J79" s="43"/>
      <c r="K79" s="43"/>
      <c r="L79" s="43"/>
      <c r="M79" s="43"/>
      <c r="N79" s="43"/>
    </row>
    <row r="80" spans="1:14" x14ac:dyDescent="0.4">
      <c r="A80" s="43" t="str">
        <f ca="1">IF(B80="","",IF(INDEX(Data!$BR:$BR,MATCH(B80,Data!$A:$A,0),1)=0,"",INDEX(Data!$BR:$BR,MATCH(B80,Data!$A:$A,0),1)))</f>
        <v/>
      </c>
      <c r="B80" s="43" t="str">
        <f ca="1">IFERROR(INDEX(Data!A$1:$A$1002,_xlfn.AGGREGATE(15,6,((Data!$D$1:$D$1002=1)/(Data!$D$1:$D$1002=1))*ROW(Data!$A$1:$A$1002),ROW(B80)-ROW(B$6)),1),"")</f>
        <v/>
      </c>
      <c r="C80" s="43">
        <v>3</v>
      </c>
      <c r="D80" s="43" t="s">
        <v>152</v>
      </c>
      <c r="E80" s="43"/>
      <c r="F80" s="43"/>
      <c r="G80" s="43"/>
      <c r="H80" s="43"/>
      <c r="I80" s="43"/>
      <c r="J80" s="43"/>
      <c r="K80" s="43"/>
      <c r="L80" s="43"/>
      <c r="M80" s="43"/>
      <c r="N80" s="43"/>
    </row>
    <row r="81" spans="1:14" x14ac:dyDescent="0.4">
      <c r="A81" s="43" t="str">
        <f ca="1">IF(B81="","",IF(INDEX(Data!$BR:$BR,MATCH(B81,Data!$A:$A,0),1)=0,"",INDEX(Data!$BR:$BR,MATCH(B81,Data!$A:$A,0),1)))</f>
        <v/>
      </c>
      <c r="B81" s="43" t="str">
        <f ca="1">IFERROR(INDEX(Data!A$1:$A$1002,_xlfn.AGGREGATE(15,6,((Data!$D$1:$D$1002=1)/(Data!$D$1:$D$1002=1))*ROW(Data!$A$1:$A$1002),ROW(B81)-ROW(B$6)),1),"")</f>
        <v/>
      </c>
      <c r="C81" s="43">
        <v>3</v>
      </c>
      <c r="D81" s="43" t="s">
        <v>66</v>
      </c>
      <c r="E81" s="43"/>
      <c r="F81" s="43"/>
      <c r="G81" s="43"/>
      <c r="H81" s="43"/>
      <c r="I81" s="43"/>
      <c r="J81" s="43"/>
      <c r="K81" s="43"/>
      <c r="L81" s="43"/>
      <c r="M81" s="43"/>
      <c r="N81" s="43"/>
    </row>
    <row r="82" spans="1:14" x14ac:dyDescent="0.4">
      <c r="A82" s="43" t="str">
        <f ca="1">IF(B82="","",IF(INDEX(Data!$BR:$BR,MATCH(B82,Data!$A:$A,0),1)=0,"",INDEX(Data!$BR:$BR,MATCH(B82,Data!$A:$A,0),1)))</f>
        <v/>
      </c>
      <c r="B82" s="43" t="str">
        <f ca="1">IFERROR(INDEX(Data!A$1:$A$1002,_xlfn.AGGREGATE(15,6,((Data!$D$1:$D$1002=1)/(Data!$D$1:$D$1002=1))*ROW(Data!$A$1:$A$1002),ROW(B82)-ROW(B$6)),1),"")</f>
        <v/>
      </c>
      <c r="C82" s="43">
        <v>1</v>
      </c>
      <c r="D82" s="43" t="s">
        <v>182</v>
      </c>
      <c r="E82" s="43"/>
      <c r="F82" s="43"/>
      <c r="G82" s="43"/>
      <c r="H82" s="43"/>
      <c r="I82" s="43"/>
      <c r="J82" s="43"/>
      <c r="K82" s="43"/>
      <c r="L82" s="43"/>
      <c r="M82" s="43"/>
      <c r="N82" s="43"/>
    </row>
    <row r="83" spans="1:14" x14ac:dyDescent="0.4">
      <c r="A83" s="43" t="str">
        <f ca="1">IF(B83="","",IF(INDEX(Data!$BR:$BR,MATCH(B83,Data!$A:$A,0),1)=0,"",INDEX(Data!$BR:$BR,MATCH(B83,Data!$A:$A,0),1)))</f>
        <v/>
      </c>
      <c r="B83" s="43" t="str">
        <f ca="1">IFERROR(INDEX(Data!A$1:$A$1002,_xlfn.AGGREGATE(15,6,((Data!$D$1:$D$1002=1)/(Data!$D$1:$D$1002=1))*ROW(Data!$A$1:$A$1002),ROW(B83)-ROW(B$6)),1),"")</f>
        <v/>
      </c>
      <c r="C83" s="43">
        <v>3</v>
      </c>
      <c r="D83" s="43" t="s">
        <v>141</v>
      </c>
      <c r="E83" s="43"/>
      <c r="F83" s="43"/>
      <c r="G83" s="43"/>
      <c r="H83" s="43"/>
      <c r="I83" s="43"/>
      <c r="J83" s="43"/>
      <c r="K83" s="43"/>
      <c r="L83" s="43"/>
      <c r="M83" s="43"/>
      <c r="N83" s="43"/>
    </row>
    <row r="84" spans="1:14" x14ac:dyDescent="0.4">
      <c r="A84" s="43" t="str">
        <f ca="1">IF(B84="","",IF(INDEX(Data!$BR:$BR,MATCH(B84,Data!$A:$A,0),1)=0,"",INDEX(Data!$BR:$BR,MATCH(B84,Data!$A:$A,0),1)))</f>
        <v/>
      </c>
      <c r="B84" s="43" t="str">
        <f ca="1">IFERROR(INDEX(Data!A$1:$A$1002,_xlfn.AGGREGATE(15,6,((Data!$D$1:$D$1002=1)/(Data!$D$1:$D$1002=1))*ROW(Data!$A$1:$A$1002),ROW(B84)-ROW(B$6)),1),"")</f>
        <v/>
      </c>
      <c r="C84" s="43">
        <v>3</v>
      </c>
      <c r="D84" s="43" t="s">
        <v>142</v>
      </c>
      <c r="E84" s="43"/>
      <c r="F84" s="43"/>
      <c r="G84" s="43"/>
      <c r="H84" s="43"/>
      <c r="I84" s="43"/>
      <c r="J84" s="43"/>
      <c r="K84" s="43"/>
      <c r="L84" s="43"/>
      <c r="M84" s="43"/>
      <c r="N84" s="43"/>
    </row>
    <row r="85" spans="1:14" x14ac:dyDescent="0.4">
      <c r="A85" s="43" t="str">
        <f ca="1">IF(B85="","",IF(INDEX(Data!$BR:$BR,MATCH(B85,Data!$A:$A,0),1)=0,"",INDEX(Data!$BR:$BR,MATCH(B85,Data!$A:$A,0),1)))</f>
        <v/>
      </c>
      <c r="B85" s="43" t="str">
        <f ca="1">IFERROR(INDEX(Data!A$1:$A$1002,_xlfn.AGGREGATE(15,6,((Data!$D$1:$D$1002=1)/(Data!$D$1:$D$1002=1))*ROW(Data!$A$1:$A$1002),ROW(B85)-ROW(B$6)),1),"")</f>
        <v/>
      </c>
      <c r="C85" s="43">
        <v>3</v>
      </c>
      <c r="D85" s="43" t="s">
        <v>69</v>
      </c>
      <c r="E85" s="43"/>
      <c r="F85" s="43"/>
      <c r="G85" s="43"/>
      <c r="H85" s="43"/>
      <c r="I85" s="43"/>
      <c r="J85" s="43"/>
      <c r="K85" s="43"/>
      <c r="L85" s="43"/>
      <c r="M85" s="43"/>
      <c r="N85" s="43"/>
    </row>
    <row r="86" spans="1:14" x14ac:dyDescent="0.4">
      <c r="A86" s="43" t="str">
        <f ca="1">IF(B86="","",IF(INDEX(Data!$BR:$BR,MATCH(B86,Data!$A:$A,0),1)=0,"",INDEX(Data!$BR:$BR,MATCH(B86,Data!$A:$A,0),1)))</f>
        <v/>
      </c>
      <c r="B86" s="43" t="str">
        <f ca="1">IFERROR(INDEX(Data!A$1:$A$1002,_xlfn.AGGREGATE(15,6,((Data!$D$1:$D$1002=1)/(Data!$D$1:$D$1002=1))*ROW(Data!$A$1:$A$1002),ROW(B86)-ROW(B$6)),1),"")</f>
        <v/>
      </c>
      <c r="C86" s="43">
        <v>3</v>
      </c>
      <c r="D86" s="43" t="s">
        <v>155</v>
      </c>
      <c r="E86" s="43"/>
      <c r="F86" s="43"/>
      <c r="G86" s="43"/>
      <c r="H86" s="43"/>
      <c r="I86" s="43"/>
      <c r="J86" s="43"/>
      <c r="K86" s="43"/>
      <c r="L86" s="43"/>
      <c r="M86" s="43"/>
      <c r="N86" s="43"/>
    </row>
    <row r="87" spans="1:14" x14ac:dyDescent="0.4">
      <c r="A87" s="43" t="str">
        <f ca="1">IF(B87="","",IF(INDEX(Data!$BR:$BR,MATCH(B87,Data!$A:$A,0),1)=0,"",INDEX(Data!$BR:$BR,MATCH(B87,Data!$A:$A,0),1)))</f>
        <v/>
      </c>
      <c r="B87" s="43" t="str">
        <f ca="1">IFERROR(INDEX(Data!A$1:$A$1002,_xlfn.AGGREGATE(15,6,((Data!$D$1:$D$1002=1)/(Data!$D$1:$D$1002=1))*ROW(Data!$A$1:$A$1002),ROW(B87)-ROW(B$6)),1),"")</f>
        <v/>
      </c>
      <c r="C87" s="43">
        <v>1</v>
      </c>
      <c r="D87" s="43" t="s">
        <v>70</v>
      </c>
      <c r="E87" s="43"/>
      <c r="F87" s="43"/>
      <c r="G87" s="43"/>
      <c r="H87" s="43"/>
      <c r="I87" s="43"/>
      <c r="J87" s="43"/>
      <c r="K87" s="43"/>
      <c r="L87" s="43"/>
      <c r="M87" s="43"/>
      <c r="N87" s="43"/>
    </row>
    <row r="88" spans="1:14" x14ac:dyDescent="0.4">
      <c r="A88" s="43" t="str">
        <f ca="1">IF(B88="","",IF(INDEX(Data!$BR:$BR,MATCH(B88,Data!$A:$A,0),1)=0,"",INDEX(Data!$BR:$BR,MATCH(B88,Data!$A:$A,0),1)))</f>
        <v/>
      </c>
      <c r="B88" s="43" t="str">
        <f ca="1">IFERROR(INDEX(Data!A$1:$A$1002,_xlfn.AGGREGATE(15,6,((Data!$D$1:$D$1002=1)/(Data!$D$1:$D$1002=1))*ROW(Data!$A$1:$A$1002),ROW(B88)-ROW(B$6)),1),"")</f>
        <v/>
      </c>
      <c r="C88" s="43">
        <v>3</v>
      </c>
      <c r="D88" s="43" t="s">
        <v>145</v>
      </c>
      <c r="E88" s="43"/>
      <c r="F88" s="43"/>
      <c r="G88" s="43"/>
      <c r="H88" s="43"/>
      <c r="I88" s="43"/>
      <c r="J88" s="43"/>
      <c r="K88" s="43"/>
      <c r="L88" s="43"/>
      <c r="M88" s="43"/>
      <c r="N88" s="43"/>
    </row>
    <row r="89" spans="1:14" x14ac:dyDescent="0.4">
      <c r="A89" s="43" t="str">
        <f ca="1">IF(B89="","",IF(INDEX(Data!$BR:$BR,MATCH(B89,Data!$A:$A,0),1)=0,"",INDEX(Data!$BR:$BR,MATCH(B89,Data!$A:$A,0),1)))</f>
        <v/>
      </c>
      <c r="B89" s="43" t="str">
        <f ca="1">IFERROR(INDEX(Data!A$1:$A$1002,_xlfn.AGGREGATE(15,6,((Data!$D$1:$D$1002=1)/(Data!$D$1:$D$1002=1))*ROW(Data!$A$1:$A$1002),ROW(B89)-ROW(B$6)),1),"")</f>
        <v/>
      </c>
      <c r="C89" s="43">
        <v>1</v>
      </c>
      <c r="D89" s="43" t="s">
        <v>73</v>
      </c>
      <c r="E89" s="43"/>
      <c r="F89" s="43"/>
      <c r="G89" s="43"/>
      <c r="H89" s="43"/>
      <c r="I89" s="43"/>
      <c r="J89" s="43"/>
      <c r="K89" s="43"/>
      <c r="L89" s="43"/>
      <c r="M89" s="43"/>
      <c r="N89" s="43"/>
    </row>
    <row r="90" spans="1:14" x14ac:dyDescent="0.4">
      <c r="A90" s="43" t="str">
        <f ca="1">IF(B90="","",IF(INDEX(Data!$BR:$BR,MATCH(B90,Data!$A:$A,0),1)=0,"",INDEX(Data!$BR:$BR,MATCH(B90,Data!$A:$A,0),1)))</f>
        <v/>
      </c>
      <c r="B90" s="43" t="str">
        <f ca="1">IFERROR(INDEX(Data!A$1:$A$1002,_xlfn.AGGREGATE(15,6,((Data!$D$1:$D$1002=1)/(Data!$D$1:$D$1002=1))*ROW(Data!$A$1:$A$1002),ROW(B90)-ROW(B$6)),1),"")</f>
        <v/>
      </c>
      <c r="C90" s="43">
        <v>1</v>
      </c>
      <c r="D90" s="43" t="s">
        <v>74</v>
      </c>
      <c r="E90" s="43"/>
      <c r="F90" s="43"/>
      <c r="G90" s="43"/>
      <c r="H90" s="43"/>
      <c r="I90" s="43"/>
      <c r="J90" s="43"/>
      <c r="K90" s="43"/>
      <c r="L90" s="43"/>
      <c r="M90" s="43"/>
      <c r="N90" s="43"/>
    </row>
    <row r="91" spans="1:14" x14ac:dyDescent="0.4">
      <c r="A91" s="43" t="str">
        <f ca="1">IF(B91="","",IF(INDEX(Data!$BR:$BR,MATCH(B91,Data!$A:$A,0),1)=0,"",INDEX(Data!$BR:$BR,MATCH(B91,Data!$A:$A,0),1)))</f>
        <v/>
      </c>
      <c r="B91" s="43" t="str">
        <f ca="1">IFERROR(INDEX(Data!A$1:$A$1002,_xlfn.AGGREGATE(15,6,((Data!$D$1:$D$1002=1)/(Data!$D$1:$D$1002=1))*ROW(Data!$A$1:$A$1002),ROW(B91)-ROW(B$6)),1),"")</f>
        <v/>
      </c>
      <c r="C91" s="43">
        <v>3</v>
      </c>
      <c r="D91" s="43" t="s">
        <v>75</v>
      </c>
      <c r="E91" s="43"/>
      <c r="F91" s="43"/>
      <c r="G91" s="43"/>
      <c r="H91" s="43"/>
      <c r="I91" s="43"/>
      <c r="J91" s="43"/>
      <c r="K91" s="43"/>
      <c r="L91" s="43"/>
      <c r="M91" s="43"/>
      <c r="N91" s="43"/>
    </row>
    <row r="92" spans="1:14" x14ac:dyDescent="0.4">
      <c r="A92" s="43" t="str">
        <f ca="1">IF(B92="","",IF(INDEX(Data!$BR:$BR,MATCH(B92,Data!$A:$A,0),1)=0,"",INDEX(Data!$BR:$BR,MATCH(B92,Data!$A:$A,0),1)))</f>
        <v/>
      </c>
      <c r="B92" s="43" t="str">
        <f ca="1">IFERROR(INDEX(Data!A$1:$A$1002,_xlfn.AGGREGATE(15,6,((Data!$D$1:$D$1002=1)/(Data!$D$1:$D$1002=1))*ROW(Data!$A$1:$A$1002),ROW(B92)-ROW(B$6)),1),"")</f>
        <v/>
      </c>
      <c r="C92" s="43">
        <v>1</v>
      </c>
      <c r="D92" s="43" t="s">
        <v>76</v>
      </c>
      <c r="E92" s="43"/>
      <c r="F92" s="43"/>
      <c r="G92" s="43"/>
      <c r="H92" s="43"/>
      <c r="I92" s="43"/>
      <c r="J92" s="43"/>
      <c r="K92" s="43"/>
      <c r="L92" s="43"/>
      <c r="M92" s="43"/>
      <c r="N92" s="43"/>
    </row>
    <row r="93" spans="1:14" x14ac:dyDescent="0.4">
      <c r="A93" s="43" t="str">
        <f ca="1">IF(B93="","",IF(INDEX(Data!$BR:$BR,MATCH(B93,Data!$A:$A,0),1)=0,"",INDEX(Data!$BR:$BR,MATCH(B93,Data!$A:$A,0),1)))</f>
        <v/>
      </c>
      <c r="B93" s="43" t="str">
        <f ca="1">IFERROR(INDEX(Data!A$1:$A$1002,_xlfn.AGGREGATE(15,6,((Data!$D$1:$D$1002=1)/(Data!$D$1:$D$1002=1))*ROW(Data!$A$1:$A$1002),ROW(B93)-ROW(B$6)),1),"")</f>
        <v/>
      </c>
      <c r="C93" s="43">
        <v>1</v>
      </c>
      <c r="D93" s="43" t="s">
        <v>77</v>
      </c>
      <c r="E93" s="43"/>
      <c r="F93" s="43"/>
      <c r="G93" s="43"/>
      <c r="H93" s="43"/>
      <c r="I93" s="43"/>
      <c r="J93" s="43"/>
      <c r="K93" s="43"/>
      <c r="L93" s="43"/>
      <c r="M93" s="43"/>
      <c r="N93" s="43"/>
    </row>
    <row r="94" spans="1:14" x14ac:dyDescent="0.4">
      <c r="A94" s="43" t="str">
        <f ca="1">IF(B94="","",IF(INDEX(Data!$BR:$BR,MATCH(B94,Data!$A:$A,0),1)=0,"",INDEX(Data!$BR:$BR,MATCH(B94,Data!$A:$A,0),1)))</f>
        <v/>
      </c>
      <c r="B94" s="43" t="str">
        <f ca="1">IFERROR(INDEX(Data!A$1:$A$1002,_xlfn.AGGREGATE(15,6,((Data!$D$1:$D$1002=1)/(Data!$D$1:$D$1002=1))*ROW(Data!$A$1:$A$1002),ROW(B94)-ROW(B$6)),1),"")</f>
        <v/>
      </c>
      <c r="C94" s="43">
        <v>1</v>
      </c>
      <c r="D94" s="43" t="s">
        <v>78</v>
      </c>
      <c r="E94" s="43"/>
      <c r="F94" s="43"/>
      <c r="G94" s="43"/>
      <c r="H94" s="43"/>
      <c r="I94" s="43"/>
      <c r="J94" s="43"/>
      <c r="K94" s="43"/>
      <c r="L94" s="43"/>
      <c r="M94" s="43"/>
      <c r="N94" s="43"/>
    </row>
    <row r="95" spans="1:14" x14ac:dyDescent="0.4">
      <c r="A95" s="43" t="str">
        <f ca="1">IF(B95="","",IF(INDEX(Data!$BR:$BR,MATCH(B95,Data!$A:$A,0),1)=0,"",INDEX(Data!$BR:$BR,MATCH(B95,Data!$A:$A,0),1)))</f>
        <v/>
      </c>
      <c r="B95" s="43" t="str">
        <f ca="1">IFERROR(INDEX(Data!A$1:$A$1002,_xlfn.AGGREGATE(15,6,((Data!$D$1:$D$1002=1)/(Data!$D$1:$D$1002=1))*ROW(Data!$A$1:$A$1002),ROW(B95)-ROW(B$6)),1),"")</f>
        <v/>
      </c>
      <c r="C95" s="43">
        <v>1</v>
      </c>
      <c r="D95" s="43" t="s">
        <v>80</v>
      </c>
      <c r="E95" s="43"/>
      <c r="F95" s="43"/>
      <c r="G95" s="43"/>
      <c r="H95" s="43"/>
      <c r="I95" s="43"/>
      <c r="J95" s="43"/>
      <c r="K95" s="43"/>
      <c r="L95" s="43"/>
      <c r="M95" s="43"/>
      <c r="N95" s="43"/>
    </row>
    <row r="96" spans="1:14" x14ac:dyDescent="0.4">
      <c r="A96" s="43" t="str">
        <f ca="1">IF(B96="","",IF(INDEX(Data!$BR:$BR,MATCH(B96,Data!$A:$A,0),1)=0,"",INDEX(Data!$BR:$BR,MATCH(B96,Data!$A:$A,0),1)))</f>
        <v/>
      </c>
      <c r="B96" s="43" t="str">
        <f ca="1">IFERROR(INDEX(Data!A$1:$A$1002,_xlfn.AGGREGATE(15,6,((Data!$D$1:$D$1002=1)/(Data!$D$1:$D$1002=1))*ROW(Data!$A$1:$A$1002),ROW(B96)-ROW(B$6)),1),"")</f>
        <v/>
      </c>
      <c r="C96" s="43">
        <v>3</v>
      </c>
      <c r="D96" s="43" t="s">
        <v>81</v>
      </c>
      <c r="E96" s="43"/>
      <c r="F96" s="43"/>
      <c r="G96" s="43"/>
      <c r="H96" s="43"/>
      <c r="I96" s="43"/>
      <c r="J96" s="43"/>
      <c r="K96" s="43"/>
      <c r="L96" s="43"/>
      <c r="M96" s="43"/>
      <c r="N96" s="43"/>
    </row>
    <row r="97" spans="1:14" x14ac:dyDescent="0.4">
      <c r="A97" s="43" t="str">
        <f ca="1">IF(B97="","",IF(INDEX(Data!$BR:$BR,MATCH(B97,Data!$A:$A,0),1)=0,"",INDEX(Data!$BR:$BR,MATCH(B97,Data!$A:$A,0),1)))</f>
        <v/>
      </c>
      <c r="B97" s="43" t="str">
        <f ca="1">IFERROR(INDEX(Data!A$1:$A$1002,_xlfn.AGGREGATE(15,6,((Data!$D$1:$D$1002=1)/(Data!$D$1:$D$1002=1))*ROW(Data!$A$1:$A$1002),ROW(B97)-ROW(B$6)),1),"")</f>
        <v/>
      </c>
      <c r="C97" s="43">
        <v>3</v>
      </c>
      <c r="D97" s="43" t="s">
        <v>381</v>
      </c>
      <c r="E97" s="43"/>
      <c r="F97" s="43"/>
      <c r="G97" s="43"/>
      <c r="H97" s="43"/>
      <c r="I97" s="43"/>
      <c r="J97" s="43"/>
      <c r="K97" s="43"/>
      <c r="L97" s="43"/>
      <c r="M97" s="43"/>
      <c r="N97" s="43"/>
    </row>
    <row r="98" spans="1:14" x14ac:dyDescent="0.4">
      <c r="A98" s="43" t="str">
        <f ca="1">IF(B98="","",IF(INDEX(Data!$BR:$BR,MATCH(B98,Data!$A:$A,0),1)=0,"",INDEX(Data!$BR:$BR,MATCH(B98,Data!$A:$A,0),1)))</f>
        <v/>
      </c>
      <c r="B98" s="43" t="str">
        <f ca="1">IFERROR(INDEX(Data!A$1:$A$1002,_xlfn.AGGREGATE(15,6,((Data!$D$1:$D$1002=1)/(Data!$D$1:$D$1002=1))*ROW(Data!$A$1:$A$1002),ROW(B98)-ROW(B$6)),1),"")</f>
        <v/>
      </c>
      <c r="C98" s="43">
        <v>2</v>
      </c>
      <c r="D98" s="43" t="s">
        <v>83</v>
      </c>
      <c r="E98" s="43"/>
      <c r="F98" s="43"/>
      <c r="G98" s="43"/>
      <c r="H98" s="43"/>
      <c r="I98" s="43"/>
      <c r="J98" s="43"/>
      <c r="K98" s="43"/>
      <c r="L98" s="43"/>
      <c r="M98" s="43"/>
      <c r="N98" s="43"/>
    </row>
    <row r="99" spans="1:14" x14ac:dyDescent="0.4">
      <c r="A99" s="43" t="str">
        <f ca="1">IF(B99="","",IF(INDEX(Data!$BR:$BR,MATCH(B99,Data!$A:$A,0),1)=0,"",INDEX(Data!$BR:$BR,MATCH(B99,Data!$A:$A,0),1)))</f>
        <v/>
      </c>
      <c r="B99" s="43" t="str">
        <f ca="1">IFERROR(INDEX(Data!A$1:$A$1002,_xlfn.AGGREGATE(15,6,((Data!$D$1:$D$1002=1)/(Data!$D$1:$D$1002=1))*ROW(Data!$A$1:$A$1002),ROW(B99)-ROW(B$6)),1),"")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f ca="1">IFERROR(INDEX(Data!A$1:$A$1002,_xlfn.AGGREGATE(15,6,((Data!$D$1:$D$1002=1)/(Data!$D$1:$D$1002=1))*ROW(Data!$A$1:$A$1002),ROW(B100)-ROW(B$6)),1),"")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f ca="1">IFERROR(INDEX(Data!A$1:$A$1002,_xlfn.AGGREGATE(15,6,((Data!$D$1:$D$1002=1)/(Data!$D$1:$D$1002=1))*ROW(Data!$A$1:$A$1002),ROW(B101)-ROW(B$6)),1),"")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f ca="1">IFERROR(INDEX(Data!A$1:$A$1002,_xlfn.AGGREGATE(15,6,((Data!$D$1:$D$1002=1)/(Data!$D$1:$D$1002=1))*ROW(Data!$A$1:$A$1002),ROW(B102)-ROW(B$6)),1),"")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f ca="1">IFERROR(INDEX(Data!A$1:$A$1002,_xlfn.AGGREGATE(15,6,((Data!$D$1:$D$1002=1)/(Data!$D$1:$D$1002=1))*ROW(Data!$A$1:$A$1002),ROW(B103)-ROW(B$6)),1),"")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f ca="1">IFERROR(INDEX(Data!A$1:$A$1002,_xlfn.AGGREGATE(15,6,((Data!$D$1:$D$1002=1)/(Data!$D$1:$D$1002=1))*ROW(Data!$A$1:$A$1002),ROW(B104)-ROW(B$6)),1),"")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f ca="1">IFERROR(INDEX(Data!A$1:$A$1002,_xlfn.AGGREGATE(15,6,((Data!$D$1:$D$1002=1)/(Data!$D$1:$D$1002=1))*ROW(Data!$A$1:$A$1002),ROW(B105)-ROW(B$6)),1),"")</f>
        <v/>
      </c>
      <c r="C105" s="43" t="s">
        <v>237</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f ca="1">IFERROR(INDEX(Data!A$1:$A$1002,_xlfn.AGGREGATE(15,6,((Data!$D$1:$D$1002=1)/(Data!$D$1:$D$1002=1))*ROW(Data!$A$1:$A$1002),ROW(B106)-ROW(B$6)),1),"")</f>
        <v/>
      </c>
      <c r="C106" s="43" t="s">
        <v>237</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f ca="1">IFERROR(INDEX(Data!A$1:$A$1002,_xlfn.AGGREGATE(15,6,((Data!$D$1:$D$1002=1)/(Data!$D$1:$D$1002=1))*ROW(Data!$A$1:$A$1002),ROW(B107)-ROW(B$6)),1),"")</f>
        <v/>
      </c>
      <c r="C107" s="43" t="s">
        <v>237</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f ca="1">IFERROR(INDEX(Data!A$1:$A$1002,_xlfn.AGGREGATE(15,6,((Data!$D$1:$D$1002=1)/(Data!$D$1:$D$1002=1))*ROW(Data!$A$1:$A$1002),ROW(B108)-ROW(B$6)),1),"")</f>
        <v/>
      </c>
      <c r="C108" s="43" t="s">
        <v>237</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f ca="1">IFERROR(INDEX(Data!A$1:$A$1002,_xlfn.AGGREGATE(15,6,((Data!$D$1:$D$1002=1)/(Data!$D$1:$D$1002=1))*ROW(Data!$A$1:$A$1002),ROW(B109)-ROW(B$6)),1),"")</f>
        <v/>
      </c>
      <c r="C109" s="43" t="s">
        <v>237</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f ca="1">IFERROR(INDEX(Data!A$1:$A$1002,_xlfn.AGGREGATE(15,6,((Data!$D$1:$D$1002=1)/(Data!$D$1:$D$1002=1))*ROW(Data!$A$1:$A$1002),ROW(B110)-ROW(B$6)),1),"")</f>
        <v/>
      </c>
      <c r="C110" s="43" t="s">
        <v>237</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f ca="1">IFERROR(INDEX(Data!A$1:$A$1002,_xlfn.AGGREGATE(15,6,((Data!$D$1:$D$1002=1)/(Data!$D$1:$D$1002=1))*ROW(Data!$A$1:$A$1002),ROW(B111)-ROW(B$6)),1),"")</f>
        <v/>
      </c>
      <c r="C111" s="43" t="s">
        <v>237</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f ca="1">IFERROR(INDEX(Data!A$1:$A$1002,_xlfn.AGGREGATE(15,6,((Data!$D$1:$D$1002=1)/(Data!$D$1:$D$1002=1))*ROW(Data!$A$1:$A$1002),ROW(B112)-ROW(B$6)),1),"")</f>
        <v/>
      </c>
      <c r="C112" s="43" t="s">
        <v>237</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f ca="1">IFERROR(INDEX(Data!A$1:$A$1002,_xlfn.AGGREGATE(15,6,((Data!$D$1:$D$1002=1)/(Data!$D$1:$D$1002=1))*ROW(Data!$A$1:$A$1002),ROW(B113)-ROW(B$6)),1),"")</f>
        <v/>
      </c>
      <c r="C113" s="43" t="s">
        <v>237</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f ca="1">IFERROR(INDEX(Data!A$1:$A$1002,_xlfn.AGGREGATE(15,6,((Data!$D$1:$D$1002=1)/(Data!$D$1:$D$1002=1))*ROW(Data!$A$1:$A$1002),ROW(B114)-ROW(B$6)),1),"")</f>
        <v/>
      </c>
      <c r="C114" s="43" t="s">
        <v>237</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f ca="1">IFERROR(INDEX(Data!A$1:$A$1002,_xlfn.AGGREGATE(15,6,((Data!$D$1:$D$1002=1)/(Data!$D$1:$D$1002=1))*ROW(Data!$A$1:$A$1002),ROW(B115)-ROW(B$6)),1),"")</f>
        <v/>
      </c>
      <c r="C115" s="43" t="s">
        <v>237</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f ca="1">IFERROR(INDEX(Data!A$1:$A$1002,_xlfn.AGGREGATE(15,6,((Data!$D$1:$D$1002=1)/(Data!$D$1:$D$1002=1))*ROW(Data!$A$1:$A$1002),ROW(B116)-ROW(B$6)),1),"")</f>
        <v/>
      </c>
      <c r="C116" s="43" t="s">
        <v>237</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f ca="1">IFERROR(INDEX(Data!A$1:$A$1002,_xlfn.AGGREGATE(15,6,((Data!$D$1:$D$1002=1)/(Data!$D$1:$D$1002=1))*ROW(Data!$A$1:$A$1002),ROW(B117)-ROW(B$6)),1),"")</f>
        <v/>
      </c>
      <c r="C117" s="43" t="s">
        <v>237</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f ca="1">IFERROR(INDEX(Data!A$1:$A$1002,_xlfn.AGGREGATE(15,6,((Data!$D$1:$D$1002=1)/(Data!$D$1:$D$1002=1))*ROW(Data!$A$1:$A$1002),ROW(B118)-ROW(B$6)),1),"")</f>
        <v/>
      </c>
      <c r="C118" s="43" t="s">
        <v>237</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f ca="1">IFERROR(INDEX(Data!A$1:$A$1002,_xlfn.AGGREGATE(15,6,((Data!$D$1:$D$1002=1)/(Data!$D$1:$D$1002=1))*ROW(Data!$A$1:$A$1002),ROW(B119)-ROW(B$6)),1),"")</f>
        <v/>
      </c>
      <c r="C119" s="43" t="s">
        <v>237</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f ca="1">IFERROR(INDEX(Data!A$1:$A$1002,_xlfn.AGGREGATE(15,6,((Data!$D$1:$D$1002=1)/(Data!$D$1:$D$1002=1))*ROW(Data!$A$1:$A$1002),ROW(B120)-ROW(B$6)),1),"")</f>
        <v/>
      </c>
      <c r="C120" s="43" t="s">
        <v>237</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f ca="1">IFERROR(INDEX(Data!A$1:$A$1002,_xlfn.AGGREGATE(15,6,((Data!$D$1:$D$1002=1)/(Data!$D$1:$D$1002=1))*ROW(Data!$A$1:$A$1002),ROW(B121)-ROW(B$6)),1),"")</f>
        <v/>
      </c>
      <c r="C121" s="43" t="s">
        <v>237</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f ca="1">IFERROR(INDEX(Data!A$1:$A$1002,_xlfn.AGGREGATE(15,6,((Data!$D$1:$D$1002=1)/(Data!$D$1:$D$1002=1))*ROW(Data!$A$1:$A$1002),ROW(B122)-ROW(B$6)),1),"")</f>
        <v/>
      </c>
      <c r="C122" s="43" t="s">
        <v>237</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f ca="1">IFERROR(INDEX(Data!A$1:$A$1002,_xlfn.AGGREGATE(15,6,((Data!$D$1:$D$1002=1)/(Data!$D$1:$D$1002=1))*ROW(Data!$A$1:$A$1002),ROW(B123)-ROW(B$6)),1),"")</f>
        <v/>
      </c>
      <c r="C123" s="43" t="s">
        <v>237</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f ca="1">IFERROR(INDEX(Data!A$1:$A$1002,_xlfn.AGGREGATE(15,6,((Data!$D$1:$D$1002=1)/(Data!$D$1:$D$1002=1))*ROW(Data!$A$1:$A$1002),ROW(B124)-ROW(B$6)),1),"")</f>
        <v/>
      </c>
      <c r="C124" s="43" t="s">
        <v>237</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f ca="1">IFERROR(INDEX(Data!A$1:$A$1002,_xlfn.AGGREGATE(15,6,((Data!$D$1:$D$1002=1)/(Data!$D$1:$D$1002=1))*ROW(Data!$A$1:$A$1002),ROW(B125)-ROW(B$6)),1),"")</f>
        <v/>
      </c>
      <c r="C125" s="43" t="s">
        <v>237</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f ca="1">IFERROR(INDEX(Data!A$1:$A$1002,_xlfn.AGGREGATE(15,6,((Data!$D$1:$D$1002=1)/(Data!$D$1:$D$1002=1))*ROW(Data!$A$1:$A$1002),ROW(B126)-ROW(B$6)),1),"")</f>
        <v/>
      </c>
      <c r="C126" s="43" t="s">
        <v>237</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f ca="1">IFERROR(INDEX(Data!A$1:$A$1002,_xlfn.AGGREGATE(15,6,((Data!$D$1:$D$1002=1)/(Data!$D$1:$D$1002=1))*ROW(Data!$A$1:$A$1002),ROW(B127)-ROW(B$6)),1),"")</f>
        <v/>
      </c>
      <c r="C127" s="43" t="s">
        <v>237</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f ca="1">IFERROR(INDEX(Data!A$1:$A$1002,_xlfn.AGGREGATE(15,6,((Data!$D$1:$D$1002=1)/(Data!$D$1:$D$1002=1))*ROW(Data!$A$1:$A$1002),ROW(B128)-ROW(B$6)),1),"")</f>
        <v/>
      </c>
      <c r="C128" s="43" t="s">
        <v>237</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f ca="1">IFERROR(INDEX(Data!A$1:$A$1002,_xlfn.AGGREGATE(15,6,((Data!$D$1:$D$1002=1)/(Data!$D$1:$D$1002=1))*ROW(Data!$A$1:$A$1002),ROW(B129)-ROW(B$6)),1),"")</f>
        <v/>
      </c>
      <c r="C129" s="43" t="s">
        <v>237</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f ca="1">IFERROR(INDEX(Data!A$1:$A$1002,_xlfn.AGGREGATE(15,6,((Data!$D$1:$D$1002=1)/(Data!$D$1:$D$1002=1))*ROW(Data!$A$1:$A$1002),ROW(B130)-ROW(B$6)),1),"")</f>
        <v/>
      </c>
      <c r="C130" s="43" t="s">
        <v>237</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f ca="1">IFERROR(INDEX(Data!A$1:$A$1002,_xlfn.AGGREGATE(15,6,((Data!$D$1:$D$1002=1)/(Data!$D$1:$D$1002=1))*ROW(Data!$A$1:$A$1002),ROW(B131)-ROW(B$6)),1),"")</f>
        <v/>
      </c>
      <c r="C131" s="43" t="s">
        <v>237</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f ca="1">IFERROR(INDEX(Data!A$1:$A$1002,_xlfn.AGGREGATE(15,6,((Data!$D$1:$D$1002=1)/(Data!$D$1:$D$1002=1))*ROW(Data!$A$1:$A$1002),ROW(B132)-ROW(B$6)),1),"")</f>
        <v/>
      </c>
      <c r="C132" s="43" t="s">
        <v>237</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f ca="1">IFERROR(INDEX(Data!A$1:$A$1002,_xlfn.AGGREGATE(15,6,((Data!$D$1:$D$1002=1)/(Data!$D$1:$D$1002=1))*ROW(Data!$A$1:$A$1002),ROW(B133)-ROW(B$6)),1),"")</f>
        <v/>
      </c>
      <c r="C133" s="43" t="s">
        <v>237</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f ca="1">IFERROR(INDEX(Data!A$1:$A$1002,_xlfn.AGGREGATE(15,6,((Data!$D$1:$D$1002=1)/(Data!$D$1:$D$1002=1))*ROW(Data!$A$1:$A$1002),ROW(B134)-ROW(B$6)),1),"")</f>
        <v/>
      </c>
      <c r="C134" s="43" t="s">
        <v>237</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f ca="1">IFERROR(INDEX(Data!A$1:$A$1002,_xlfn.AGGREGATE(15,6,((Data!$D$1:$D$1002=1)/(Data!$D$1:$D$1002=1))*ROW(Data!$A$1:$A$1002),ROW(B135)-ROW(B$6)),1),"")</f>
        <v/>
      </c>
      <c r="C135" s="43" t="s">
        <v>237</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f ca="1">IFERROR(INDEX(Data!A$1:$A$1002,_xlfn.AGGREGATE(15,6,((Data!$D$1:$D$1002=1)/(Data!$D$1:$D$1002=1))*ROW(Data!$A$1:$A$1002),ROW(B136)-ROW(B$6)),1),"")</f>
        <v/>
      </c>
      <c r="C136" s="43" t="s">
        <v>237</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f ca="1">IFERROR(INDEX(Data!A$1:$A$1002,_xlfn.AGGREGATE(15,6,((Data!$D$1:$D$1002=1)/(Data!$D$1:$D$1002=1))*ROW(Data!$A$1:$A$1002),ROW(B137)-ROW(B$6)),1),"")</f>
        <v/>
      </c>
      <c r="C137" s="43" t="s">
        <v>237</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f ca="1">IFERROR(INDEX(Data!A$1:$A$1002,_xlfn.AGGREGATE(15,6,((Data!$D$1:$D$1002=1)/(Data!$D$1:$D$1002=1))*ROW(Data!$A$1:$A$1002),ROW(B138)-ROW(B$6)),1),"")</f>
        <v/>
      </c>
      <c r="C138" s="43" t="s">
        <v>237</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f ca="1">IFERROR(INDEX(Data!A$1:$A$1002,_xlfn.AGGREGATE(15,6,((Data!$D$1:$D$1002=1)/(Data!$D$1:$D$1002=1))*ROW(Data!$A$1:$A$1002),ROW(B139)-ROW(B$6)),1),"")</f>
        <v/>
      </c>
      <c r="C139" s="43" t="s">
        <v>237</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f ca="1">IFERROR(INDEX(Data!A$1:$A$1002,_xlfn.AGGREGATE(15,6,((Data!$D$1:$D$1002=1)/(Data!$D$1:$D$1002=1))*ROW(Data!$A$1:$A$1002),ROW(B140)-ROW(B$6)),1),"")</f>
        <v/>
      </c>
      <c r="C140" s="43" t="s">
        <v>237</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f ca="1">IFERROR(INDEX(Data!A$1:$A$1002,_xlfn.AGGREGATE(15,6,((Data!$D$1:$D$1002=1)/(Data!$D$1:$D$1002=1))*ROW(Data!$A$1:$A$1002),ROW(B141)-ROW(B$6)),1),"")</f>
        <v/>
      </c>
      <c r="C141" s="43" t="s">
        <v>237</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f ca="1">IFERROR(INDEX(Data!A$1:$A$1002,_xlfn.AGGREGATE(15,6,((Data!$D$1:$D$1002=1)/(Data!$D$1:$D$1002=1))*ROW(Data!$A$1:$A$1002),ROW(B142)-ROW(B$6)),1),"")</f>
        <v/>
      </c>
      <c r="C142" s="43" t="s">
        <v>237</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f ca="1">IFERROR(INDEX(Data!A$1:$A$1002,_xlfn.AGGREGATE(15,6,((Data!$D$1:$D$1002=1)/(Data!$D$1:$D$1002=1))*ROW(Data!$A$1:$A$1002),ROW(B143)-ROW(B$6)),1),"")</f>
        <v/>
      </c>
      <c r="C143" s="43" t="s">
        <v>237</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f ca="1">IFERROR(INDEX(Data!A$1:$A$1002,_xlfn.AGGREGATE(15,6,((Data!$D$1:$D$1002=1)/(Data!$D$1:$D$1002=1))*ROW(Data!$A$1:$A$1002),ROW(B144)-ROW(B$6)),1),"")</f>
        <v/>
      </c>
      <c r="C144" s="43" t="s">
        <v>237</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f ca="1">IFERROR(INDEX(Data!A$1:$A$1002,_xlfn.AGGREGATE(15,6,((Data!$D$1:$D$1002=1)/(Data!$D$1:$D$1002=1))*ROW(Data!$A$1:$A$1002),ROW(B145)-ROW(B$6)),1),"")</f>
        <v/>
      </c>
      <c r="C145" s="43" t="s">
        <v>237</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f ca="1">IFERROR(INDEX(Data!A$1:$A$1002,_xlfn.AGGREGATE(15,6,((Data!$D$1:$D$1002=1)/(Data!$D$1:$D$1002=1))*ROW(Data!$A$1:$A$1002),ROW(B146)-ROW(B$6)),1),"")</f>
        <v/>
      </c>
      <c r="C146" s="43" t="s">
        <v>237</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f ca="1">IFERROR(INDEX(Data!A$1:$A$1002,_xlfn.AGGREGATE(15,6,((Data!$D$1:$D$1002=1)/(Data!$D$1:$D$1002=1))*ROW(Data!$A$1:$A$1002),ROW(B147)-ROW(B$6)),1),"")</f>
        <v/>
      </c>
      <c r="C147" s="43" t="s">
        <v>237</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f ca="1">IFERROR(INDEX(Data!A$1:$A$1002,_xlfn.AGGREGATE(15,6,((Data!$D$1:$D$1002=1)/(Data!$D$1:$D$1002=1))*ROW(Data!$A$1:$A$1002),ROW(B148)-ROW(B$6)),1),"")</f>
        <v/>
      </c>
      <c r="C148" s="43" t="s">
        <v>237</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f ca="1">IFERROR(INDEX(Data!A$1:$A$1002,_xlfn.AGGREGATE(15,6,((Data!$D$1:$D$1002=1)/(Data!$D$1:$D$1002=1))*ROW(Data!$A$1:$A$1002),ROW(B149)-ROW(B$6)),1),"")</f>
        <v/>
      </c>
      <c r="C149" s="43" t="s">
        <v>237</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f ca="1">IFERROR(INDEX(Data!A$1:$A$1002,_xlfn.AGGREGATE(15,6,((Data!$D$1:$D$1002=1)/(Data!$D$1:$D$1002=1))*ROW(Data!$A$1:$A$1002),ROW(B150)-ROW(B$6)),1),"")</f>
        <v/>
      </c>
      <c r="C150" s="43" t="s">
        <v>237</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f ca="1">IFERROR(INDEX(Data!A$1:$A$1002,_xlfn.AGGREGATE(15,6,((Data!$D$1:$D$1002=1)/(Data!$D$1:$D$1002=1))*ROW(Data!$A$1:$A$1002),ROW(B151)-ROW(B$6)),1),"")</f>
        <v/>
      </c>
      <c r="C151" s="43" t="s">
        <v>237</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f ca="1">IFERROR(INDEX(Data!A$1:$A$1002,_xlfn.AGGREGATE(15,6,((Data!$D$1:$D$1002=1)/(Data!$D$1:$D$1002=1))*ROW(Data!$A$1:$A$1002),ROW(B152)-ROW(B$6)),1),"")</f>
        <v/>
      </c>
      <c r="C152" s="43" t="s">
        <v>237</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f ca="1">IFERROR(INDEX(Data!A$1:$A$1002,_xlfn.AGGREGATE(15,6,((Data!$D$1:$D$1002=1)/(Data!$D$1:$D$1002=1))*ROW(Data!$A$1:$A$1002),ROW(B153)-ROW(B$6)),1),"")</f>
        <v/>
      </c>
      <c r="C153" s="43" t="s">
        <v>237</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f ca="1">IFERROR(INDEX(Data!A$1:$A$1002,_xlfn.AGGREGATE(15,6,((Data!$D$1:$D$1002=1)/(Data!$D$1:$D$1002=1))*ROW(Data!$A$1:$A$1002),ROW(B154)-ROW(B$6)),1),"")</f>
        <v/>
      </c>
      <c r="C154" s="43" t="s">
        <v>237</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f ca="1">IFERROR(INDEX(Data!A$1:$A$1002,_xlfn.AGGREGATE(15,6,((Data!$D$1:$D$1002=1)/(Data!$D$1:$D$1002=1))*ROW(Data!$A$1:$A$1002),ROW(B155)-ROW(B$6)),1),"")</f>
        <v/>
      </c>
      <c r="C155" s="43" t="s">
        <v>237</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f ca="1">IFERROR(INDEX(Data!A$1:$A$1002,_xlfn.AGGREGATE(15,6,((Data!$D$1:$D$1002=1)/(Data!$D$1:$D$1002=1))*ROW(Data!$A$1:$A$1002),ROW(B156)-ROW(B$6)),1),"")</f>
        <v/>
      </c>
      <c r="C156" s="43" t="s">
        <v>237</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f ca="1">IFERROR(INDEX(Data!A$1:$A$1002,_xlfn.AGGREGATE(15,6,((Data!$D$1:$D$1002=1)/(Data!$D$1:$D$1002=1))*ROW(Data!$A$1:$A$1002),ROW(B157)-ROW(B$6)),1),"")</f>
        <v/>
      </c>
      <c r="C157" s="43" t="s">
        <v>237</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f ca="1">IFERROR(INDEX(Data!A$1:$A$1002,_xlfn.AGGREGATE(15,6,((Data!$D$1:$D$1002=1)/(Data!$D$1:$D$1002=1))*ROW(Data!$A$1:$A$1002),ROW(B158)-ROW(B$6)),1),"")</f>
        <v/>
      </c>
      <c r="C158" s="43" t="s">
        <v>237</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f ca="1">IFERROR(INDEX(Data!A$1:$A$1002,_xlfn.AGGREGATE(15,6,((Data!$D$1:$D$1002=1)/(Data!$D$1:$D$1002=1))*ROW(Data!$A$1:$A$1002),ROW(B159)-ROW(B$6)),1),"")</f>
        <v/>
      </c>
      <c r="C159" s="43" t="s">
        <v>237</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f ca="1">IFERROR(INDEX(Data!A$1:$A$1002,_xlfn.AGGREGATE(15,6,((Data!$D$1:$D$1002=1)/(Data!$D$1:$D$1002=1))*ROW(Data!$A$1:$A$1002),ROW(B160)-ROW(B$6)),1),"")</f>
        <v/>
      </c>
      <c r="C160" s="43" t="s">
        <v>237</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f ca="1">IFERROR(INDEX(Data!A$1:$A$1002,_xlfn.AGGREGATE(15,6,((Data!$D$1:$D$1002=1)/(Data!$D$1:$D$1002=1))*ROW(Data!$A$1:$A$1002),ROW(B161)-ROW(B$6)),1),"")</f>
        <v/>
      </c>
      <c r="C161" s="43" t="s">
        <v>237</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f ca="1">IFERROR(INDEX(Data!A$1:$A$1002,_xlfn.AGGREGATE(15,6,((Data!$D$1:$D$1002=1)/(Data!$D$1:$D$1002=1))*ROW(Data!$A$1:$A$1002),ROW(B162)-ROW(B$6)),1),"")</f>
        <v/>
      </c>
      <c r="C162" s="43" t="s">
        <v>237</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f ca="1">IFERROR(INDEX(Data!A$1:$A$1002,_xlfn.AGGREGATE(15,6,((Data!$D$1:$D$1002=1)/(Data!$D$1:$D$1002=1))*ROW(Data!$A$1:$A$1002),ROW(B163)-ROW(B$6)),1),"")</f>
        <v/>
      </c>
      <c r="C163" s="43" t="s">
        <v>237</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f ca="1">IFERROR(INDEX(Data!A$1:$A$1002,_xlfn.AGGREGATE(15,6,((Data!$D$1:$D$1002=1)/(Data!$D$1:$D$1002=1))*ROW(Data!$A$1:$A$1002),ROW(B164)-ROW(B$6)),1),"")</f>
        <v/>
      </c>
      <c r="C164" s="43" t="s">
        <v>237</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f ca="1">IFERROR(INDEX(Data!A$1:$A$1002,_xlfn.AGGREGATE(15,6,((Data!$D$1:$D$1002=1)/(Data!$D$1:$D$1002=1))*ROW(Data!$A$1:$A$1002),ROW(B165)-ROW(B$6)),1),"")</f>
        <v/>
      </c>
      <c r="C165" s="43" t="s">
        <v>237</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f ca="1">IFERROR(INDEX(Data!A$1:$A$1002,_xlfn.AGGREGATE(15,6,((Data!$D$1:$D$1002=1)/(Data!$D$1:$D$1002=1))*ROW(Data!$A$1:$A$1002),ROW(B166)-ROW(B$6)),1),"")</f>
        <v/>
      </c>
      <c r="C166" s="43" t="s">
        <v>237</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f ca="1">IFERROR(INDEX(Data!A$1:$A$1002,_xlfn.AGGREGATE(15,6,((Data!$D$1:$D$1002=1)/(Data!$D$1:$D$1002=1))*ROW(Data!$A$1:$A$1002),ROW(B167)-ROW(B$6)),1),"")</f>
        <v/>
      </c>
      <c r="C167" s="43" t="s">
        <v>237</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f ca="1">IFERROR(INDEX(Data!A$1:$A$1002,_xlfn.AGGREGATE(15,6,((Data!$D$1:$D$1002=1)/(Data!$D$1:$D$1002=1))*ROW(Data!$A$1:$A$1002),ROW(B168)-ROW(B$6)),1),"")</f>
        <v/>
      </c>
      <c r="C168" s="43" t="s">
        <v>237</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f ca="1">IFERROR(INDEX(Data!A$1:$A$1002,_xlfn.AGGREGATE(15,6,((Data!$D$1:$D$1002=1)/(Data!$D$1:$D$1002=1))*ROW(Data!$A$1:$A$1002),ROW(B169)-ROW(B$6)),1),"")</f>
        <v/>
      </c>
      <c r="C169" s="43" t="s">
        <v>237</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f ca="1">IFERROR(INDEX(Data!A$1:$A$1002,_xlfn.AGGREGATE(15,6,((Data!$D$1:$D$1002=1)/(Data!$D$1:$D$1002=1))*ROW(Data!$A$1:$A$1002),ROW(B170)-ROW(B$6)),1),"")</f>
        <v/>
      </c>
      <c r="C170" s="43" t="s">
        <v>237</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f ca="1">IFERROR(INDEX(Data!A$1:$A$1002,_xlfn.AGGREGATE(15,6,((Data!$D$1:$D$1002=1)/(Data!$D$1:$D$1002=1))*ROW(Data!$A$1:$A$1002),ROW(B171)-ROW(B$6)),1),"")</f>
        <v/>
      </c>
      <c r="C171" s="43" t="s">
        <v>237</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f ca="1">IFERROR(INDEX(Data!A$1:$A$1002,_xlfn.AGGREGATE(15,6,((Data!$D$1:$D$1002=1)/(Data!$D$1:$D$1002=1))*ROW(Data!$A$1:$A$1002),ROW(B172)-ROW(B$6)),1),"")</f>
        <v/>
      </c>
      <c r="C172" s="43" t="s">
        <v>237</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f ca="1">IFERROR(INDEX(Data!A$1:$A$1002,_xlfn.AGGREGATE(15,6,((Data!$D$1:$D$1002=1)/(Data!$D$1:$D$1002=1))*ROW(Data!$A$1:$A$1002),ROW(B173)-ROW(B$6)),1),"")</f>
        <v/>
      </c>
      <c r="C173" s="43" t="s">
        <v>237</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f ca="1">IFERROR(INDEX(Data!A$1:$A$1002,_xlfn.AGGREGATE(15,6,((Data!$D$1:$D$1002=1)/(Data!$D$1:$D$1002=1))*ROW(Data!$A$1:$A$1002),ROW(B174)-ROW(B$6)),1),"")</f>
        <v/>
      </c>
      <c r="C174" s="43" t="s">
        <v>237</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f ca="1">IFERROR(INDEX(Data!A$1:$A$1002,_xlfn.AGGREGATE(15,6,((Data!$D$1:$D$1002=1)/(Data!$D$1:$D$1002=1))*ROW(Data!$A$1:$A$1002),ROW(B175)-ROW(B$6)),1),"")</f>
        <v/>
      </c>
      <c r="C175" s="43" t="s">
        <v>237</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f ca="1">IFERROR(INDEX(Data!A$1:$A$1002,_xlfn.AGGREGATE(15,6,((Data!$D$1:$D$1002=1)/(Data!$D$1:$D$1002=1))*ROW(Data!$A$1:$A$1002),ROW(B176)-ROW(B$6)),1),"")</f>
        <v/>
      </c>
      <c r="C176" s="43" t="s">
        <v>237</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f ca="1">IFERROR(INDEX(Data!A$1:$A$1002,_xlfn.AGGREGATE(15,6,((Data!$D$1:$D$1002=1)/(Data!$D$1:$D$1002=1))*ROW(Data!$A$1:$A$1002),ROW(B177)-ROW(B$6)),1),"")</f>
        <v/>
      </c>
      <c r="C177" s="43" t="s">
        <v>237</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f ca="1">IFERROR(INDEX(Data!A$1:$A$1002,_xlfn.AGGREGATE(15,6,((Data!$D$1:$D$1002=1)/(Data!$D$1:$D$1002=1))*ROW(Data!$A$1:$A$1002),ROW(B178)-ROW(B$6)),1),"")</f>
        <v/>
      </c>
      <c r="C178" s="43" t="s">
        <v>237</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f ca="1">IFERROR(INDEX(Data!A$1:$A$1002,_xlfn.AGGREGATE(15,6,((Data!$D$1:$D$1002=1)/(Data!$D$1:$D$1002=1))*ROW(Data!$A$1:$A$1002),ROW(B179)-ROW(B$6)),1),"")</f>
        <v/>
      </c>
      <c r="C179" s="43" t="s">
        <v>237</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f ca="1">IFERROR(INDEX(Data!A$1:$A$1002,_xlfn.AGGREGATE(15,6,((Data!$D$1:$D$1002=1)/(Data!$D$1:$D$1002=1))*ROW(Data!$A$1:$A$1002),ROW(B180)-ROW(B$6)),1),"")</f>
        <v/>
      </c>
      <c r="C180" s="43" t="s">
        <v>237</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f ca="1">IFERROR(INDEX(Data!A$1:$A$1002,_xlfn.AGGREGATE(15,6,((Data!$D$1:$D$1002=1)/(Data!$D$1:$D$1002=1))*ROW(Data!$A$1:$A$1002),ROW(B181)-ROW(B$6)),1),"")</f>
        <v/>
      </c>
      <c r="C181" s="43" t="s">
        <v>237</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f ca="1">IFERROR(INDEX(Data!A$1:$A$1002,_xlfn.AGGREGATE(15,6,((Data!$D$1:$D$1002=1)/(Data!$D$1:$D$1002=1))*ROW(Data!$A$1:$A$1002),ROW(B182)-ROW(B$6)),1),"")</f>
        <v/>
      </c>
      <c r="C182" s="43" t="s">
        <v>237</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f ca="1">IFERROR(INDEX(Data!A$1:$A$1002,_xlfn.AGGREGATE(15,6,((Data!$D$1:$D$1002=1)/(Data!$D$1:$D$1002=1))*ROW(Data!$A$1:$A$1002),ROW(B183)-ROW(B$6)),1),"")</f>
        <v/>
      </c>
      <c r="C183" s="43" t="s">
        <v>237</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f ca="1">IFERROR(INDEX(Data!A$1:$A$1002,_xlfn.AGGREGATE(15,6,((Data!$D$1:$D$1002=1)/(Data!$D$1:$D$1002=1))*ROW(Data!$A$1:$A$1002),ROW(B184)-ROW(B$6)),1),"")</f>
        <v/>
      </c>
      <c r="C184" s="43" t="s">
        <v>237</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f ca="1">IFERROR(INDEX(Data!A$1:$A$1002,_xlfn.AGGREGATE(15,6,((Data!$D$1:$D$1002=1)/(Data!$D$1:$D$1002=1))*ROW(Data!$A$1:$A$1002),ROW(B185)-ROW(B$6)),1),"")</f>
        <v/>
      </c>
      <c r="C185" s="43" t="s">
        <v>237</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f ca="1">IFERROR(INDEX(Data!A$1:$A$1002,_xlfn.AGGREGATE(15,6,((Data!$D$1:$D$1002=1)/(Data!$D$1:$D$1002=1))*ROW(Data!$A$1:$A$1002),ROW(B186)-ROW(B$6)),1),"")</f>
        <v/>
      </c>
      <c r="C186" s="43" t="s">
        <v>237</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f ca="1">IFERROR(INDEX(Data!A$1:$A$1002,_xlfn.AGGREGATE(15,6,((Data!$D$1:$D$1002=1)/(Data!$D$1:$D$1002=1))*ROW(Data!$A$1:$A$1002),ROW(B187)-ROW(B$6)),1),"")</f>
        <v/>
      </c>
      <c r="C187" s="43" t="s">
        <v>237</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f ca="1">IFERROR(INDEX(Data!A$1:$A$1002,_xlfn.AGGREGATE(15,6,((Data!$D$1:$D$1002=1)/(Data!$D$1:$D$1002=1))*ROW(Data!$A$1:$A$1002),ROW(B188)-ROW(B$6)),1),"")</f>
        <v/>
      </c>
      <c r="C188" s="43" t="s">
        <v>237</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f ca="1">IFERROR(INDEX(Data!A$1:$A$1002,_xlfn.AGGREGATE(15,6,((Data!$D$1:$D$1002=1)/(Data!$D$1:$D$1002=1))*ROW(Data!$A$1:$A$1002),ROW(B189)-ROW(B$6)),1),"")</f>
        <v/>
      </c>
      <c r="C189" s="43" t="s">
        <v>237</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f ca="1">IFERROR(INDEX(Data!A$1:$A$1002,_xlfn.AGGREGATE(15,6,((Data!$D$1:$D$1002=1)/(Data!$D$1:$D$1002=1))*ROW(Data!$A$1:$A$1002),ROW(B190)-ROW(B$6)),1),"")</f>
        <v/>
      </c>
      <c r="C190" s="43" t="s">
        <v>237</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f ca="1">IFERROR(INDEX(Data!A$1:$A$1002,_xlfn.AGGREGATE(15,6,((Data!$D$1:$D$1002=1)/(Data!$D$1:$D$1002=1))*ROW(Data!$A$1:$A$1002),ROW(B191)-ROW(B$6)),1),"")</f>
        <v/>
      </c>
      <c r="C191" s="43" t="s">
        <v>237</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f ca="1">IFERROR(INDEX(Data!A$1:$A$1002,_xlfn.AGGREGATE(15,6,((Data!$D$1:$D$1002=1)/(Data!$D$1:$D$1002=1))*ROW(Data!$A$1:$A$1002),ROW(B192)-ROW(B$6)),1),"")</f>
        <v/>
      </c>
      <c r="C192" s="43" t="s">
        <v>237</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f ca="1">IFERROR(INDEX(Data!A$1:$A$1002,_xlfn.AGGREGATE(15,6,((Data!$D$1:$D$1002=1)/(Data!$D$1:$D$1002=1))*ROW(Data!$A$1:$A$1002),ROW(B193)-ROW(B$6)),1),"")</f>
        <v/>
      </c>
      <c r="C193" s="43" t="s">
        <v>237</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f ca="1">IFERROR(INDEX(Data!A$1:$A$1002,_xlfn.AGGREGATE(15,6,((Data!$D$1:$D$1002=1)/(Data!$D$1:$D$1002=1))*ROW(Data!$A$1:$A$1002),ROW(B194)-ROW(B$6)),1),"")</f>
        <v/>
      </c>
      <c r="C194" s="43" t="s">
        <v>237</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f ca="1">IFERROR(INDEX(Data!A$1:$A$1002,_xlfn.AGGREGATE(15,6,((Data!$D$1:$D$1002=1)/(Data!$D$1:$D$1002=1))*ROW(Data!$A$1:$A$1002),ROW(B195)-ROW(B$6)),1),"")</f>
        <v/>
      </c>
      <c r="C195" s="43" t="s">
        <v>237</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f ca="1">IFERROR(INDEX(Data!A$1:$A$1002,_xlfn.AGGREGATE(15,6,((Data!$D$1:$D$1002=1)/(Data!$D$1:$D$1002=1))*ROW(Data!$A$1:$A$1002),ROW(B196)-ROW(B$6)),1),"")</f>
        <v/>
      </c>
      <c r="C196" s="43" t="s">
        <v>237</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f ca="1">IFERROR(INDEX(Data!A$1:$A$1002,_xlfn.AGGREGATE(15,6,((Data!$D$1:$D$1002=1)/(Data!$D$1:$D$1002=1))*ROW(Data!$A$1:$A$1002),ROW(B197)-ROW(B$6)),1),"")</f>
        <v/>
      </c>
      <c r="C197" s="43" t="s">
        <v>237</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f ca="1">IFERROR(INDEX(Data!A$1:$A$1002,_xlfn.AGGREGATE(15,6,((Data!$D$1:$D$1002=1)/(Data!$D$1:$D$1002=1))*ROW(Data!$A$1:$A$1002),ROW(B198)-ROW(B$6)),1),"")</f>
        <v/>
      </c>
      <c r="C198" s="43" t="s">
        <v>237</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f ca="1">IFERROR(INDEX(Data!A$1:$A$1002,_xlfn.AGGREGATE(15,6,((Data!$D$1:$D$1002=1)/(Data!$D$1:$D$1002=1))*ROW(Data!$A$1:$A$1002),ROW(B199)-ROW(B$6)),1),"")</f>
        <v/>
      </c>
      <c r="C199" s="43" t="s">
        <v>237</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f ca="1">IFERROR(INDEX(Data!A$1:$A$1002,_xlfn.AGGREGATE(15,6,((Data!$D$1:$D$1002=1)/(Data!$D$1:$D$1002=1))*ROW(Data!$A$1:$A$1002),ROW(B200)-ROW(B$6)),1),"")</f>
        <v/>
      </c>
      <c r="C200" s="43" t="s">
        <v>237</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f ca="1">IFERROR(INDEX(Data!A$1:$A$1002,_xlfn.AGGREGATE(15,6,((Data!$D$1:$D$1002=1)/(Data!$D$1:$D$1002=1))*ROW(Data!$A$1:$A$1002),ROW(B201)-ROW(B$6)),1),"")</f>
        <v/>
      </c>
      <c r="C201" s="43" t="s">
        <v>237</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f ca="1">IFERROR(INDEX(Data!A$1:$A$1002,_xlfn.AGGREGATE(15,6,((Data!$D$1:$D$1002=1)/(Data!$D$1:$D$1002=1))*ROW(Data!$A$1:$A$1002),ROW(B202)-ROW(B$6)),1),"")</f>
        <v/>
      </c>
      <c r="C202" s="43" t="s">
        <v>237</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f ca="1">IFERROR(INDEX(Data!A$1:$A$1002,_xlfn.AGGREGATE(15,6,((Data!$D$1:$D$1002=1)/(Data!$D$1:$D$1002=1))*ROW(Data!$A$1:$A$1002),ROW(B203)-ROW(B$6)),1),"")</f>
        <v/>
      </c>
      <c r="C203" s="43" t="s">
        <v>237</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f ca="1">IFERROR(INDEX(Data!A$1:$A$1002,_xlfn.AGGREGATE(15,6,((Data!$D$1:$D$1002=1)/(Data!$D$1:$D$1002=1))*ROW(Data!$A$1:$A$1002),ROW(B204)-ROW(B$6)),1),"")</f>
        <v/>
      </c>
      <c r="C204" s="43" t="s">
        <v>237</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f ca="1">IFERROR(INDEX(Data!A$1:$A$1002,_xlfn.AGGREGATE(15,6,((Data!$D$1:$D$1002=1)/(Data!$D$1:$D$1002=1))*ROW(Data!$A$1:$A$1002),ROW(B205)-ROW(B$6)),1),"")</f>
        <v/>
      </c>
      <c r="C205" s="43" t="s">
        <v>237</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f ca="1">IFERROR(INDEX(Data!A$1:$A$1002,_xlfn.AGGREGATE(15,6,((Data!$D$1:$D$1002=1)/(Data!$D$1:$D$1002=1))*ROW(Data!$A$1:$A$1002),ROW(B206)-ROW(B$6)),1),"")</f>
        <v/>
      </c>
      <c r="C206" s="43" t="s">
        <v>237</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f ca="1">IFERROR(INDEX(Data!A$1:$A$1002,_xlfn.AGGREGATE(15,6,((Data!$D$1:$D$1002=1)/(Data!$D$1:$D$1002=1))*ROW(Data!$A$1:$A$1002),ROW(B207)-ROW(B$6)),1),"")</f>
        <v/>
      </c>
      <c r="C207" s="43" t="s">
        <v>237</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978" priority="66">
      <formula>A2=3</formula>
    </cfRule>
    <cfRule type="expression" dxfId="977" priority="67">
      <formula>A2=2</formula>
    </cfRule>
    <cfRule type="expression" dxfId="976" priority="68">
      <formula>A2=1</formula>
    </cfRule>
  </conditionalFormatting>
  <conditionalFormatting sqref="C7:C207">
    <cfRule type="expression" dxfId="975" priority="58">
      <formula>C7=3</formula>
    </cfRule>
    <cfRule type="expression" dxfId="974" priority="59">
      <formula>C7=2</formula>
    </cfRule>
    <cfRule type="expression" dxfId="973" priority="60">
      <formula>C7=1</formula>
    </cfRule>
  </conditionalFormatting>
  <conditionalFormatting sqref="B7:B207">
    <cfRule type="expression" dxfId="972" priority="47">
      <formula>AND($D$2&lt;&gt;"",ISNUMBER(SEARCH("*"&amp;$D$2&amp;"*",B7)))</formula>
    </cfRule>
  </conditionalFormatting>
  <conditionalFormatting sqref="E7:E207">
    <cfRule type="expression" dxfId="971" priority="37">
      <formula>E7=3</formula>
    </cfRule>
    <cfRule type="expression" dxfId="970" priority="38">
      <formula>E7=2</formula>
    </cfRule>
    <cfRule type="expression" dxfId="969" priority="39">
      <formula>E7=1</formula>
    </cfRule>
  </conditionalFormatting>
  <conditionalFormatting sqref="G7:G207">
    <cfRule type="expression" dxfId="968" priority="32">
      <formula>G7=3</formula>
    </cfRule>
    <cfRule type="expression" dxfId="967" priority="33">
      <formula>G7=2</formula>
    </cfRule>
    <cfRule type="expression" dxfId="966" priority="34">
      <formula>G7=1</formula>
    </cfRule>
  </conditionalFormatting>
  <conditionalFormatting sqref="I7:I207">
    <cfRule type="expression" dxfId="965" priority="27">
      <formula>I7=3</formula>
    </cfRule>
    <cfRule type="expression" dxfId="964" priority="28">
      <formula>I7=2</formula>
    </cfRule>
    <cfRule type="expression" dxfId="963" priority="29">
      <formula>I7=1</formula>
    </cfRule>
  </conditionalFormatting>
  <conditionalFormatting sqref="K105:K207">
    <cfRule type="expression" dxfId="962" priority="22">
      <formula>K105=3</formula>
    </cfRule>
    <cfRule type="expression" dxfId="961" priority="23">
      <formula>K105=2</formula>
    </cfRule>
    <cfRule type="expression" dxfId="960" priority="24">
      <formula>K105=1</formula>
    </cfRule>
  </conditionalFormatting>
  <conditionalFormatting sqref="M7:M207">
    <cfRule type="expression" dxfId="959" priority="17">
      <formula>M7=3</formula>
    </cfRule>
    <cfRule type="expression" dxfId="958" priority="18">
      <formula>M7=2</formula>
    </cfRule>
    <cfRule type="expression" dxfId="957" priority="19">
      <formula>M7=1</formula>
    </cfRule>
  </conditionalFormatting>
  <conditionalFormatting sqref="F4">
    <cfRule type="expression" dxfId="956" priority="13">
      <formula>MID($F$2,1,1)="3"</formula>
    </cfRule>
    <cfRule type="expression" dxfId="955" priority="14">
      <formula>MID($F$2,1,1)="2"</formula>
    </cfRule>
    <cfRule type="expression" dxfId="954" priority="15">
      <formula>MID($F$2,1,1)="1"</formula>
    </cfRule>
  </conditionalFormatting>
  <conditionalFormatting sqref="D4">
    <cfRule type="expression" dxfId="953" priority="9">
      <formula>profile&lt;&gt;""</formula>
    </cfRule>
  </conditionalFormatting>
  <conditionalFormatting sqref="D6">
    <cfRule type="expression" dxfId="952" priority="7">
      <formula>AND(profile&lt;&gt;"",profile=D6)</formula>
    </cfRule>
  </conditionalFormatting>
  <conditionalFormatting sqref="N6 L6 J6 H6 F6">
    <cfRule type="expression" dxfId="951" priority="5">
      <formula>AND(profile&lt;&gt;"",profile=F6)</formula>
    </cfRule>
  </conditionalFormatting>
  <conditionalFormatting sqref="B8:B207">
    <cfRule type="expression" dxfId="950" priority="4">
      <formula>AND($D$2&lt;&gt;"",ISNUMBER(SEARCH("*"&amp;$D$2&amp;"*",B8)))</formula>
    </cfRule>
  </conditionalFormatting>
  <conditionalFormatting sqref="K7:K104">
    <cfRule type="expression" dxfId="949" priority="1">
      <formula>K7=3</formula>
    </cfRule>
    <cfRule type="expression" dxfId="948" priority="2">
      <formula>K7=2</formula>
    </cfRule>
    <cfRule type="expression" dxfId="947" priority="3">
      <formula>K7=1</formula>
    </cfRule>
  </conditionalFormatting>
  <conditionalFormatting sqref="A7:A207">
    <cfRule type="expression" dxfId="946" priority="42">
      <formula>A7=3</formula>
    </cfRule>
    <cfRule type="expression" dxfId="945" priority="43">
      <formula>A7=2</formula>
    </cfRule>
    <cfRule type="expression" dxfId="944"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455</v>
      </c>
      <c r="D1" s="102" t="s">
        <v>488</v>
      </c>
      <c r="F1" s="103" t="s">
        <v>696</v>
      </c>
      <c r="H1" s="89" t="s">
        <v>482</v>
      </c>
      <c r="N1" s="158"/>
    </row>
    <row r="2" spans="1:40" s="78" customFormat="1" ht="12.45" thickBot="1" x14ac:dyDescent="0.45">
      <c r="A2" s="76">
        <v>1</v>
      </c>
      <c r="B2" s="77" t="str">
        <f ca="1">"Required ("&amp;COUNTIF(Data!$BR:$BR,1)&amp;")"</f>
        <v>Required (6)</v>
      </c>
      <c r="D2" s="79"/>
      <c r="F2" s="79" t="s">
        <v>466</v>
      </c>
      <c r="H2" s="90" t="s">
        <v>490</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491</v>
      </c>
      <c r="V3" s="44"/>
    </row>
    <row r="4" spans="1:40" x14ac:dyDescent="0.4">
      <c r="A4" s="43">
        <v>3</v>
      </c>
      <c r="B4" s="60" t="str">
        <f ca="1">"Mild Interest ("&amp;COUNTIF(Data!$BR:$BR,3)&amp;")"</f>
        <v>Mild Interest (2)</v>
      </c>
      <c r="D4" s="104" t="s">
        <v>489</v>
      </c>
      <c r="F4" s="105" t="s">
        <v>481</v>
      </c>
      <c r="H4" s="53" t="s">
        <v>492</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AT&amp;T TV Now Plus</v>
      </c>
      <c r="I6" s="83"/>
      <c r="J6" s="82" t="str">
        <f>Services!V1</f>
        <v>AT&amp;T TV Now Max</v>
      </c>
      <c r="K6" s="83"/>
      <c r="L6" s="82" t="str">
        <f>Services!W1</f>
        <v>AT&amp;T TV Now Entertainment</v>
      </c>
      <c r="M6" s="83"/>
      <c r="N6" s="82" t="str">
        <f>Services!X1</f>
        <v>AT&amp;T TV Now Choice</v>
      </c>
      <c r="O6" s="83"/>
      <c r="P6" s="82" t="str">
        <f>Services!Y1</f>
        <v>AT&amp;T TV Now Xtra</v>
      </c>
      <c r="Q6" s="83"/>
      <c r="R6" s="82" t="str">
        <f>Services!Z1</f>
        <v>AT&amp;T TV Now Ultimate</v>
      </c>
      <c r="S6" s="83"/>
      <c r="T6" s="82" t="str">
        <f>Services!AA1</f>
        <v>AT&amp;T TV Now Optimo Mas</v>
      </c>
      <c r="U6" s="83"/>
      <c r="V6" s="82" t="str">
        <f>Services!AB1</f>
        <v>YouTube TV</v>
      </c>
      <c r="W6" s="83"/>
      <c r="X6" s="82" t="str">
        <f>Services!AC1</f>
        <v>Hulu with Live TV</v>
      </c>
      <c r="Y6" s="83"/>
      <c r="Z6" s="82" t="str">
        <f>Services!AD1</f>
        <v>PS Vue</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f ca="1">IFERROR(INDEX(Data!A$1:$A$1002,_xlfn.AGGREGATE(15,6,(OFFSET(Data!$A$1,0,MATCH(B$6,Data!$1:$1,0)-1,1000,1)=IF(B$7="","Yes",B$7))/(OFFSET(Data!$A$1,0,MATCH(B$6,Data!$1:$1,0)-1,1000,1)=IF(B$7="","Yes",B$7))*ROW(Data!$C$1:$C$1002),ROW(B8)-ROW(B$7)),1),"")</f>
        <v>[DVR]</v>
      </c>
      <c r="C8" s="43">
        <f ca="1">IF(D8="","",IF(INDEX(Data!$BR:$BR,MATCH(D8,Data!$A:$A,0),1)=0,"",INDEX(Data!$BR:$BR,MATCH(D8,Data!$A:$A,0),1)))</f>
        <v>1</v>
      </c>
      <c r="D8" s="43" t="str">
        <f ca="1">IFERROR(INDEX(Data!$A$1:C$1002,_xlfn.AGGREGATE(15,6,(OFFSET(Data!$A$1,0,MATCH(D$6,Data!$1:$1,0)-1,1000,1)=IF(D$7="","Yes",D$7))/(OFFSET(Data!$A$1,0,MATCH(D$6,Data!$1:$1,0)-1,1000,1)=IF(D$7="","Yes",D$7))*ROW(Data!$C$1:$C$1002),ROW(D8)-ROW(D$7)),1),"")</f>
        <v>[DVR]</v>
      </c>
      <c r="E8" s="43">
        <f ca="1">IF(F8="","",IF(INDEX(Data!$BR:$BR,MATCH(F8,Data!$A:$A,0),1)=0,"",INDEX(Data!$BR:$BR,MATCH(F8,Data!$A:$A,0),1)))</f>
        <v>1</v>
      </c>
      <c r="F8" s="43" t="str">
        <f ca="1">IFERROR(INDEX(Data!$A$1:E$1002,_xlfn.AGGREGATE(15,6,(OFFSET(Data!$A$1,0,MATCH(F$6,Data!$1:$1,0)-1,1000,1)=IF(F$7="","Yes",F$7))/(OFFSET(Data!$A$1,0,MATCH(F$6,Data!$1:$1,0)-1,1000,1)=IF(F$7="","Yes",F$7))*ROW(Data!$C$1:$C$1002),ROW(F8)-ROW(F$7)),1),"")</f>
        <v>[DVR]</v>
      </c>
      <c r="G8" s="43">
        <f ca="1">IF(H8="","",IF(INDEX(Data!$BR:$BR,MATCH(H8,Data!$A:$A,0),1)=0,"",INDEX(Data!$BR:$BR,MATCH(H8,Data!$A:$A,0),1)))</f>
        <v>1</v>
      </c>
      <c r="H8" s="43" t="str">
        <f ca="1">IFERROR(INDEX(Data!$A$1:G$1002,_xlfn.AGGREGATE(15,6,(OFFSET(Data!$A$1,0,MATCH(H$6,Data!$1:$1,0)-1,1000,1)=IF(H$7="","Yes",H$7))/(OFFSET(Data!$A$1,0,MATCH(H$6,Data!$1:$1,0)-1,1000,1)=IF(H$7="","Yes",H$7))*ROW(Data!$C$1:$C$1002),ROW(H8)-ROW(H$7)),1),"")</f>
        <v>[DVR]</v>
      </c>
      <c r="I8" s="43">
        <f ca="1">IF(J8="","",IF(INDEX(Data!$BR:$BR,MATCH(J8,Data!$A:$A,0),1)=0,"",INDEX(Data!$BR:$BR,MATCH(J8,Data!$A:$A,0),1)))</f>
        <v>1</v>
      </c>
      <c r="J8" s="43" t="str">
        <f ca="1">IFERROR(INDEX(Data!$A$1:I$1002,_xlfn.AGGREGATE(15,6,(OFFSET(Data!$A$1,0,MATCH(J$6,Data!$1:$1,0)-1,1000,1)=IF(J$7="","Yes",J$7))/(OFFSET(Data!$A$1,0,MATCH(J$6,Data!$1:$1,0)-1,1000,1)=IF(J$7="","Yes",J$7))*ROW(Data!$C$1:$C$1002),ROW(J8)-ROW(J$7)),1),"")</f>
        <v>[DVR]</v>
      </c>
      <c r="K8" s="43">
        <f ca="1">IF(L8="","",IF(INDEX(Data!$BR:$BR,MATCH(L8,Data!$A:$A,0),1)=0,"",INDEX(Data!$BR:$BR,MATCH(L8,Data!$A:$A,0),1)))</f>
        <v>1</v>
      </c>
      <c r="L8" s="43" t="str">
        <f ca="1">IFERROR(INDEX(Data!$A$1:K$1002,_xlfn.AGGREGATE(15,6,(OFFSET(Data!$A$1,0,MATCH(L$6,Data!$1:$1,0)-1,1000,1)=IF(L$7="","Yes",L$7))/(OFFSET(Data!$A$1,0,MATCH(L$6,Data!$1:$1,0)-1,1000,1)=IF(L$7="","Yes",L$7))*ROW(Data!$C$1:$C$1002),ROW(L8)-ROW(L$7)),1),"")</f>
        <v>[DVR]</v>
      </c>
      <c r="M8" s="43">
        <f ca="1">IF(N8="","",IF(INDEX(Data!$BR:$BR,MATCH(N8,Data!$A:$A,0),1)=0,"",INDEX(Data!$BR:$BR,MATCH(N8,Data!$A:$A,0),1)))</f>
        <v>1</v>
      </c>
      <c r="N8" s="43" t="str">
        <f ca="1">IFERROR(INDEX(Data!$A$1:M$1002,_xlfn.AGGREGATE(15,6,(OFFSET(Data!$A$1,0,MATCH(N$6,Data!$1:$1,0)-1,1000,1)=IF(N$7="","Yes",N$7))/(OFFSET(Data!$A$1,0,MATCH(N$6,Data!$1:$1,0)-1,1000,1)=IF(N$7="","Yes",N$7))*ROW(Data!$C$1:$C$1002),ROW(N8)-ROW(N$7)),1),"")</f>
        <v>[DVR]</v>
      </c>
      <c r="O8" s="43">
        <f ca="1">IF(P8="","",IF(INDEX(Data!$BR:$BR,MATCH(P8,Data!$A:$A,0),1)=0,"",INDEX(Data!$BR:$BR,MATCH(P8,Data!$A:$A,0),1)))</f>
        <v>1</v>
      </c>
      <c r="P8" s="43" t="str">
        <f ca="1">IFERROR(INDEX(Data!$A$1:O$1002,_xlfn.AGGREGATE(15,6,(OFFSET(Data!$A$1,0,MATCH(P$6,Data!$1:$1,0)-1,1000,1)=IF(P$7="","Yes",P$7))/(OFFSET(Data!$A$1,0,MATCH(P$6,Data!$1:$1,0)-1,1000,1)=IF(P$7="","Yes",P$7))*ROW(Data!$C$1:$C$1002),ROW(P8)-ROW(P$7)),1),"")</f>
        <v>[DVR]</v>
      </c>
      <c r="Q8" s="43">
        <f ca="1">IF(R8="","",IF(INDEX(Data!$BR:$BR,MATCH(R8,Data!$A:$A,0),1)=0,"",INDEX(Data!$BR:$BR,MATCH(R8,Data!$A:$A,0),1)))</f>
        <v>1</v>
      </c>
      <c r="R8" s="43" t="str">
        <f ca="1">IFERROR(INDEX(Data!$A$1:Q$1002,_xlfn.AGGREGATE(15,6,(OFFSET(Data!$A$1,0,MATCH(R$6,Data!$1:$1,0)-1,1000,1)=IF(R$7="","Yes",R$7))/(OFFSET(Data!$A$1,0,MATCH(R$6,Data!$1:$1,0)-1,1000,1)=IF(R$7="","Yes",R$7))*ROW(Data!$C$1:$C$1002),ROW(R8)-ROW(R$7)),1),"")</f>
        <v>[DVR]</v>
      </c>
      <c r="S8" s="43">
        <f ca="1">IF(T8="","",IF(INDEX(Data!$BR:$BR,MATCH(T8,Data!$A:$A,0),1)=0,"",INDEX(Data!$BR:$BR,MATCH(T8,Data!$A:$A,0),1)))</f>
        <v>1</v>
      </c>
      <c r="T8" s="43" t="str">
        <f ca="1">IFERROR(INDEX(Data!$A$1:R$1002,_xlfn.AGGREGATE(15,6,(OFFSET(Data!$A$1,0,MATCH(T$6,Data!$1:$1,0)-1,1000,1)=IF(T$7="","Yes",T$7))/(OFFSET(Data!$A$1,0,MATCH(T$6,Data!$1:$1,0)-1,1000,1)=IF(T$7="","Yes",T$7))*ROW(Data!$C$1:$C$1002),ROW(T8)-ROW(T$7)),1),"")</f>
        <v>[DVR]</v>
      </c>
      <c r="U8" s="43">
        <f ca="1">IF(V8="","",IF(INDEX(Data!$BR:$BR,MATCH(V8,Data!$A:$A,0),1)=0,"",INDEX(Data!$BR:$BR,MATCH(V8,Data!$A:$A,0),1)))</f>
        <v>1</v>
      </c>
      <c r="V8" s="43" t="str">
        <f ca="1">IFERROR(INDEX(Data!$A$1:T$1002,_xlfn.AGGREGATE(15,6,(OFFSET(Data!$A$1,0,MATCH(V$6,Data!$1:$1,0)-1,1000,1)=IF(V$7="","Yes",V$7))/(OFFSET(Data!$A$1,0,MATCH(V$6,Data!$1:$1,0)-1,1000,1)=IF(V$7="","Yes",V$7))*ROW(Data!$C$1:$C$1002),ROW(V8)-ROW(V$7)),1),"")</f>
        <v>[DVR]</v>
      </c>
      <c r="W8" s="43">
        <f ca="1">IF(X8="","",IF(INDEX(Data!$BR:$BR,MATCH(X8,Data!$A:$A,0),1)=0,"",INDEX(Data!$BR:$BR,MATCH(X8,Data!$A:$A,0),1)))</f>
        <v>1</v>
      </c>
      <c r="X8" s="43" t="str">
        <f ca="1">IFERROR(INDEX(Data!$A$1:Y$1002,_xlfn.AGGREGATE(15,6,(OFFSET(Data!$A$1,0,MATCH(X$6,Data!$1:$1,0)-1,1000,1)=IF(X$7="","Yes",X$7))/(OFFSET(Data!$A$1,0,MATCH(X$6,Data!$1:$1,0)-1,1000,1)=IF(X$7="","Yes",X$7))*ROW(Data!$C$1:$C$1002),ROW(X8)-ROW(X$7)),1),"")</f>
        <v>[DVR]</v>
      </c>
      <c r="Y8" s="43">
        <f ca="1">IF(Z8="","",IF(INDEX(Data!$BR:$BR,MATCH(Z8,Data!$A:$A,0),1)=0,"",INDEX(Data!$BR:$BR,MATCH(Z8,Data!$A:$A,0),1)))</f>
        <v>1</v>
      </c>
      <c r="Z8" s="43" t="str">
        <f ca="1">IFERROR(INDEX(Data!$A$1:AA$1002,_xlfn.AGGREGATE(15,6,(OFFSET(Data!$A$1,0,MATCH(Z$6,Data!$1:$1,0)-1,1000,1)=IF(Z$7="","Yes",Z$7))/(OFFSET(Data!$A$1,0,MATCH(Z$6,Data!$1:$1,0)-1,1000,1)=IF(Z$7="","Yes",Z$7))*ROW(Data!$C$1:$C$1002),ROW(Z8)-ROW(Z$7)),1),"")</f>
        <v>[DVR]</v>
      </c>
      <c r="AA8" s="43">
        <f ca="1">IF(AB8="","",IF(INDEX(Data!$BR:$BR,MATCH(AB8,Data!$A:$A,0),1)=0,"",INDEX(Data!$BR:$BR,MATCH(AB8,Data!$A:$A,0),1)))</f>
        <v>1</v>
      </c>
      <c r="AB8" s="43" t="str">
        <f ca="1">IFERROR(INDEX(Data!$A$1:AC$1002,_xlfn.AGGREGATE(15,6,(OFFSET(Data!$A$1,0,MATCH(AB$6,Data!$1:$1,0)-1,1000,1)=IF(AB$7="","Yes",AB$7))/(OFFSET(Data!$A$1,0,MATCH(AB$6,Data!$1:$1,0)-1,1000,1)=IF(AB$7="","Yes",AB$7))*ROW(Data!$C$1:$C$1002),ROW(AB8)-ROW(AB$7)),1),"")</f>
        <v>[DVR]</v>
      </c>
      <c r="AC8" s="43">
        <f ca="1">IF(AD8="","",IF(INDEX(Data!$BR:$BR,MATCH(AD8,Data!$A:$A,0),1)=0,"",INDEX(Data!$BR:$BR,MATCH(AD8,Data!$A:$A,0),1)))</f>
        <v>1</v>
      </c>
      <c r="AD8" s="43" t="str">
        <f ca="1">IFERROR(INDEX(Data!$A$1:AE$1002,_xlfn.AGGREGATE(15,6,(OFFSET(Data!$A$1,0,MATCH(AD$6,Data!$1:$1,0)-1,1000,1)=IF(AD$7="","Yes",AD$7))/(OFFSET(Data!$A$1,0,MATCH(AD$6,Data!$1:$1,0)-1,1000,1)=IF(AD$7="","Yes",AD$7))*ROW(Data!$C$1:$C$1002),ROW(AD8)-ROW(AD$7)),1),"")</f>
        <v>A&amp;E</v>
      </c>
      <c r="AE8" s="43" t="str">
        <f ca="1">IF(AF8="","",IF(INDEX(Data!$BR:$BR,MATCH(AF8,Data!$A:$A,0),1)=0,"",INDEX(Data!$BR:$BR,MATCH(AF8,Data!$A:$A,0),1)))</f>
        <v/>
      </c>
      <c r="AF8" s="43" t="str">
        <f ca="1">IFERROR(INDEX(Data!$A$1:AM$1002,_xlfn.AGGREGATE(15,6,(OFFSET(Data!$A$1,0,MATCH(AF$6,Data!$1:$1,0)-1,1000,1)=IF(AF$7="","Yes",AF$7))/(OFFSET(Data!$A$1,0,MATCH(AF$6,Data!$1:$1,0)-1,1000,1)=IF(AF$7="","Yes",AF$7))*ROW(Data!$C$1:$C$1002),ROW(AF8)-ROW(AF$7)),1),"")</f>
        <v>InfoWars</v>
      </c>
      <c r="AG8" s="43" t="str">
        <f ca="1">IF(AH8="","",IF(INDEX(Data!$BR:$BR,MATCH(AH8,Data!$A:$A,0),1)=0,"",INDEX(Data!$BR:$BR,MATCH(AH8,Data!$A:$A,0),1)))</f>
        <v/>
      </c>
      <c r="AH8" s="43" t="str">
        <f ca="1">IFERROR(INDEX(Data!$A$1:AO$1002,_xlfn.AGGREGATE(15,6,(OFFSET(Data!$A$1,0,MATCH(AH$6,Data!$1:$1,0)-1,1000,1)=IF(AH$7="","Yes",AH$7))/(OFFSET(Data!$A$1,0,MATCH(AH$6,Data!$1:$1,0)-1,1000,1)=IF(AH$7="","Yes",AH$7))*ROW(Data!$C$1:$C$1002),ROW(AH8)-ROW(AH$7)),1),"")</f>
        <v>Baby First</v>
      </c>
      <c r="AI8" s="43">
        <f ca="1">IF(AJ8="","",IF(INDEX(Data!$BR:$BR,MATCH(AJ8,Data!$A:$A,0),1)=0,"",INDEX(Data!$BR:$BR,MATCH(AJ8,Data!$A:$A,0),1)))</f>
        <v>1</v>
      </c>
      <c r="AJ8" s="43" t="str">
        <f ca="1">IFERROR(INDEX(Data!$A$1:AQ$1002,_xlfn.AGGREGATE(15,6,(OFFSET(Data!$A$1,0,MATCH(AJ$6,Data!$1:$1,0)-1,1000,1)=IF(AJ$7="","Yes",AJ$7))/(OFFSET(Data!$A$1,0,MATCH(AJ$6,Data!$1:$1,0)-1,1000,1)=IF(AJ$7="","Yes",AJ$7))*ROW(Data!$C$1:$C$1002),ROW(AJ8)-ROW(AJ$7)),1),"")</f>
        <v>A&amp;E</v>
      </c>
      <c r="AK8" s="43" t="str">
        <f ca="1">IF(AL8="","",IF(INDEX(Data!$BR:$BR,MATCH(AL8,Data!$A:$A,0),1)=0,"",INDEX(Data!$BR:$BR,MATCH(AL8,Data!$A:$A,0),1)))</f>
        <v/>
      </c>
      <c r="AL8" s="43" t="str">
        <f ca="1">IFERROR(INDEX(Data!$A$1:AS$1002,_xlfn.AGGREGATE(15,6,(OFFSET(Data!$A$1,0,MATCH(AL$6,Data!$1:$1,0)-1,1000,1)=IF(AL$7="","Yes",AL$7))/(OFFSET(Data!$A$1,0,MATCH(AL$6,Data!$1:$1,0)-1,1000,1)=IF(AL$7="","Yes",AL$7))*ROW(Data!$C$1:$C$1002),ROW(AL8)-ROW(AL$7)),1),"")</f>
        <v>¡Hola! TV</v>
      </c>
      <c r="AM8" s="43">
        <f ca="1">IF(AN8="","",IF(INDEX(Data!$BR:$BR,MATCH(AN8,Data!$A:$A,0),1)=0,"",INDEX(Data!$BR:$BR,MATCH(AN8,Data!$A:$A,0),1)))</f>
        <v>1</v>
      </c>
      <c r="AN8" s="43" t="str">
        <f ca="1">IFERROR(INDEX(Data!$A$1:AU$1002,_xlfn.AGGREGATE(15,6,(OFFSET(Data!$A$1,0,MATCH(AN$6,Data!$1:$1,0)-1,1000,1)=IF(AN$7="","Yes",AN$7))/(OFFSET(Data!$A$1,0,MATCH(AN$6,Data!$1:$1,0)-1,1000,1)=IF(AN$7="","Yes",AN$7))*ROW(Data!$C$1:$C$1002),ROW(AN8)-ROW(AN$7)),1),"")</f>
        <v>A&amp;E</v>
      </c>
    </row>
    <row r="9" spans="1:40" ht="24" x14ac:dyDescent="0.4">
      <c r="A9" s="43">
        <f ca="1">IF(B9="","",IF(INDEX(Data!$BR:$BR,MATCH(B9,Data!$A:$A,0),1)=0,"",INDEX(Data!$BR:$BR,MATCH(B9,Data!$A:$A,0),1)))</f>
        <v>1</v>
      </c>
      <c r="B9" s="43" t="str">
        <f ca="1">IFERROR(INDEX(Data!A$1:$A$1002,_xlfn.AGGREGATE(15,6,(OFFSET(Data!$A$1,0,MATCH(B$6,Data!$1:$1,0)-1,1000,1)=IF(B$7="","Yes",B$7))/(OFFSET(Data!$A$1,0,MATCH(B$6,Data!$1:$1,0)-1,1000,1)=IF(B$7="","Yes",B$7))*ROW(Data!$C$1:$C$1002),ROW(B9)-ROW(B$7)),1),"")</f>
        <v>A&amp;E</v>
      </c>
      <c r="C9" s="43">
        <f ca="1">IF(D9="","",IF(INDEX(Data!$BR:$BR,MATCH(D9,Data!$A:$A,0),1)=0,"",INDEX(Data!$BR:$BR,MATCH(D9,Data!$A:$A,0),1)))</f>
        <v>1</v>
      </c>
      <c r="D9" s="43" t="str">
        <f ca="1">IFERROR(INDEX(Data!$A$1:C$1002,_xlfn.AGGREGATE(15,6,(OFFSET(Data!$A$1,0,MATCH(D$6,Data!$1:$1,0)-1,1000,1)=IF(D$7="","Yes",D$7))/(OFFSET(Data!$A$1,0,MATCH(D$6,Data!$1:$1,0)-1,1000,1)=IF(D$7="","Yes",D$7))*ROW(Data!$C$1:$C$1002),ROW(D9)-ROW(D$7)),1),"")</f>
        <v>A&amp;E</v>
      </c>
      <c r="E9" s="43">
        <f ca="1">IF(F9="","",IF(INDEX(Data!$BR:$BR,MATCH(F9,Data!$A:$A,0),1)=0,"",INDEX(Data!$BR:$BR,MATCH(F9,Data!$A:$A,0),1)))</f>
        <v>1</v>
      </c>
      <c r="F9" s="43" t="str">
        <f ca="1">IFERROR(INDEX(Data!$A$1:E$1002,_xlfn.AGGREGATE(15,6,(OFFSET(Data!$A$1,0,MATCH(F$6,Data!$1:$1,0)-1,1000,1)=IF(F$7="","Yes",F$7))/(OFFSET(Data!$A$1,0,MATCH(F$6,Data!$1:$1,0)-1,1000,1)=IF(F$7="","Yes",F$7))*ROW(Data!$C$1:$C$1002),ROW(F9)-ROW(F$7)),1),"")</f>
        <v>A&amp;E</v>
      </c>
      <c r="G9" s="43">
        <f ca="1">IF(H9="","",IF(INDEX(Data!$BR:$BR,MATCH(H9,Data!$A:$A,0),1)=0,"",INDEX(Data!$BR:$BR,MATCH(H9,Data!$A:$A,0),1)))</f>
        <v>1</v>
      </c>
      <c r="H9" s="43" t="str">
        <f ca="1">IFERROR(INDEX(Data!$A$1:G$1002,_xlfn.AGGREGATE(15,6,(OFFSET(Data!$A$1,0,MATCH(H$6,Data!$1:$1,0)-1,1000,1)=IF(H$7="","Yes",H$7))/(OFFSET(Data!$A$1,0,MATCH(H$6,Data!$1:$1,0)-1,1000,1)=IF(H$7="","Yes",H$7))*ROW(Data!$C$1:$C$1002),ROW(H9)-ROW(H$7)),1),"")</f>
        <v>ABC</v>
      </c>
      <c r="I9" s="43">
        <f ca="1">IF(J9="","",IF(INDEX(Data!$BR:$BR,MATCH(J9,Data!$A:$A,0),1)=0,"",INDEX(Data!$BR:$BR,MATCH(J9,Data!$A:$A,0),1)))</f>
        <v>1</v>
      </c>
      <c r="J9" s="43" t="str">
        <f ca="1">IFERROR(INDEX(Data!$A$1:I$1002,_xlfn.AGGREGATE(15,6,(OFFSET(Data!$A$1,0,MATCH(J$6,Data!$1:$1,0)-1,1000,1)=IF(J$7="","Yes",J$7))/(OFFSET(Data!$A$1,0,MATCH(J$6,Data!$1:$1,0)-1,1000,1)=IF(J$7="","Yes",J$7))*ROW(Data!$C$1:$C$1002),ROW(J9)-ROW(J$7)),1),"")</f>
        <v>ABC</v>
      </c>
      <c r="K9" s="43">
        <f ca="1">IF(L9="","",IF(INDEX(Data!$BR:$BR,MATCH(L9,Data!$A:$A,0),1)=0,"",INDEX(Data!$BR:$BR,MATCH(L9,Data!$A:$A,0),1)))</f>
        <v>1</v>
      </c>
      <c r="L9" s="43" t="str">
        <f ca="1">IFERROR(INDEX(Data!$A$1:K$1002,_xlfn.AGGREGATE(15,6,(OFFSET(Data!$A$1,0,MATCH(L$6,Data!$1:$1,0)-1,1000,1)=IF(L$7="","Yes",L$7))/(OFFSET(Data!$A$1,0,MATCH(L$6,Data!$1:$1,0)-1,1000,1)=IF(L$7="","Yes",L$7))*ROW(Data!$C$1:$C$1002),ROW(L9)-ROW(L$7)),1),"")</f>
        <v>A&amp;E</v>
      </c>
      <c r="M9" s="43" t="str">
        <f ca="1">IF(N9="","",IF(INDEX(Data!$BR:$BR,MATCH(N9,Data!$A:$A,0),1)=0,"",INDEX(Data!$BR:$BR,MATCH(N9,Data!$A:$A,0),1)))</f>
        <v/>
      </c>
      <c r="N9" s="43" t="str">
        <f ca="1">IFERROR(INDEX(Data!$A$1:M$1002,_xlfn.AGGREGATE(15,6,(OFFSET(Data!$A$1,0,MATCH(N$6,Data!$1:$1,0)-1,1000,1)=IF(N$7="","Yes",N$7))/(OFFSET(Data!$A$1,0,MATCH(N$6,Data!$1:$1,0)-1,1000,1)=IF(N$7="","Yes",N$7))*ROW(Data!$C$1:$C$1002),ROW(N9)-ROW(N$7)),1),"")</f>
        <v>A Wealth of Entertainment</v>
      </c>
      <c r="O9" s="43" t="str">
        <f ca="1">IF(P9="","",IF(INDEX(Data!$BR:$BR,MATCH(P9,Data!$A:$A,0),1)=0,"",INDEX(Data!$BR:$BR,MATCH(P9,Data!$A:$A,0),1)))</f>
        <v/>
      </c>
      <c r="P9" s="43" t="str">
        <f ca="1">IFERROR(INDEX(Data!$A$1:O$1002,_xlfn.AGGREGATE(15,6,(OFFSET(Data!$A$1,0,MATCH(P$6,Data!$1:$1,0)-1,1000,1)=IF(P$7="","Yes",P$7))/(OFFSET(Data!$A$1,0,MATCH(P$6,Data!$1:$1,0)-1,1000,1)=IF(P$7="","Yes",P$7))*ROW(Data!$C$1:$C$1002),ROW(P9)-ROW(P$7)),1),"")</f>
        <v>A Wealth of Entertainment</v>
      </c>
      <c r="Q9" s="43" t="str">
        <f ca="1">IF(R9="","",IF(INDEX(Data!$BR:$BR,MATCH(R9,Data!$A:$A,0),1)=0,"",INDEX(Data!$BR:$BR,MATCH(R9,Data!$A:$A,0),1)))</f>
        <v/>
      </c>
      <c r="R9" s="43" t="str">
        <f ca="1">IFERROR(INDEX(Data!$A$1:Q$1002,_xlfn.AGGREGATE(15,6,(OFFSET(Data!$A$1,0,MATCH(R$6,Data!$1:$1,0)-1,1000,1)=IF(R$7="","Yes",R$7))/(OFFSET(Data!$A$1,0,MATCH(R$6,Data!$1:$1,0)-1,1000,1)=IF(R$7="","Yes",R$7))*ROW(Data!$C$1:$C$1002),ROW(R9)-ROW(R$7)),1),"")</f>
        <v>A Wealth of Entertainment</v>
      </c>
      <c r="S9" s="43" t="str">
        <f ca="1">IF(T9="","",IF(INDEX(Data!$BR:$BR,MATCH(T9,Data!$A:$A,0),1)=0,"",INDEX(Data!$BR:$BR,MATCH(T9,Data!$A:$A,0),1)))</f>
        <v/>
      </c>
      <c r="T9" s="43" t="str">
        <f ca="1">IFERROR(INDEX(Data!$A$1:R$1002,_xlfn.AGGREGATE(15,6,(OFFSET(Data!$A$1,0,MATCH(T$6,Data!$1:$1,0)-1,1000,1)=IF(T$7="","Yes",T$7))/(OFFSET(Data!$A$1,0,MATCH(T$6,Data!$1:$1,0)-1,1000,1)=IF(T$7="","Yes",T$7))*ROW(Data!$C$1:$C$1002),ROW(T9)-ROW(T$7)),1),"")</f>
        <v>¡Hola! TV</v>
      </c>
      <c r="U9" s="43">
        <f ca="1">IF(V9="","",IF(INDEX(Data!$BR:$BR,MATCH(V9,Data!$A:$A,0),1)=0,"",INDEX(Data!$BR:$BR,MATCH(V9,Data!$A:$A,0),1)))</f>
        <v>1</v>
      </c>
      <c r="V9" s="43" t="str">
        <f ca="1">IFERROR(INDEX(Data!$A$1:T$1002,_xlfn.AGGREGATE(15,6,(OFFSET(Data!$A$1,0,MATCH(V$6,Data!$1:$1,0)-1,1000,1)=IF(V$7="","Yes",V$7))/(OFFSET(Data!$A$1,0,MATCH(V$6,Data!$1:$1,0)-1,1000,1)=IF(V$7="","Yes",V$7))*ROW(Data!$C$1:$C$1002),ROW(V9)-ROW(V$7)),1),"")</f>
        <v>ABC</v>
      </c>
      <c r="W9" s="43">
        <f ca="1">IF(X9="","",IF(INDEX(Data!$BR:$BR,MATCH(X9,Data!$A:$A,0),1)=0,"",INDEX(Data!$BR:$BR,MATCH(X9,Data!$A:$A,0),1)))</f>
        <v>1</v>
      </c>
      <c r="X9" s="43" t="str">
        <f ca="1">IFERROR(INDEX(Data!$A$1:Y$1002,_xlfn.AGGREGATE(15,6,(OFFSET(Data!$A$1,0,MATCH(X$6,Data!$1:$1,0)-1,1000,1)=IF(X$7="","Yes",X$7))/(OFFSET(Data!$A$1,0,MATCH(X$6,Data!$1:$1,0)-1,1000,1)=IF(X$7="","Yes",X$7))*ROW(Data!$C$1:$C$1002),ROW(X9)-ROW(X$7)),1),"")</f>
        <v>A&amp;E</v>
      </c>
      <c r="Y9" s="43">
        <f ca="1">IF(Z9="","",IF(INDEX(Data!$BR:$BR,MATCH(Z9,Data!$A:$A,0),1)=0,"",INDEX(Data!$BR:$BR,MATCH(Z9,Data!$A:$A,0),1)))</f>
        <v>1</v>
      </c>
      <c r="Z9" s="43" t="str">
        <f ca="1">IFERROR(INDEX(Data!$A$1:AA$1002,_xlfn.AGGREGATE(15,6,(OFFSET(Data!$A$1,0,MATCH(Z$6,Data!$1:$1,0)-1,1000,1)=IF(Z$7="","Yes",Z$7))/(OFFSET(Data!$A$1,0,MATCH(Z$6,Data!$1:$1,0)-1,1000,1)=IF(Z$7="","Yes",Z$7))*ROW(Data!$C$1:$C$1002),ROW(Z9)-ROW(Z$7)),1),"")</f>
        <v>ABC</v>
      </c>
      <c r="AA9" s="43">
        <f ca="1">IF(AB9="","",IF(INDEX(Data!$BR:$BR,MATCH(AB9,Data!$A:$A,0),1)=0,"",INDEX(Data!$BR:$BR,MATCH(AB9,Data!$A:$A,0),1)))</f>
        <v>1</v>
      </c>
      <c r="AB9" s="43" t="str">
        <f ca="1">IFERROR(INDEX(Data!$A$1:AC$1002,_xlfn.AGGREGATE(15,6,(OFFSET(Data!$A$1,0,MATCH(AB$6,Data!$1:$1,0)-1,1000,1)=IF(AB$7="","Yes",AB$7))/(OFFSET(Data!$A$1,0,MATCH(AB$6,Data!$1:$1,0)-1,1000,1)=IF(AB$7="","Yes",AB$7))*ROW(Data!$C$1:$C$1002),ROW(AB9)-ROW(AB$7)),1),"")</f>
        <v>A&amp;E</v>
      </c>
      <c r="AC9" s="43" t="str">
        <f ca="1">IF(AD9="","",IF(INDEX(Data!$BR:$BR,MATCH(AD9,Data!$A:$A,0),1)=0,"",INDEX(Data!$BR:$BR,MATCH(AD9,Data!$A:$A,0),1)))</f>
        <v/>
      </c>
      <c r="AD9" s="43" t="str">
        <f ca="1">IFERROR(INDEX(Data!$A$1:AE$1002,_xlfn.AGGREGATE(15,6,(OFFSET(Data!$A$1,0,MATCH(AD$6,Data!$1:$1,0)-1,1000,1)=IF(AD$7="","Yes",AD$7))/(OFFSET(Data!$A$1,0,MATCH(AD$6,Data!$1:$1,0)-1,1000,1)=IF(AD$7="","Yes",AD$7))*ROW(Data!$C$1:$C$1002),ROW(AD9)-ROW(AD$7)),1),"")</f>
        <v>AMC</v>
      </c>
      <c r="AE9" s="43" t="str">
        <f ca="1">IF(AF9="","",IF(INDEX(Data!$BR:$BR,MATCH(AF9,Data!$A:$A,0),1)=0,"",INDEX(Data!$BR:$BR,MATCH(AF9,Data!$A:$A,0),1)))</f>
        <v/>
      </c>
      <c r="AF9" s="43" t="str">
        <f ca="1">IFERROR(INDEX(Data!$A$1:AM$1002,_xlfn.AGGREGATE(15,6,(OFFSET(Data!$A$1,0,MATCH(AF$6,Data!$1:$1,0)-1,1000,1)=IF(AF$7="","Yes",AF$7))/(OFFSET(Data!$A$1,0,MATCH(AF$6,Data!$1:$1,0)-1,1000,1)=IF(AF$7="","Yes",AF$7))*ROW(Data!$C$1:$C$1002),ROW(AF9)-ROW(AF$7)),1),"")</f>
        <v>OAN Encore</v>
      </c>
      <c r="AG9" s="43" t="str">
        <f ca="1">IF(AH9="","",IF(INDEX(Data!$BR:$BR,MATCH(AH9,Data!$A:$A,0),1)=0,"",INDEX(Data!$BR:$BR,MATCH(AH9,Data!$A:$A,0),1)))</f>
        <v/>
      </c>
      <c r="AH9" s="43" t="str">
        <f ca="1">IFERROR(INDEX(Data!$A$1:AO$1002,_xlfn.AGGREGATE(15,6,(OFFSET(Data!$A$1,0,MATCH(AH$6,Data!$1:$1,0)-1,1000,1)=IF(AH$7="","Yes",AH$7))/(OFFSET(Data!$A$1,0,MATCH(AH$6,Data!$1:$1,0)-1,1000,1)=IF(AH$7="","Yes",AH$7))*ROW(Data!$C$1:$C$1002),ROW(AH9)-ROW(AH$7)),1),"")</f>
        <v>Game Show Network</v>
      </c>
      <c r="AI9" s="43">
        <f ca="1">IF(AJ9="","",IF(INDEX(Data!$BR:$BR,MATCH(AJ9,Data!$A:$A,0),1)=0,"",INDEX(Data!$BR:$BR,MATCH(AJ9,Data!$A:$A,0),1)))</f>
        <v>1</v>
      </c>
      <c r="AJ9" s="43" t="str">
        <f ca="1">IFERROR(INDEX(Data!$A$1:AQ$1002,_xlfn.AGGREGATE(15,6,(OFFSET(Data!$A$1,0,MATCH(AJ$6,Data!$1:$1,0)-1,1000,1)=IF(AJ$7="","Yes",AJ$7))/(OFFSET(Data!$A$1,0,MATCH(AJ$6,Data!$1:$1,0)-1,1000,1)=IF(AJ$7="","Yes",AJ$7))*ROW(Data!$C$1:$C$1002),ROW(AJ9)-ROW(AJ$7)),1),"")</f>
        <v>ABC</v>
      </c>
      <c r="AK9" s="43" t="str">
        <f ca="1">IF(AL9="","",IF(INDEX(Data!$BR:$BR,MATCH(AL9,Data!$A:$A,0),1)=0,"",INDEX(Data!$BR:$BR,MATCH(AL9,Data!$A:$A,0),1)))</f>
        <v/>
      </c>
      <c r="AL9" s="43" t="str">
        <f ca="1">IFERROR(INDEX(Data!$A$1:AS$1002,_xlfn.AGGREGATE(15,6,(OFFSET(Data!$A$1,0,MATCH(AL$6,Data!$1:$1,0)-1,1000,1)=IF(AL$7="","Yes",AL$7))/(OFFSET(Data!$A$1,0,MATCH(AL$6,Data!$1:$1,0)-1,1000,1)=IF(AL$7="","Yes",AL$7))*ROW(Data!$C$1:$C$1002),ROW(AL9)-ROW(AL$7)),1),"")</f>
        <v>Altres Series</v>
      </c>
      <c r="AM9" s="43" t="str">
        <f ca="1">IF(AN9="","",IF(INDEX(Data!$BR:$BR,MATCH(AN9,Data!$A:$A,0),1)=0,"",INDEX(Data!$BR:$BR,MATCH(AN9,Data!$A:$A,0),1)))</f>
        <v/>
      </c>
      <c r="AN9" s="43" t="str">
        <f ca="1">IFERROR(INDEX(Data!$A$1:AU$1002,_xlfn.AGGREGATE(15,6,(OFFSET(Data!$A$1,0,MATCH(AN$6,Data!$1:$1,0)-1,1000,1)=IF(AN$7="","Yes",AN$7))/(OFFSET(Data!$A$1,0,MATCH(AN$6,Data!$1:$1,0)-1,1000,1)=IF(AN$7="","Yes",AN$7))*ROW(Data!$C$1:$C$1002),ROW(AN9)-ROW(AN$7)),1),"")</f>
        <v>AMC</v>
      </c>
    </row>
    <row r="10" spans="1:40" x14ac:dyDescent="0.4">
      <c r="A10" s="43" t="str">
        <f ca="1">IF(B10="","",IF(INDEX(Data!$BR:$BR,MATCH(B10,Data!$A:$A,0),1)=0,"",INDEX(Data!$BR:$BR,MATCH(B10,Data!$A:$A,0),1)))</f>
        <v/>
      </c>
      <c r="B10" s="43" t="str">
        <f ca="1">IFERROR(INDEX(Data!A$1:$A$1002,_xlfn.AGGREGATE(15,6,(OFFSET(Data!$A$1,0,MATCH(B$6,Data!$1:$1,0)-1,1000,1)=IF(B$7="","Yes",B$7))/(OFFSET(Data!$A$1,0,MATCH(B$6,Data!$1:$1,0)-1,1000,1)=IF(B$7="","Yes",B$7))*ROW(Data!$C$1:$C$1002),ROW(B10)-ROW(B$7)),1),"")</f>
        <v>AMC</v>
      </c>
      <c r="C10" s="43" t="str">
        <f ca="1">IF(D10="","",IF(INDEX(Data!$BR:$BR,MATCH(D10,Data!$A:$A,0),1)=0,"",INDEX(Data!$BR:$BR,MATCH(D10,Data!$A:$A,0),1)))</f>
        <v/>
      </c>
      <c r="D10" s="43" t="str">
        <f ca="1">IFERROR(INDEX(Data!$A$1:C$1002,_xlfn.AGGREGATE(15,6,(OFFSET(Data!$A$1,0,MATCH(D$6,Data!$1:$1,0)-1,1000,1)=IF(D$7="","Yes",D$7))/(OFFSET(Data!$A$1,0,MATCH(D$6,Data!$1:$1,0)-1,1000,1)=IF(D$7="","Yes",D$7))*ROW(Data!$C$1:$C$1002),ROW(D10)-ROW(D$7)),1),"")</f>
        <v>AMC</v>
      </c>
      <c r="E10" s="43" t="str">
        <f ca="1">IF(F10="","",IF(INDEX(Data!$BR:$BR,MATCH(F10,Data!$A:$A,0),1)=0,"",INDEX(Data!$BR:$BR,MATCH(F10,Data!$A:$A,0),1)))</f>
        <v/>
      </c>
      <c r="F10" s="43" t="str">
        <f ca="1">IFERROR(INDEX(Data!$A$1:E$1002,_xlfn.AGGREGATE(15,6,(OFFSET(Data!$A$1,0,MATCH(F$6,Data!$1:$1,0)-1,1000,1)=IF(F$7="","Yes",F$7))/(OFFSET(Data!$A$1,0,MATCH(F$6,Data!$1:$1,0)-1,1000,1)=IF(F$7="","Yes",F$7))*ROW(Data!$C$1:$C$1002),ROW(F10)-ROW(F$7)),1),"")</f>
        <v>AMC</v>
      </c>
      <c r="G10" s="43" t="str">
        <f ca="1">IF(H10="","",IF(INDEX(Data!$BR:$BR,MATCH(H10,Data!$A:$A,0),1)=0,"",INDEX(Data!$BR:$BR,MATCH(H10,Data!$A:$A,0),1)))</f>
        <v/>
      </c>
      <c r="H10" s="43" t="str">
        <f ca="1">IFERROR(INDEX(Data!$A$1:G$1002,_xlfn.AGGREGATE(15,6,(OFFSET(Data!$A$1,0,MATCH(H$6,Data!$1:$1,0)-1,1000,1)=IF(H$7="","Yes",H$7))/(OFFSET(Data!$A$1,0,MATCH(H$6,Data!$1:$1,0)-1,1000,1)=IF(H$7="","Yes",H$7))*ROW(Data!$C$1:$C$1002),ROW(H10)-ROW(H$7)),1),"")</f>
        <v>AccuWeather</v>
      </c>
      <c r="I10" s="43" t="str">
        <f ca="1">IF(J10="","",IF(INDEX(Data!$BR:$BR,MATCH(J10,Data!$A:$A,0),1)=0,"",INDEX(Data!$BR:$BR,MATCH(J10,Data!$A:$A,0),1)))</f>
        <v/>
      </c>
      <c r="J10" s="43" t="str">
        <f ca="1">IFERROR(INDEX(Data!$A$1:I$1002,_xlfn.AGGREGATE(15,6,(OFFSET(Data!$A$1,0,MATCH(J$6,Data!$1:$1,0)-1,1000,1)=IF(J$7="","Yes",J$7))/(OFFSET(Data!$A$1,0,MATCH(J$6,Data!$1:$1,0)-1,1000,1)=IF(J$7="","Yes",J$7))*ROW(Data!$C$1:$C$1002),ROW(J10)-ROW(J$7)),1),"")</f>
        <v>AccuWeather</v>
      </c>
      <c r="K10" s="43">
        <f ca="1">IF(L10="","",IF(INDEX(Data!$BR:$BR,MATCH(L10,Data!$A:$A,0),1)=0,"",INDEX(Data!$BR:$BR,MATCH(L10,Data!$A:$A,0),1)))</f>
        <v>1</v>
      </c>
      <c r="L10" s="43" t="str">
        <f ca="1">IFERROR(INDEX(Data!$A$1:K$1002,_xlfn.AGGREGATE(15,6,(OFFSET(Data!$A$1,0,MATCH(L$6,Data!$1:$1,0)-1,1000,1)=IF(L$7="","Yes",L$7))/(OFFSET(Data!$A$1,0,MATCH(L$6,Data!$1:$1,0)-1,1000,1)=IF(L$7="","Yes",L$7))*ROW(Data!$C$1:$C$1002),ROW(L10)-ROW(L$7)),1),"")</f>
        <v>ABC</v>
      </c>
      <c r="M10" s="43">
        <f ca="1">IF(N10="","",IF(INDEX(Data!$BR:$BR,MATCH(N10,Data!$A:$A,0),1)=0,"",INDEX(Data!$BR:$BR,MATCH(N10,Data!$A:$A,0),1)))</f>
        <v>1</v>
      </c>
      <c r="N10" s="43" t="str">
        <f ca="1">IFERROR(INDEX(Data!$A$1:M$1002,_xlfn.AGGREGATE(15,6,(OFFSET(Data!$A$1,0,MATCH(N$6,Data!$1:$1,0)-1,1000,1)=IF(N$7="","Yes",N$7))/(OFFSET(Data!$A$1,0,MATCH(N$6,Data!$1:$1,0)-1,1000,1)=IF(N$7="","Yes",N$7))*ROW(Data!$C$1:$C$1002),ROW(N10)-ROW(N$7)),1),"")</f>
        <v>A&amp;E</v>
      </c>
      <c r="O10" s="43">
        <f ca="1">IF(P10="","",IF(INDEX(Data!$BR:$BR,MATCH(P10,Data!$A:$A,0),1)=0,"",INDEX(Data!$BR:$BR,MATCH(P10,Data!$A:$A,0),1)))</f>
        <v>1</v>
      </c>
      <c r="P10" s="43" t="str">
        <f ca="1">IFERROR(INDEX(Data!$A$1:O$1002,_xlfn.AGGREGATE(15,6,(OFFSET(Data!$A$1,0,MATCH(P$6,Data!$1:$1,0)-1,1000,1)=IF(P$7="","Yes",P$7))/(OFFSET(Data!$A$1,0,MATCH(P$6,Data!$1:$1,0)-1,1000,1)=IF(P$7="","Yes",P$7))*ROW(Data!$C$1:$C$1002),ROW(P10)-ROW(P$7)),1),"")</f>
        <v>A&amp;E</v>
      </c>
      <c r="Q10" s="43">
        <f ca="1">IF(R10="","",IF(INDEX(Data!$BR:$BR,MATCH(R10,Data!$A:$A,0),1)=0,"",INDEX(Data!$BR:$BR,MATCH(R10,Data!$A:$A,0),1)))</f>
        <v>1</v>
      </c>
      <c r="R10" s="43" t="str">
        <f ca="1">IFERROR(INDEX(Data!$A$1:Q$1002,_xlfn.AGGREGATE(15,6,(OFFSET(Data!$A$1,0,MATCH(R$6,Data!$1:$1,0)-1,1000,1)=IF(R$7="","Yes",R$7))/(OFFSET(Data!$A$1,0,MATCH(R$6,Data!$1:$1,0)-1,1000,1)=IF(R$7="","Yes",R$7))*ROW(Data!$C$1:$C$1002),ROW(R10)-ROW(R$7)),1),"")</f>
        <v>A&amp;E</v>
      </c>
      <c r="S10" s="43">
        <f ca="1">IF(T10="","",IF(INDEX(Data!$BR:$BR,MATCH(T10,Data!$A:$A,0),1)=0,"",INDEX(Data!$BR:$BR,MATCH(T10,Data!$A:$A,0),1)))</f>
        <v>1</v>
      </c>
      <c r="T10" s="43" t="str">
        <f ca="1">IFERROR(INDEX(Data!$A$1:R$1002,_xlfn.AGGREGATE(15,6,(OFFSET(Data!$A$1,0,MATCH(T$6,Data!$1:$1,0)-1,1000,1)=IF(T$7="","Yes",T$7))/(OFFSET(Data!$A$1,0,MATCH(T$6,Data!$1:$1,0)-1,1000,1)=IF(T$7="","Yes",T$7))*ROW(Data!$C$1:$C$1002),ROW(T10)-ROW(T$7)),1),"")</f>
        <v>A&amp;E</v>
      </c>
      <c r="U10" s="43" t="str">
        <f ca="1">IF(V10="","",IF(INDEX(Data!$BR:$BR,MATCH(V10,Data!$A:$A,0),1)=0,"",INDEX(Data!$BR:$BR,MATCH(V10,Data!$A:$A,0),1)))</f>
        <v/>
      </c>
      <c r="V10" s="43" t="str">
        <f ca="1">IFERROR(INDEX(Data!$A$1:T$1002,_xlfn.AGGREGATE(15,6,(OFFSET(Data!$A$1,0,MATCH(V$6,Data!$1:$1,0)-1,1000,1)=IF(V$7="","Yes",V$7))/(OFFSET(Data!$A$1,0,MATCH(V$6,Data!$1:$1,0)-1,1000,1)=IF(V$7="","Yes",V$7))*ROW(Data!$C$1:$C$1002),ROW(V10)-ROW(V$7)),1),"")</f>
        <v>ACC Network</v>
      </c>
      <c r="W10" s="43">
        <f ca="1">IF(X10="","",IF(INDEX(Data!$BR:$BR,MATCH(X10,Data!$A:$A,0),1)=0,"",INDEX(Data!$BR:$BR,MATCH(X10,Data!$A:$A,0),1)))</f>
        <v>1</v>
      </c>
      <c r="X10" s="43" t="str">
        <f ca="1">IFERROR(INDEX(Data!$A$1:Y$1002,_xlfn.AGGREGATE(15,6,(OFFSET(Data!$A$1,0,MATCH(X$6,Data!$1:$1,0)-1,1000,1)=IF(X$7="","Yes",X$7))/(OFFSET(Data!$A$1,0,MATCH(X$6,Data!$1:$1,0)-1,1000,1)=IF(X$7="","Yes",X$7))*ROW(Data!$C$1:$C$1002),ROW(X10)-ROW(X$7)),1),"")</f>
        <v>ABC</v>
      </c>
      <c r="Y10" s="43" t="str">
        <f ca="1">IF(Z10="","",IF(INDEX(Data!$BR:$BR,MATCH(Z10,Data!$A:$A,0),1)=0,"",INDEX(Data!$BR:$BR,MATCH(Z10,Data!$A:$A,0),1)))</f>
        <v/>
      </c>
      <c r="Z10" s="43" t="str">
        <f ca="1">IFERROR(INDEX(Data!$A$1:AA$1002,_xlfn.AGGREGATE(15,6,(OFFSET(Data!$A$1,0,MATCH(Z$6,Data!$1:$1,0)-1,1000,1)=IF(Z$7="","Yes",Z$7))/(OFFSET(Data!$A$1,0,MATCH(Z$6,Data!$1:$1,0)-1,1000,1)=IF(Z$7="","Yes",Z$7))*ROW(Data!$C$1:$C$1002),ROW(Z10)-ROW(Z$7)),1),"")</f>
        <v>ABC News Live</v>
      </c>
      <c r="AA10" s="43" t="str">
        <f ca="1">IF(AB10="","",IF(INDEX(Data!$BR:$BR,MATCH(AB10,Data!$A:$A,0),1)=0,"",INDEX(Data!$BR:$BR,MATCH(AB10,Data!$A:$A,0),1)))</f>
        <v/>
      </c>
      <c r="AB10" s="43" t="str">
        <f ca="1">IFERROR(INDEX(Data!$A$1:AC$1002,_xlfn.AGGREGATE(15,6,(OFFSET(Data!$A$1,0,MATCH(AB$6,Data!$1:$1,0)-1,1000,1)=IF(AB$7="","Yes",AB$7))/(OFFSET(Data!$A$1,0,MATCH(AB$6,Data!$1:$1,0)-1,1000,1)=IF(AB$7="","Yes",AB$7))*ROW(Data!$C$1:$C$1002),ROW(AB10)-ROW(AB$7)),1),"")</f>
        <v>AMC</v>
      </c>
      <c r="AC10" s="43" t="str">
        <f ca="1">IF(AD10="","",IF(INDEX(Data!$BR:$BR,MATCH(AD10,Data!$A:$A,0),1)=0,"",INDEX(Data!$BR:$BR,MATCH(AD10,Data!$A:$A,0),1)))</f>
        <v/>
      </c>
      <c r="AD10" s="43" t="str">
        <f ca="1">IFERROR(INDEX(Data!$A$1:AE$1002,_xlfn.AGGREGATE(15,6,(OFFSET(Data!$A$1,0,MATCH(AD$6,Data!$1:$1,0)-1,1000,1)=IF(AD$7="","Yes",AD$7))/(OFFSET(Data!$A$1,0,MATCH(AD$6,Data!$1:$1,0)-1,1000,1)=IF(AD$7="","Yes",AD$7))*ROW(Data!$C$1:$C$1002),ROW(AD10)-ROW(AD$7)),1),"")</f>
        <v>Animal Planet</v>
      </c>
      <c r="AE10" s="43" t="str">
        <f ca="1">IF(AF10="","",IF(INDEX(Data!$BR:$BR,MATCH(AF10,Data!$A:$A,0),1)=0,"",INDEX(Data!$BR:$BR,MATCH(AF10,Data!$A:$A,0),1)))</f>
        <v/>
      </c>
      <c r="AF10" s="43" t="str">
        <f ca="1">IFERROR(INDEX(Data!$A$1:AM$1002,_xlfn.AGGREGATE(15,6,(OFFSET(Data!$A$1,0,MATCH(AF$6,Data!$1:$1,0)-1,1000,1)=IF(AF$7="","Yes",AF$7))/(OFFSET(Data!$A$1,0,MATCH(AF$6,Data!$1:$1,0)-1,1000,1)=IF(AF$7="","Yes",AF$7))*ROW(Data!$C$1:$C$1002),ROW(AF10)-ROW(AF$7)),1),"")</f>
        <v>OAN Events</v>
      </c>
      <c r="AG10" s="43" t="str">
        <f ca="1">IF(AH10="","",IF(INDEX(Data!$BR:$BR,MATCH(AH10,Data!$A:$A,0),1)=0,"",INDEX(Data!$BR:$BR,MATCH(AH10,Data!$A:$A,0),1)))</f>
        <v/>
      </c>
      <c r="AH10" s="43" t="str">
        <f ca="1">IFERROR(INDEX(Data!$A$1:AO$1002,_xlfn.AGGREGATE(15,6,(OFFSET(Data!$A$1,0,MATCH(AH$6,Data!$1:$1,0)-1,1000,1)=IF(AH$7="","Yes",AH$7))/(OFFSET(Data!$A$1,0,MATCH(AH$6,Data!$1:$1,0)-1,1000,1)=IF(AH$7="","Yes",AH$7))*ROW(Data!$C$1:$C$1002),ROW(AH10)-ROW(AH$7)),1),"")</f>
        <v>Hallmark</v>
      </c>
      <c r="AI10" s="43" t="str">
        <f ca="1">IF(AJ10="","",IF(INDEX(Data!$BR:$BR,MATCH(AJ10,Data!$A:$A,0),1)=0,"",INDEX(Data!$BR:$BR,MATCH(AJ10,Data!$A:$A,0),1)))</f>
        <v/>
      </c>
      <c r="AJ10" s="43" t="str">
        <f ca="1">IFERROR(INDEX(Data!$A$1:AQ$1002,_xlfn.AGGREGATE(15,6,(OFFSET(Data!$A$1,0,MATCH(AJ$6,Data!$1:$1,0)-1,1000,1)=IF(AJ$7="","Yes",AJ$7))/(OFFSET(Data!$A$1,0,MATCH(AJ$6,Data!$1:$1,0)-1,1000,1)=IF(AJ$7="","Yes",AJ$7))*ROW(Data!$C$1:$C$1002),ROW(AJ10)-ROW(AJ$7)),1),"")</f>
        <v>ACC Network</v>
      </c>
      <c r="AK10" s="43" t="str">
        <f ca="1">IF(AL10="","",IF(INDEX(Data!$BR:$BR,MATCH(AL10,Data!$A:$A,0),1)=0,"",INDEX(Data!$BR:$BR,MATCH(AL10,Data!$A:$A,0),1)))</f>
        <v/>
      </c>
      <c r="AL10" s="43" t="str">
        <f ca="1">IFERROR(INDEX(Data!$A$1:AS$1002,_xlfn.AGGREGATE(15,6,(OFFSET(Data!$A$1,0,MATCH(AL$6,Data!$1:$1,0)-1,1000,1)=IF(AL$7="","Yes",AL$7))/(OFFSET(Data!$A$1,0,MATCH(AL$6,Data!$1:$1,0)-1,1000,1)=IF(AL$7="","Yes",AL$7))*ROW(Data!$C$1:$C$1002),ROW(AL10)-ROW(AL$7)),1),"")</f>
        <v>Atrecine</v>
      </c>
      <c r="AM10" s="43" t="str">
        <f ca="1">IF(AN10="","",IF(INDEX(Data!$BR:$BR,MATCH(AN10,Data!$A:$A,0),1)=0,"",INDEX(Data!$BR:$BR,MATCH(AN10,Data!$A:$A,0),1)))</f>
        <v/>
      </c>
      <c r="AN10" s="43" t="str">
        <f ca="1">IFERROR(INDEX(Data!$A$1:AU$1002,_xlfn.AGGREGATE(15,6,(OFFSET(Data!$A$1,0,MATCH(AN$6,Data!$1:$1,0)-1,1000,1)=IF(AN$7="","Yes",AN$7))/(OFFSET(Data!$A$1,0,MATCH(AN$6,Data!$1:$1,0)-1,1000,1)=IF(AN$7="","Yes",AN$7))*ROW(Data!$C$1:$C$1002),ROW(AN10)-ROW(AN$7)),1),"")</f>
        <v>American Heroes</v>
      </c>
    </row>
    <row r="11" spans="1:40" ht="24" x14ac:dyDescent="0.4">
      <c r="A11" s="43" t="str">
        <f ca="1">IF(B11="","",IF(INDEX(Data!$BR:$BR,MATCH(B11,Data!$A:$A,0),1)=0,"",INDEX(Data!$BR:$BR,MATCH(B11,Data!$A:$A,0),1)))</f>
        <v/>
      </c>
      <c r="B11" s="43" t="str">
        <f ca="1">IFERROR(INDEX(Data!A$1:$A$1002,_xlfn.AGGREGATE(15,6,(OFFSET(Data!$A$1,0,MATCH(B$6,Data!$1:$1,0)-1,1000,1)=IF(B$7="","Yes",B$7))/(OFFSET(Data!$A$1,0,MATCH(B$6,Data!$1:$1,0)-1,1000,1)=IF(B$7="","Yes",B$7))*ROW(Data!$C$1:$C$1002),ROW(B11)-ROW(B$7)),1),"")</f>
        <v>American Heroes</v>
      </c>
      <c r="C11" s="43" t="str">
        <f ca="1">IF(D11="","",IF(INDEX(Data!$BR:$BR,MATCH(D11,Data!$A:$A,0),1)=0,"",INDEX(Data!$BR:$BR,MATCH(D11,Data!$A:$A,0),1)))</f>
        <v/>
      </c>
      <c r="D11" s="43" t="str">
        <f ca="1">IFERROR(INDEX(Data!$A$1:C$1002,_xlfn.AGGREGATE(15,6,(OFFSET(Data!$A$1,0,MATCH(D$6,Data!$1:$1,0)-1,1000,1)=IF(D$7="","Yes",D$7))/(OFFSET(Data!$A$1,0,MATCH(D$6,Data!$1:$1,0)-1,1000,1)=IF(D$7="","Yes",D$7))*ROW(Data!$C$1:$C$1002),ROW(D11)-ROW(D$7)),1),"")</f>
        <v>AXS TV</v>
      </c>
      <c r="E11" s="43" t="str">
        <f ca="1">IF(F11="","",IF(INDEX(Data!$BR:$BR,MATCH(F11,Data!$A:$A,0),1)=0,"",INDEX(Data!$BR:$BR,MATCH(F11,Data!$A:$A,0),1)))</f>
        <v/>
      </c>
      <c r="F11" s="43" t="str">
        <f ca="1">IFERROR(INDEX(Data!$A$1:E$1002,_xlfn.AGGREGATE(15,6,(OFFSET(Data!$A$1,0,MATCH(F$6,Data!$1:$1,0)-1,1000,1)=IF(F$7="","Yes",F$7))/(OFFSET(Data!$A$1,0,MATCH(F$6,Data!$1:$1,0)-1,1000,1)=IF(F$7="","Yes",F$7))*ROW(Data!$C$1:$C$1002),ROW(F11)-ROW(F$7)),1),"")</f>
        <v>AXS TV</v>
      </c>
      <c r="G11" s="43" t="str">
        <f ca="1">IF(H11="","",IF(INDEX(Data!$BR:$BR,MATCH(H11,Data!$A:$A,0),1)=0,"",INDEX(Data!$BR:$BR,MATCH(H11,Data!$A:$A,0),1)))</f>
        <v/>
      </c>
      <c r="H11" s="43" t="str">
        <f ca="1">IFERROR(INDEX(Data!$A$1:G$1002,_xlfn.AGGREGATE(15,6,(OFFSET(Data!$A$1,0,MATCH(H$6,Data!$1:$1,0)-1,1000,1)=IF(H$7="","Yes",H$7))/(OFFSET(Data!$A$1,0,MATCH(H$6,Data!$1:$1,0)-1,1000,1)=IF(H$7="","Yes",H$7))*ROW(Data!$C$1:$C$1002),ROW(H11)-ROW(H$7)),1),"")</f>
        <v>Audience</v>
      </c>
      <c r="I11" s="43" t="str">
        <f ca="1">IF(J11="","",IF(INDEX(Data!$BR:$BR,MATCH(J11,Data!$A:$A,0),1)=0,"",INDEX(Data!$BR:$BR,MATCH(J11,Data!$A:$A,0),1)))</f>
        <v/>
      </c>
      <c r="J11" s="43" t="str">
        <f ca="1">IFERROR(INDEX(Data!$A$1:I$1002,_xlfn.AGGREGATE(15,6,(OFFSET(Data!$A$1,0,MATCH(J$6,Data!$1:$1,0)-1,1000,1)=IF(J$7="","Yes",J$7))/(OFFSET(Data!$A$1,0,MATCH(J$6,Data!$1:$1,0)-1,1000,1)=IF(J$7="","Yes",J$7))*ROW(Data!$C$1:$C$1002),ROW(J11)-ROW(J$7)),1),"")</f>
        <v>Audience</v>
      </c>
      <c r="K11" s="43" t="str">
        <f ca="1">IF(L11="","",IF(INDEX(Data!$BR:$BR,MATCH(L11,Data!$A:$A,0),1)=0,"",INDEX(Data!$BR:$BR,MATCH(L11,Data!$A:$A,0),1)))</f>
        <v/>
      </c>
      <c r="L11" s="43" t="str">
        <f ca="1">IFERROR(INDEX(Data!$A$1:K$1002,_xlfn.AGGREGATE(15,6,(OFFSET(Data!$A$1,0,MATCH(L$6,Data!$1:$1,0)-1,1000,1)=IF(L$7="","Yes",L$7))/(OFFSET(Data!$A$1,0,MATCH(L$6,Data!$1:$1,0)-1,1000,1)=IF(L$7="","Yes",L$7))*ROW(Data!$C$1:$C$1002),ROW(L11)-ROW(L$7)),1),"")</f>
        <v>AccuWeather</v>
      </c>
      <c r="M11" s="43">
        <f ca="1">IF(N11="","",IF(INDEX(Data!$BR:$BR,MATCH(N11,Data!$A:$A,0),1)=0,"",INDEX(Data!$BR:$BR,MATCH(N11,Data!$A:$A,0),1)))</f>
        <v>1</v>
      </c>
      <c r="N11" s="43" t="str">
        <f ca="1">IFERROR(INDEX(Data!$A$1:M$1002,_xlfn.AGGREGATE(15,6,(OFFSET(Data!$A$1,0,MATCH(N$6,Data!$1:$1,0)-1,1000,1)=IF(N$7="","Yes",N$7))/(OFFSET(Data!$A$1,0,MATCH(N$6,Data!$1:$1,0)-1,1000,1)=IF(N$7="","Yes",N$7))*ROW(Data!$C$1:$C$1002),ROW(N11)-ROW(N$7)),1),"")</f>
        <v>ABC</v>
      </c>
      <c r="O11" s="43">
        <f ca="1">IF(P11="","",IF(INDEX(Data!$BR:$BR,MATCH(P11,Data!$A:$A,0),1)=0,"",INDEX(Data!$BR:$BR,MATCH(P11,Data!$A:$A,0),1)))</f>
        <v>1</v>
      </c>
      <c r="P11" s="43" t="str">
        <f ca="1">IFERROR(INDEX(Data!$A$1:O$1002,_xlfn.AGGREGATE(15,6,(OFFSET(Data!$A$1,0,MATCH(P$6,Data!$1:$1,0)-1,1000,1)=IF(P$7="","Yes",P$7))/(OFFSET(Data!$A$1,0,MATCH(P$6,Data!$1:$1,0)-1,1000,1)=IF(P$7="","Yes",P$7))*ROW(Data!$C$1:$C$1002),ROW(P11)-ROW(P$7)),1),"")</f>
        <v>ABC</v>
      </c>
      <c r="Q11" s="43">
        <f ca="1">IF(R11="","",IF(INDEX(Data!$BR:$BR,MATCH(R11,Data!$A:$A,0),1)=0,"",INDEX(Data!$BR:$BR,MATCH(R11,Data!$A:$A,0),1)))</f>
        <v>1</v>
      </c>
      <c r="R11" s="43" t="str">
        <f ca="1">IFERROR(INDEX(Data!$A$1:Q$1002,_xlfn.AGGREGATE(15,6,(OFFSET(Data!$A$1,0,MATCH(R$6,Data!$1:$1,0)-1,1000,1)=IF(R$7="","Yes",R$7))/(OFFSET(Data!$A$1,0,MATCH(R$6,Data!$1:$1,0)-1,1000,1)=IF(R$7="","Yes",R$7))*ROW(Data!$C$1:$C$1002),ROW(R11)-ROW(R$7)),1),"")</f>
        <v>ABC</v>
      </c>
      <c r="S11" s="43">
        <f ca="1">IF(T11="","",IF(INDEX(Data!$BR:$BR,MATCH(T11,Data!$A:$A,0),1)=0,"",INDEX(Data!$BR:$BR,MATCH(T11,Data!$A:$A,0),1)))</f>
        <v>1</v>
      </c>
      <c r="T11" s="43" t="str">
        <f ca="1">IFERROR(INDEX(Data!$A$1:R$1002,_xlfn.AGGREGATE(15,6,(OFFSET(Data!$A$1,0,MATCH(T$6,Data!$1:$1,0)-1,1000,1)=IF(T$7="","Yes",T$7))/(OFFSET(Data!$A$1,0,MATCH(T$6,Data!$1:$1,0)-1,1000,1)=IF(T$7="","Yes",T$7))*ROW(Data!$C$1:$C$1002),ROW(T11)-ROW(T$7)),1),"")</f>
        <v>ABC</v>
      </c>
      <c r="U11" s="43" t="str">
        <f ca="1">IF(V11="","",IF(INDEX(Data!$BR:$BR,MATCH(V11,Data!$A:$A,0),1)=0,"",INDEX(Data!$BR:$BR,MATCH(V11,Data!$A:$A,0),1)))</f>
        <v/>
      </c>
      <c r="V11" s="43" t="str">
        <f ca="1">IFERROR(INDEX(Data!$A$1:T$1002,_xlfn.AGGREGATE(15,6,(OFFSET(Data!$A$1,0,MATCH(V$6,Data!$1:$1,0)-1,1000,1)=IF(V$7="","Yes",V$7))/(OFFSET(Data!$A$1,0,MATCH(V$6,Data!$1:$1,0)-1,1000,1)=IF(V$7="","Yes",V$7))*ROW(Data!$C$1:$C$1002),ROW(V11)-ROW(V$7)),1),"")</f>
        <v>AMC</v>
      </c>
      <c r="W11" s="43" t="str">
        <f ca="1">IF(X11="","",IF(INDEX(Data!$BR:$BR,MATCH(X11,Data!$A:$A,0),1)=0,"",INDEX(Data!$BR:$BR,MATCH(X11,Data!$A:$A,0),1)))</f>
        <v/>
      </c>
      <c r="X11" s="43" t="str">
        <f ca="1">IFERROR(INDEX(Data!$A$1:Y$1002,_xlfn.AGGREGATE(15,6,(OFFSET(Data!$A$1,0,MATCH(X$6,Data!$1:$1,0)-1,1000,1)=IF(X$7="","Yes",X$7))/(OFFSET(Data!$A$1,0,MATCH(X$6,Data!$1:$1,0)-1,1000,1)=IF(X$7="","Yes",X$7))*ROW(Data!$C$1:$C$1002),ROW(X11)-ROW(X$7)),1),"")</f>
        <v>ABC News Live</v>
      </c>
      <c r="Y11" s="43" t="str">
        <f ca="1">IF(Z11="","",IF(INDEX(Data!$BR:$BR,MATCH(Z11,Data!$A:$A,0),1)=0,"",INDEX(Data!$BR:$BR,MATCH(Z11,Data!$A:$A,0),1)))</f>
        <v/>
      </c>
      <c r="Z11" s="43" t="str">
        <f ca="1">IFERROR(INDEX(Data!$A$1:AA$1002,_xlfn.AGGREGATE(15,6,(OFFSET(Data!$A$1,0,MATCH(Z$6,Data!$1:$1,0)-1,1000,1)=IF(Z$7="","Yes",Z$7))/(OFFSET(Data!$A$1,0,MATCH(Z$6,Data!$1:$1,0)-1,1000,1)=IF(Z$7="","Yes",Z$7))*ROW(Data!$C$1:$C$1002),ROW(Z11)-ROW(Z$7)),1),"")</f>
        <v>AMC</v>
      </c>
      <c r="AA11" s="43" t="str">
        <f ca="1">IF(AB11="","",IF(INDEX(Data!$BR:$BR,MATCH(AB11,Data!$A:$A,0),1)=0,"",INDEX(Data!$BR:$BR,MATCH(AB11,Data!$A:$A,0),1)))</f>
        <v/>
      </c>
      <c r="AB11" s="43" t="str">
        <f ca="1">IFERROR(INDEX(Data!$A$1:AC$1002,_xlfn.AGGREGATE(15,6,(OFFSET(Data!$A$1,0,MATCH(AB$6,Data!$1:$1,0)-1,1000,1)=IF(AB$7="","Yes",AB$7))/(OFFSET(Data!$A$1,0,MATCH(AB$6,Data!$1:$1,0)-1,1000,1)=IF(AB$7="","Yes",AB$7))*ROW(Data!$C$1:$C$1002),ROW(AB11)-ROW(AB$7)),1),"")</f>
        <v>Animal Planet</v>
      </c>
      <c r="AC11" s="43" t="str">
        <f ca="1">IF(AD11="","",IF(INDEX(Data!$BR:$BR,MATCH(AD11,Data!$A:$A,0),1)=0,"",INDEX(Data!$BR:$BR,MATCH(AD11,Data!$A:$A,0),1)))</f>
        <v/>
      </c>
      <c r="AD11" s="43" t="str">
        <f ca="1">IFERROR(INDEX(Data!$A$1:AE$1002,_xlfn.AGGREGATE(15,6,(OFFSET(Data!$A$1,0,MATCH(AD$6,Data!$1:$1,0)-1,1000,1)=IF(AD$7="","Yes",AD$7))/(OFFSET(Data!$A$1,0,MATCH(AD$6,Data!$1:$1,0)-1,1000,1)=IF(AD$7="","Yes",AD$7))*ROW(Data!$C$1:$C$1002),ROW(AD11)-ROW(AD$7)),1),"")</f>
        <v>Audience</v>
      </c>
      <c r="AE11" s="43" t="str">
        <f ca="1">IF(AF11="","",IF(INDEX(Data!$BR:$BR,MATCH(AF11,Data!$A:$A,0),1)=0,"",INDEX(Data!$BR:$BR,MATCH(AF11,Data!$A:$A,0),1)))</f>
        <v/>
      </c>
      <c r="AF11" s="43" t="str">
        <f ca="1">IFERROR(INDEX(Data!$A$1:AM$1002,_xlfn.AGGREGATE(15,6,(OFFSET(Data!$A$1,0,MATCH(AF$6,Data!$1:$1,0)-1,1000,1)=IF(AF$7="","Yes",AF$7))/(OFFSET(Data!$A$1,0,MATCH(AF$6,Data!$1:$1,0)-1,1000,1)=IF(AF$7="","Yes",AF$7))*ROW(Data!$C$1:$C$1002),ROW(AF11)-ROW(AF$7)),1),"")</f>
        <v>One American News</v>
      </c>
      <c r="AG11" s="43" t="str">
        <f ca="1">IF(AH11="","",IF(INDEX(Data!$BR:$BR,MATCH(AH11,Data!$A:$A,0),1)=0,"",INDEX(Data!$BR:$BR,MATCH(AH11,Data!$A:$A,0),1)))</f>
        <v/>
      </c>
      <c r="AH11" s="43" t="str">
        <f ca="1">IFERROR(INDEX(Data!$A$1:AO$1002,_xlfn.AGGREGATE(15,6,(OFFSET(Data!$A$1,0,MATCH(AH$6,Data!$1:$1,0)-1,1000,1)=IF(AH$7="","Yes",AH$7))/(OFFSET(Data!$A$1,0,MATCH(AH$6,Data!$1:$1,0)-1,1000,1)=IF(AH$7="","Yes",AH$7))*ROW(Data!$C$1:$C$1002),ROW(AH11)-ROW(AH$7)),1),"")</f>
        <v>Hallmark Drama</v>
      </c>
      <c r="AI11" s="43" t="str">
        <f ca="1">IF(AJ11="","",IF(INDEX(Data!$BR:$BR,MATCH(AJ11,Data!$A:$A,0),1)=0,"",INDEX(Data!$BR:$BR,MATCH(AJ11,Data!$A:$A,0),1)))</f>
        <v/>
      </c>
      <c r="AJ11" s="43" t="str">
        <f ca="1">IFERROR(INDEX(Data!$A$1:AQ$1002,_xlfn.AGGREGATE(15,6,(OFFSET(Data!$A$1,0,MATCH(AJ$6,Data!$1:$1,0)-1,1000,1)=IF(AJ$7="","Yes",AJ$7))/(OFFSET(Data!$A$1,0,MATCH(AJ$6,Data!$1:$1,0)-1,1000,1)=IF(AJ$7="","Yes",AJ$7))*ROW(Data!$C$1:$C$1002),ROW(AJ11)-ROW(AJ$7)),1),"")</f>
        <v>Animal Planet</v>
      </c>
      <c r="AK11" s="43" t="str">
        <f ca="1">IF(AL11="","",IF(INDEX(Data!$BR:$BR,MATCH(AL11,Data!$A:$A,0),1)=0,"",INDEX(Data!$BR:$BR,MATCH(AL11,Data!$A:$A,0),1)))</f>
        <v/>
      </c>
      <c r="AL11" s="43" t="str">
        <f ca="1">IFERROR(INDEX(Data!$A$1:AS$1002,_xlfn.AGGREGATE(15,6,(OFFSET(Data!$A$1,0,MATCH(AL$6,Data!$1:$1,0)-1,1000,1)=IF(AL$7="","Yes",AL$7))/(OFFSET(Data!$A$1,0,MATCH(AL$6,Data!$1:$1,0)-1,1000,1)=IF(AL$7="","Yes",AL$7))*ROW(Data!$C$1:$C$1002),ROW(AL11)-ROW(AL$7)),1),"")</f>
        <v>Azteca</v>
      </c>
      <c r="AM11" s="43" t="str">
        <f ca="1">IF(AN11="","",IF(INDEX(Data!$BR:$BR,MATCH(AN11,Data!$A:$A,0),1)=0,"",INDEX(Data!$BR:$BR,MATCH(AN11,Data!$A:$A,0),1)))</f>
        <v/>
      </c>
      <c r="AN11" s="43" t="str">
        <f ca="1">IFERROR(INDEX(Data!$A$1:AU$1002,_xlfn.AGGREGATE(15,6,(OFFSET(Data!$A$1,0,MATCH(AN$6,Data!$1:$1,0)-1,1000,1)=IF(AN$7="","Yes",AN$7))/(OFFSET(Data!$A$1,0,MATCH(AN$6,Data!$1:$1,0)-1,1000,1)=IF(AN$7="","Yes",AN$7))*ROW(Data!$C$1:$C$1002),ROW(AN11)-ROW(AN$7)),1),"")</f>
        <v>Animal Planet</v>
      </c>
    </row>
    <row r="12" spans="1:40" ht="24" x14ac:dyDescent="0.4">
      <c r="A12" s="43" t="str">
        <f ca="1">IF(B12="","",IF(INDEX(Data!$BR:$BR,MATCH(B12,Data!$A:$A,0),1)=0,"",INDEX(Data!$BR:$BR,MATCH(B12,Data!$A:$A,0),1)))</f>
        <v/>
      </c>
      <c r="B12" s="43" t="str">
        <f ca="1">IFERROR(INDEX(Data!A$1:$A$1002,_xlfn.AGGREGATE(15,6,(OFFSET(Data!$A$1,0,MATCH(B$6,Data!$1:$1,0)-1,1000,1)=IF(B$7="","Yes",B$7))/(OFFSET(Data!$A$1,0,MATCH(B$6,Data!$1:$1,0)-1,1000,1)=IF(B$7="","Yes",B$7))*ROW(Data!$C$1:$C$1002),ROW(B12)-ROW(B$7)),1),"")</f>
        <v>Animal Planet</v>
      </c>
      <c r="C12" s="43" t="str">
        <f ca="1">IF(D12="","",IF(INDEX(Data!$BR:$BR,MATCH(D12,Data!$A:$A,0),1)=0,"",INDEX(Data!$BR:$BR,MATCH(D12,Data!$A:$A,0),1)))</f>
        <v/>
      </c>
      <c r="D12" s="43" t="str">
        <f ca="1">IFERROR(INDEX(Data!$A$1:C$1002,_xlfn.AGGREGATE(15,6,(OFFSET(Data!$A$1,0,MATCH(D$6,Data!$1:$1,0)-1,1000,1)=IF(D$7="","Yes",D$7))/(OFFSET(Data!$A$1,0,MATCH(D$6,Data!$1:$1,0)-1,1000,1)=IF(D$7="","Yes",D$7))*ROW(Data!$C$1:$C$1002),ROW(D12)-ROW(D$7)),1),"")</f>
        <v>BBC America</v>
      </c>
      <c r="E12" s="43" t="str">
        <f ca="1">IF(F12="","",IF(INDEX(Data!$BR:$BR,MATCH(F12,Data!$A:$A,0),1)=0,"",INDEX(Data!$BR:$BR,MATCH(F12,Data!$A:$A,0),1)))</f>
        <v/>
      </c>
      <c r="F12" s="43" t="str">
        <f ca="1">IFERROR(INDEX(Data!$A$1:E$1002,_xlfn.AGGREGATE(15,6,(OFFSET(Data!$A$1,0,MATCH(F$6,Data!$1:$1,0)-1,1000,1)=IF(F$7="","Yes",F$7))/(OFFSET(Data!$A$1,0,MATCH(F$6,Data!$1:$1,0)-1,1000,1)=IF(F$7="","Yes",F$7))*ROW(Data!$C$1:$C$1002),ROW(F12)-ROW(F$7)),1),"")</f>
        <v>BBC America</v>
      </c>
      <c r="G12" s="43" t="str">
        <f ca="1">IF(H12="","",IF(INDEX(Data!$BR:$BR,MATCH(H12,Data!$A:$A,0),1)=0,"",INDEX(Data!$BR:$BR,MATCH(H12,Data!$A:$A,0),1)))</f>
        <v/>
      </c>
      <c r="H12" s="43" t="str">
        <f ca="1">IFERROR(INDEX(Data!$A$1:G$1002,_xlfn.AGGREGATE(15,6,(OFFSET(Data!$A$1,0,MATCH(H$6,Data!$1:$1,0)-1,1000,1)=IF(H$7="","Yes",H$7))/(OFFSET(Data!$A$1,0,MATCH(H$6,Data!$1:$1,0)-1,1000,1)=IF(H$7="","Yes",H$7))*ROW(Data!$C$1:$C$1002),ROW(H12)-ROW(H$7)),1),"")</f>
        <v>BET</v>
      </c>
      <c r="I12" s="43" t="str">
        <f ca="1">IF(J12="","",IF(INDEX(Data!$BR:$BR,MATCH(J12,Data!$A:$A,0),1)=0,"",INDEX(Data!$BR:$BR,MATCH(J12,Data!$A:$A,0),1)))</f>
        <v/>
      </c>
      <c r="J12" s="43" t="str">
        <f ca="1">IFERROR(INDEX(Data!$A$1:I$1002,_xlfn.AGGREGATE(15,6,(OFFSET(Data!$A$1,0,MATCH(J$6,Data!$1:$1,0)-1,1000,1)=IF(J$7="","Yes",J$7))/(OFFSET(Data!$A$1,0,MATCH(J$6,Data!$1:$1,0)-1,1000,1)=IF(J$7="","Yes",J$7))*ROW(Data!$C$1:$C$1002),ROW(J12)-ROW(J$7)),1),"")</f>
        <v>BET</v>
      </c>
      <c r="K12" s="43" t="str">
        <f ca="1">IF(L12="","",IF(INDEX(Data!$BR:$BR,MATCH(L12,Data!$A:$A,0),1)=0,"",INDEX(Data!$BR:$BR,MATCH(L12,Data!$A:$A,0),1)))</f>
        <v/>
      </c>
      <c r="L12" s="43" t="str">
        <f ca="1">IFERROR(INDEX(Data!$A$1:K$1002,_xlfn.AGGREGATE(15,6,(OFFSET(Data!$A$1,0,MATCH(L$6,Data!$1:$1,0)-1,1000,1)=IF(L$7="","Yes",L$7))/(OFFSET(Data!$A$1,0,MATCH(L$6,Data!$1:$1,0)-1,1000,1)=IF(L$7="","Yes",L$7))*ROW(Data!$C$1:$C$1002),ROW(L12)-ROW(L$7)),1),"")</f>
        <v>AMC</v>
      </c>
      <c r="M12" s="43" t="str">
        <f ca="1">IF(N12="","",IF(INDEX(Data!$BR:$BR,MATCH(N12,Data!$A:$A,0),1)=0,"",INDEX(Data!$BR:$BR,MATCH(N12,Data!$A:$A,0),1)))</f>
        <v/>
      </c>
      <c r="N12" s="43" t="str">
        <f ca="1">IFERROR(INDEX(Data!$A$1:M$1002,_xlfn.AGGREGATE(15,6,(OFFSET(Data!$A$1,0,MATCH(N$6,Data!$1:$1,0)-1,1000,1)=IF(N$7="","Yes",N$7))/(OFFSET(Data!$A$1,0,MATCH(N$6,Data!$1:$1,0)-1,1000,1)=IF(N$7="","Yes",N$7))*ROW(Data!$C$1:$C$1002),ROW(N12)-ROW(N$7)),1),"")</f>
        <v>AccuWeather</v>
      </c>
      <c r="O12" s="43" t="str">
        <f ca="1">IF(P12="","",IF(INDEX(Data!$BR:$BR,MATCH(P12,Data!$A:$A,0),1)=0,"",INDEX(Data!$BR:$BR,MATCH(P12,Data!$A:$A,0),1)))</f>
        <v/>
      </c>
      <c r="P12" s="43" t="str">
        <f ca="1">IFERROR(INDEX(Data!$A$1:O$1002,_xlfn.AGGREGATE(15,6,(OFFSET(Data!$A$1,0,MATCH(P$6,Data!$1:$1,0)-1,1000,1)=IF(P$7="","Yes",P$7))/(OFFSET(Data!$A$1,0,MATCH(P$6,Data!$1:$1,0)-1,1000,1)=IF(P$7="","Yes",P$7))*ROW(Data!$C$1:$C$1002),ROW(P12)-ROW(P$7)),1),"")</f>
        <v>AccuWeather</v>
      </c>
      <c r="Q12" s="43" t="str">
        <f ca="1">IF(R12="","",IF(INDEX(Data!$BR:$BR,MATCH(R12,Data!$A:$A,0),1)=0,"",INDEX(Data!$BR:$BR,MATCH(R12,Data!$A:$A,0),1)))</f>
        <v/>
      </c>
      <c r="R12" s="43" t="str">
        <f ca="1">IFERROR(INDEX(Data!$A$1:Q$1002,_xlfn.AGGREGATE(15,6,(OFFSET(Data!$A$1,0,MATCH(R$6,Data!$1:$1,0)-1,1000,1)=IF(R$7="","Yes",R$7))/(OFFSET(Data!$A$1,0,MATCH(R$6,Data!$1:$1,0)-1,1000,1)=IF(R$7="","Yes",R$7))*ROW(Data!$C$1:$C$1002),ROW(R12)-ROW(R$7)),1),"")</f>
        <v>AccuWeather</v>
      </c>
      <c r="S12" s="43" t="str">
        <f ca="1">IF(T12="","",IF(INDEX(Data!$BR:$BR,MATCH(T12,Data!$A:$A,0),1)=0,"",INDEX(Data!$BR:$BR,MATCH(T12,Data!$A:$A,0),1)))</f>
        <v/>
      </c>
      <c r="T12" s="43" t="str">
        <f ca="1">IFERROR(INDEX(Data!$A$1:R$1002,_xlfn.AGGREGATE(15,6,(OFFSET(Data!$A$1,0,MATCH(T$6,Data!$1:$1,0)-1,1000,1)=IF(T$7="","Yes",T$7))/(OFFSET(Data!$A$1,0,MATCH(T$6,Data!$1:$1,0)-1,1000,1)=IF(T$7="","Yes",T$7))*ROW(Data!$C$1:$C$1002),ROW(T12)-ROW(T$7)),1),"")</f>
        <v>AccuWeather</v>
      </c>
      <c r="U12" s="43" t="str">
        <f ca="1">IF(V12="","",IF(INDEX(Data!$BR:$BR,MATCH(V12,Data!$A:$A,0),1)=0,"",INDEX(Data!$BR:$BR,MATCH(V12,Data!$A:$A,0),1)))</f>
        <v/>
      </c>
      <c r="V12" s="43" t="str">
        <f ca="1">IFERROR(INDEX(Data!$A$1:T$1002,_xlfn.AGGREGATE(15,6,(OFFSET(Data!$A$1,0,MATCH(V$6,Data!$1:$1,0)-1,1000,1)=IF(V$7="","Yes",V$7))/(OFFSET(Data!$A$1,0,MATCH(V$6,Data!$1:$1,0)-1,1000,1)=IF(V$7="","Yes",V$7))*ROW(Data!$C$1:$C$1002),ROW(V12)-ROW(V$7)),1),"")</f>
        <v>Animal Planet</v>
      </c>
      <c r="W12" s="43" t="str">
        <f ca="1">IF(X12="","",IF(INDEX(Data!$BR:$BR,MATCH(X12,Data!$A:$A,0),1)=0,"",INDEX(Data!$BR:$BR,MATCH(X12,Data!$A:$A,0),1)))</f>
        <v/>
      </c>
      <c r="X12" s="43" t="str">
        <f ca="1">IFERROR(INDEX(Data!$A$1:Y$1002,_xlfn.AGGREGATE(15,6,(OFFSET(Data!$A$1,0,MATCH(X$6,Data!$1:$1,0)-1,1000,1)=IF(X$7="","Yes",X$7))/(OFFSET(Data!$A$1,0,MATCH(X$6,Data!$1:$1,0)-1,1000,1)=IF(X$7="","Yes",X$7))*ROW(Data!$C$1:$C$1002),ROW(X12)-ROW(X$7)),1),"")</f>
        <v>ACC Network</v>
      </c>
      <c r="Y12" s="43" t="str">
        <f ca="1">IF(Z12="","",IF(INDEX(Data!$BR:$BR,MATCH(Z12,Data!$A:$A,0),1)=0,"",INDEX(Data!$BR:$BR,MATCH(Z12,Data!$A:$A,0),1)))</f>
        <v/>
      </c>
      <c r="Z12" s="43" t="str">
        <f ca="1">IFERROR(INDEX(Data!$A$1:AA$1002,_xlfn.AGGREGATE(15,6,(OFFSET(Data!$A$1,0,MATCH(Z$6,Data!$1:$1,0)-1,1000,1)=IF(Z$7="","Yes",Z$7))/(OFFSET(Data!$A$1,0,MATCH(Z$6,Data!$1:$1,0)-1,1000,1)=IF(Z$7="","Yes",Z$7))*ROW(Data!$C$1:$C$1002),ROW(Z12)-ROW(Z$7)),1),"")</f>
        <v>Animal Planet</v>
      </c>
      <c r="AA12" s="43" t="str">
        <f ca="1">IF(AB12="","",IF(INDEX(Data!$BR:$BR,MATCH(AB12,Data!$A:$A,0),1)=0,"",INDEX(Data!$BR:$BR,MATCH(AB12,Data!$A:$A,0),1)))</f>
        <v/>
      </c>
      <c r="AB12" s="43" t="str">
        <f ca="1">IFERROR(INDEX(Data!$A$1:AC$1002,_xlfn.AGGREGATE(15,6,(OFFSET(Data!$A$1,0,MATCH(AB$6,Data!$1:$1,0)-1,1000,1)=IF(AB$7="","Yes",AB$7))/(OFFSET(Data!$A$1,0,MATCH(AB$6,Data!$1:$1,0)-1,1000,1)=IF(AB$7="","Yes",AB$7))*ROW(Data!$C$1:$C$1002),ROW(AB12)-ROW(AB$7)),1),"")</f>
        <v>BBC America</v>
      </c>
      <c r="AC12" s="43" t="str">
        <f ca="1">IF(AD12="","",IF(INDEX(Data!$BR:$BR,MATCH(AD12,Data!$A:$A,0),1)=0,"",INDEX(Data!$BR:$BR,MATCH(AD12,Data!$A:$A,0),1)))</f>
        <v/>
      </c>
      <c r="AD12" s="43" t="str">
        <f ca="1">IFERROR(INDEX(Data!$A$1:AE$1002,_xlfn.AGGREGATE(15,6,(OFFSET(Data!$A$1,0,MATCH(AD$6,Data!$1:$1,0)-1,1000,1)=IF(AD$7="","Yes",AD$7))/(OFFSET(Data!$A$1,0,MATCH(AD$6,Data!$1:$1,0)-1,1000,1)=IF(AD$7="","Yes",AD$7))*ROW(Data!$C$1:$C$1002),ROW(AD12)-ROW(AD$7)),1),"")</f>
        <v>BBC America</v>
      </c>
      <c r="AE12" s="43" t="str">
        <f ca="1">IF(AF12="","",IF(INDEX(Data!$BR:$BR,MATCH(AF12,Data!$A:$A,0),1)=0,"",INDEX(Data!$BR:$BR,MATCH(AF12,Data!$A:$A,0),1)))</f>
        <v/>
      </c>
      <c r="AF12" s="43" t="str">
        <f ca="1">IFERROR(INDEX(Data!$A$1:AM$1002,_xlfn.AGGREGATE(15,6,(OFFSET(Data!$A$1,0,MATCH(AF$6,Data!$1:$1,0)-1,1000,1)=IF(AF$7="","Yes",AF$7))/(OFFSET(Data!$A$1,0,MATCH(AF$6,Data!$1:$1,0)-1,1000,1)=IF(AF$7="","Yes",AF$7))*ROW(Data!$C$1:$C$1002),ROW(AF12)-ROW(AF$7)),1),"")</f>
        <v>RT America</v>
      </c>
      <c r="AG12" s="43" t="str">
        <f ca="1">IF(AH12="","",IF(INDEX(Data!$BR:$BR,MATCH(AH12,Data!$A:$A,0),1)=0,"",INDEX(Data!$BR:$BR,MATCH(AH12,Data!$A:$A,0),1)))</f>
        <v/>
      </c>
      <c r="AH12" s="43" t="str">
        <f ca="1">IFERROR(INDEX(Data!$A$1:AO$1002,_xlfn.AGGREGATE(15,6,(OFFSET(Data!$A$1,0,MATCH(AH$6,Data!$1:$1,0)-1,1000,1)=IF(AH$7="","Yes",AH$7))/(OFFSET(Data!$A$1,0,MATCH(AH$6,Data!$1:$1,0)-1,1000,1)=IF(AH$7="","Yes",AH$7))*ROW(Data!$C$1:$C$1002),ROW(AH12)-ROW(AH$7)),1),"")</f>
        <v>Hallmark Movies &amp; Mysteries</v>
      </c>
      <c r="AI12" s="43">
        <f ca="1">IF(AJ12="","",IF(INDEX(Data!$BR:$BR,MATCH(AJ12,Data!$A:$A,0),1)=0,"",INDEX(Data!$BR:$BR,MATCH(AJ12,Data!$A:$A,0),1)))</f>
        <v>2</v>
      </c>
      <c r="AJ12" s="43" t="str">
        <f ca="1">IFERROR(INDEX(Data!$A$1:AQ$1002,_xlfn.AGGREGATE(15,6,(OFFSET(Data!$A$1,0,MATCH(AJ$6,Data!$1:$1,0)-1,1000,1)=IF(AJ$7="","Yes",AJ$7))/(OFFSET(Data!$A$1,0,MATCH(AJ$6,Data!$1:$1,0)-1,1000,1)=IF(AJ$7="","Yes",AJ$7))*ROW(Data!$C$1:$C$1002),ROW(AJ12)-ROW(AJ$7)),1),"")</f>
        <v>Aspire</v>
      </c>
      <c r="AK12" s="43" t="str">
        <f ca="1">IF(AL12="","",IF(INDEX(Data!$BR:$BR,MATCH(AL12,Data!$A:$A,0),1)=0,"",INDEX(Data!$BR:$BR,MATCH(AL12,Data!$A:$A,0),1)))</f>
        <v/>
      </c>
      <c r="AL12" s="43" t="str">
        <f ca="1">IFERROR(INDEX(Data!$A$1:AS$1002,_xlfn.AGGREGATE(15,6,(OFFSET(Data!$A$1,0,MATCH(AL$6,Data!$1:$1,0)-1,1000,1)=IF(AL$7="","Yes",AL$7))/(OFFSET(Data!$A$1,0,MATCH(AL$6,Data!$1:$1,0)-1,1000,1)=IF(AL$7="","Yes",AL$7))*ROW(Data!$C$1:$C$1002),ROW(AL12)-ROW(AL$7)),1),"")</f>
        <v>Bein Sports Espanol</v>
      </c>
      <c r="AM12" s="43" t="str">
        <f ca="1">IF(AN12="","",IF(INDEX(Data!$BR:$BR,MATCH(AN12,Data!$A:$A,0),1)=0,"",INDEX(Data!$BR:$BR,MATCH(AN12,Data!$A:$A,0),1)))</f>
        <v/>
      </c>
      <c r="AN12" s="43" t="str">
        <f ca="1">IFERROR(INDEX(Data!$A$1:AU$1002,_xlfn.AGGREGATE(15,6,(OFFSET(Data!$A$1,0,MATCH(AN$6,Data!$1:$1,0)-1,1000,1)=IF(AN$7="","Yes",AN$7))/(OFFSET(Data!$A$1,0,MATCH(AN$6,Data!$1:$1,0)-1,1000,1)=IF(AN$7="","Yes",AN$7))*ROW(Data!$C$1:$C$1002),ROW(AN12)-ROW(AN$7)),1),"")</f>
        <v>AXS TV</v>
      </c>
    </row>
    <row r="13" spans="1:40" x14ac:dyDescent="0.4">
      <c r="A13" s="43">
        <f ca="1">IF(B13="","",IF(INDEX(Data!$BR:$BR,MATCH(B13,Data!$A:$A,0),1)=0,"",INDEX(Data!$BR:$BR,MATCH(B13,Data!$A:$A,0),1)))</f>
        <v>2</v>
      </c>
      <c r="B13" s="43" t="str">
        <f ca="1">IFERROR(INDEX(Data!A$1:$A$1002,_xlfn.AGGREGATE(15,6,(OFFSET(Data!$A$1,0,MATCH(B$6,Data!$1:$1,0)-1,1000,1)=IF(B$7="","Yes",B$7))/(OFFSET(Data!$A$1,0,MATCH(B$6,Data!$1:$1,0)-1,1000,1)=IF(B$7="","Yes",B$7))*ROW(Data!$C$1:$C$1002),ROW(B13)-ROW(B$7)),1),"")</f>
        <v>Aspire</v>
      </c>
      <c r="C13" s="43" t="str">
        <f ca="1">IF(D13="","",IF(INDEX(Data!$BR:$BR,MATCH(D13,Data!$A:$A,0),1)=0,"",INDEX(Data!$BR:$BR,MATCH(D13,Data!$A:$A,0),1)))</f>
        <v/>
      </c>
      <c r="D13" s="43" t="str">
        <f ca="1">IFERROR(INDEX(Data!$A$1:C$1002,_xlfn.AGGREGATE(15,6,(OFFSET(Data!$A$1,0,MATCH(D$6,Data!$1:$1,0)-1,1000,1)=IF(D$7="","Yes",D$7))/(OFFSET(Data!$A$1,0,MATCH(D$6,Data!$1:$1,0)-1,1000,1)=IF(D$7="","Yes",D$7))*ROW(Data!$C$1:$C$1002),ROW(D13)-ROW(D$7)),1),"")</f>
        <v>Bloomberg TV</v>
      </c>
      <c r="E13" s="43" t="str">
        <f ca="1">IF(F13="","",IF(INDEX(Data!$BR:$BR,MATCH(F13,Data!$A:$A,0),1)=0,"",INDEX(Data!$BR:$BR,MATCH(F13,Data!$A:$A,0),1)))</f>
        <v/>
      </c>
      <c r="F13" s="43" t="str">
        <f ca="1">IFERROR(INDEX(Data!$A$1:E$1002,_xlfn.AGGREGATE(15,6,(OFFSET(Data!$A$1,0,MATCH(F$6,Data!$1:$1,0)-1,1000,1)=IF(F$7="","Yes",F$7))/(OFFSET(Data!$A$1,0,MATCH(F$6,Data!$1:$1,0)-1,1000,1)=IF(F$7="","Yes",F$7))*ROW(Data!$C$1:$C$1002),ROW(F13)-ROW(F$7)),1),"")</f>
        <v>BET</v>
      </c>
      <c r="G13" s="43" t="str">
        <f ca="1">IF(H13="","",IF(INDEX(Data!$BR:$BR,MATCH(H13,Data!$A:$A,0),1)=0,"",INDEX(Data!$BR:$BR,MATCH(H13,Data!$A:$A,0),1)))</f>
        <v/>
      </c>
      <c r="H13" s="43" t="str">
        <f ca="1">IFERROR(INDEX(Data!$A$1:G$1002,_xlfn.AGGREGATE(15,6,(OFFSET(Data!$A$1,0,MATCH(H$6,Data!$1:$1,0)-1,1000,1)=IF(H$7="","Yes",H$7))/(OFFSET(Data!$A$1,0,MATCH(H$6,Data!$1:$1,0)-1,1000,1)=IF(H$7="","Yes",H$7))*ROW(Data!$C$1:$C$1002),ROW(H13)-ROW(H$7)),1),"")</f>
        <v>Boomerang</v>
      </c>
      <c r="I13" s="43" t="str">
        <f ca="1">IF(J13="","",IF(INDEX(Data!$BR:$BR,MATCH(J13,Data!$A:$A,0),1)=0,"",INDEX(Data!$BR:$BR,MATCH(J13,Data!$A:$A,0),1)))</f>
        <v/>
      </c>
      <c r="J13" s="43" t="str">
        <f ca="1">IFERROR(INDEX(Data!$A$1:I$1002,_xlfn.AGGREGATE(15,6,(OFFSET(Data!$A$1,0,MATCH(J$6,Data!$1:$1,0)-1,1000,1)=IF(J$7="","Yes",J$7))/(OFFSET(Data!$A$1,0,MATCH(J$6,Data!$1:$1,0)-1,1000,1)=IF(J$7="","Yes",J$7))*ROW(Data!$C$1:$C$1002),ROW(J13)-ROW(J$7)),1),"")</f>
        <v>Big Ten Network</v>
      </c>
      <c r="K13" s="43" t="str">
        <f ca="1">IF(L13="","",IF(INDEX(Data!$BR:$BR,MATCH(L13,Data!$A:$A,0),1)=0,"",INDEX(Data!$BR:$BR,MATCH(L13,Data!$A:$A,0),1)))</f>
        <v/>
      </c>
      <c r="L13" s="43" t="str">
        <f ca="1">IFERROR(INDEX(Data!$A$1:K$1002,_xlfn.AGGREGATE(15,6,(OFFSET(Data!$A$1,0,MATCH(L$6,Data!$1:$1,0)-1,1000,1)=IF(L$7="","Yes",L$7))/(OFFSET(Data!$A$1,0,MATCH(L$6,Data!$1:$1,0)-1,1000,1)=IF(L$7="","Yes",L$7))*ROW(Data!$C$1:$C$1002),ROW(L13)-ROW(L$7)),1),"")</f>
        <v>Animal Planet</v>
      </c>
      <c r="M13" s="43" t="str">
        <f ca="1">IF(N13="","",IF(INDEX(Data!$BR:$BR,MATCH(N13,Data!$A:$A,0),1)=0,"",INDEX(Data!$BR:$BR,MATCH(N13,Data!$A:$A,0),1)))</f>
        <v/>
      </c>
      <c r="N13" s="43" t="str">
        <f ca="1">IFERROR(INDEX(Data!$A$1:M$1002,_xlfn.AGGREGATE(15,6,(OFFSET(Data!$A$1,0,MATCH(N$6,Data!$1:$1,0)-1,1000,1)=IF(N$7="","Yes",N$7))/(OFFSET(Data!$A$1,0,MATCH(N$6,Data!$1:$1,0)-1,1000,1)=IF(N$7="","Yes",N$7))*ROW(Data!$C$1:$C$1002),ROW(N13)-ROW(N$7)),1),"")</f>
        <v>AMC</v>
      </c>
      <c r="O13" s="43" t="str">
        <f ca="1">IF(P13="","",IF(INDEX(Data!$BR:$BR,MATCH(P13,Data!$A:$A,0),1)=0,"",INDEX(Data!$BR:$BR,MATCH(P13,Data!$A:$A,0),1)))</f>
        <v/>
      </c>
      <c r="P13" s="43" t="str">
        <f ca="1">IFERROR(INDEX(Data!$A$1:O$1002,_xlfn.AGGREGATE(15,6,(OFFSET(Data!$A$1,0,MATCH(P$6,Data!$1:$1,0)-1,1000,1)=IF(P$7="","Yes",P$7))/(OFFSET(Data!$A$1,0,MATCH(P$6,Data!$1:$1,0)-1,1000,1)=IF(P$7="","Yes",P$7))*ROW(Data!$C$1:$C$1002),ROW(P13)-ROW(P$7)),1),"")</f>
        <v>AMC</v>
      </c>
      <c r="Q13" s="43" t="str">
        <f ca="1">IF(R13="","",IF(INDEX(Data!$BR:$BR,MATCH(R13,Data!$A:$A,0),1)=0,"",INDEX(Data!$BR:$BR,MATCH(R13,Data!$A:$A,0),1)))</f>
        <v/>
      </c>
      <c r="R13" s="43" t="str">
        <f ca="1">IFERROR(INDEX(Data!$A$1:Q$1002,_xlfn.AGGREGATE(15,6,(OFFSET(Data!$A$1,0,MATCH(R$6,Data!$1:$1,0)-1,1000,1)=IF(R$7="","Yes",R$7))/(OFFSET(Data!$A$1,0,MATCH(R$6,Data!$1:$1,0)-1,1000,1)=IF(R$7="","Yes",R$7))*ROW(Data!$C$1:$C$1002),ROW(R13)-ROW(R$7)),1),"")</f>
        <v>AMC</v>
      </c>
      <c r="S13" s="43" t="str">
        <f ca="1">IF(T13="","",IF(INDEX(Data!$BR:$BR,MATCH(T13,Data!$A:$A,0),1)=0,"",INDEX(Data!$BR:$BR,MATCH(T13,Data!$A:$A,0),1)))</f>
        <v/>
      </c>
      <c r="T13" s="43" t="str">
        <f ca="1">IFERROR(INDEX(Data!$A$1:R$1002,_xlfn.AGGREGATE(15,6,(OFFSET(Data!$A$1,0,MATCH(T$6,Data!$1:$1,0)-1,1000,1)=IF(T$7="","Yes",T$7))/(OFFSET(Data!$A$1,0,MATCH(T$6,Data!$1:$1,0)-1,1000,1)=IF(T$7="","Yes",T$7))*ROW(Data!$C$1:$C$1002),ROW(T13)-ROW(T$7)),1),"")</f>
        <v>AMC</v>
      </c>
      <c r="U13" s="43" t="str">
        <f ca="1">IF(V13="","",IF(INDEX(Data!$BR:$BR,MATCH(V13,Data!$A:$A,0),1)=0,"",INDEX(Data!$BR:$BR,MATCH(V13,Data!$A:$A,0),1)))</f>
        <v/>
      </c>
      <c r="V13" s="43" t="str">
        <f ca="1">IFERROR(INDEX(Data!$A$1:T$1002,_xlfn.AGGREGATE(15,6,(OFFSET(Data!$A$1,0,MATCH(V$6,Data!$1:$1,0)-1,1000,1)=IF(V$7="","Yes",V$7))/(OFFSET(Data!$A$1,0,MATCH(V$6,Data!$1:$1,0)-1,1000,1)=IF(V$7="","Yes",V$7))*ROW(Data!$C$1:$C$1002),ROW(V13)-ROW(V$7)),1),"")</f>
        <v>BBC America</v>
      </c>
      <c r="W13" s="43" t="str">
        <f ca="1">IF(X13="","",IF(INDEX(Data!$BR:$BR,MATCH(X13,Data!$A:$A,0),1)=0,"",INDEX(Data!$BR:$BR,MATCH(X13,Data!$A:$A,0),1)))</f>
        <v/>
      </c>
      <c r="X13" s="43" t="str">
        <f ca="1">IFERROR(INDEX(Data!$A$1:Y$1002,_xlfn.AGGREGATE(15,6,(OFFSET(Data!$A$1,0,MATCH(X$6,Data!$1:$1,0)-1,1000,1)=IF(X$7="","Yes",X$7))/(OFFSET(Data!$A$1,0,MATCH(X$6,Data!$1:$1,0)-1,1000,1)=IF(X$7="","Yes",X$7))*ROW(Data!$C$1:$C$1002),ROW(X13)-ROW(X$7)),1),"")</f>
        <v>Animal Planet</v>
      </c>
      <c r="Y13" s="43" t="str">
        <f ca="1">IF(Z13="","",IF(INDEX(Data!$BR:$BR,MATCH(Z13,Data!$A:$A,0),1)=0,"",INDEX(Data!$BR:$BR,MATCH(Z13,Data!$A:$A,0),1)))</f>
        <v/>
      </c>
      <c r="Z13" s="43" t="str">
        <f ca="1">IFERROR(INDEX(Data!$A$1:AA$1002,_xlfn.AGGREGATE(15,6,(OFFSET(Data!$A$1,0,MATCH(Z$6,Data!$1:$1,0)-1,1000,1)=IF(Z$7="","Yes",Z$7))/(OFFSET(Data!$A$1,0,MATCH(Z$6,Data!$1:$1,0)-1,1000,1)=IF(Z$7="","Yes",Z$7))*ROW(Data!$C$1:$C$1002),ROW(Z13)-ROW(Z$7)),1),"")</f>
        <v>Baby First</v>
      </c>
      <c r="AA13" s="43" t="str">
        <f ca="1">IF(AB13="","",IF(INDEX(Data!$BR:$BR,MATCH(AB13,Data!$A:$A,0),1)=0,"",INDEX(Data!$BR:$BR,MATCH(AB13,Data!$A:$A,0),1)))</f>
        <v/>
      </c>
      <c r="AB13" s="43" t="str">
        <f ca="1">IFERROR(INDEX(Data!$A$1:AC$1002,_xlfn.AGGREGATE(15,6,(OFFSET(Data!$A$1,0,MATCH(AB$6,Data!$1:$1,0)-1,1000,1)=IF(AB$7="","Yes",AB$7))/(OFFSET(Data!$A$1,0,MATCH(AB$6,Data!$1:$1,0)-1,1000,1)=IF(AB$7="","Yes",AB$7))*ROW(Data!$C$1:$C$1002),ROW(AB13)-ROW(AB$7)),1),"")</f>
        <v>Bein Connect 4</v>
      </c>
      <c r="AC13" s="43" t="str">
        <f ca="1">IF(AD13="","",IF(INDEX(Data!$BR:$BR,MATCH(AD13,Data!$A:$A,0),1)=0,"",INDEX(Data!$BR:$BR,MATCH(AD13,Data!$A:$A,0),1)))</f>
        <v/>
      </c>
      <c r="AD13" s="43" t="str">
        <f ca="1">IFERROR(INDEX(Data!$A$1:AE$1002,_xlfn.AGGREGATE(15,6,(OFFSET(Data!$A$1,0,MATCH(AD$6,Data!$1:$1,0)-1,1000,1)=IF(AD$7="","Yes",AD$7))/(OFFSET(Data!$A$1,0,MATCH(AD$6,Data!$1:$1,0)-1,1000,1)=IF(AD$7="","Yes",AD$7))*ROW(Data!$C$1:$C$1002),ROW(AD13)-ROW(AD$7)),1),"")</f>
        <v>BBC World News</v>
      </c>
      <c r="AE13" s="43" t="str">
        <f ca="1">IF(AF13="","",IF(INDEX(Data!$BR:$BR,MATCH(AF13,Data!$A:$A,0),1)=0,"",INDEX(Data!$BR:$BR,MATCH(AF13,Data!$A:$A,0),1)))</f>
        <v/>
      </c>
      <c r="AF13" s="43" t="str">
        <f ca="1">IFERROR(INDEX(Data!$A$1:AM$1002,_xlfn.AGGREGATE(15,6,(OFFSET(Data!$A$1,0,MATCH(AF$6,Data!$1:$1,0)-1,1000,1)=IF(AF$7="","Yes",AF$7))/(OFFSET(Data!$A$1,0,MATCH(AF$6,Data!$1:$1,0)-1,1000,1)=IF(AF$7="","Yes",AF$7))*ROW(Data!$C$1:$C$1002),ROW(AF13)-ROW(AF$7)),1),"")</f>
        <v>RT Documentary</v>
      </c>
      <c r="AG13" s="43" t="str">
        <f ca="1">IF(AH13="","",IF(INDEX(Data!$BR:$BR,MATCH(AH13,Data!$A:$A,0),1)=0,"",INDEX(Data!$BR:$BR,MATCH(AH13,Data!$A:$A,0),1)))</f>
        <v/>
      </c>
      <c r="AH13" s="43" t="str">
        <f ca="1">IFERROR(INDEX(Data!$A$1:AO$1002,_xlfn.AGGREGATE(15,6,(OFFSET(Data!$A$1,0,MATCH(AH$6,Data!$1:$1,0)-1,1000,1)=IF(AH$7="","Yes",AH$7))/(OFFSET(Data!$A$1,0,MATCH(AH$6,Data!$1:$1,0)-1,1000,1)=IF(AH$7="","Yes",AH$7))*ROW(Data!$C$1:$C$1002),ROW(AH13)-ROW(AH$7)),1),"")</f>
        <v>Light TV</v>
      </c>
      <c r="AI13" s="43" t="str">
        <f ca="1">IF(AJ13="","",IF(INDEX(Data!$BR:$BR,MATCH(AJ13,Data!$A:$A,0),1)=0,"",INDEX(Data!$BR:$BR,MATCH(AJ13,Data!$A:$A,0),1)))</f>
        <v/>
      </c>
      <c r="AJ13" s="43" t="str">
        <f ca="1">IFERROR(INDEX(Data!$A$1:AQ$1002,_xlfn.AGGREGATE(15,6,(OFFSET(Data!$A$1,0,MATCH(AJ$6,Data!$1:$1,0)-1,1000,1)=IF(AJ$7="","Yes",AJ$7))/(OFFSET(Data!$A$1,0,MATCH(AJ$6,Data!$1:$1,0)-1,1000,1)=IF(AJ$7="","Yes",AJ$7))*ROW(Data!$C$1:$C$1002),ROW(AJ13)-ROW(AJ$7)),1),"")</f>
        <v>Bein Laliga</v>
      </c>
      <c r="AK13" s="43" t="str">
        <f ca="1">IF(AL13="","",IF(INDEX(Data!$BR:$BR,MATCH(AL13,Data!$A:$A,0),1)=0,"",INDEX(Data!$BR:$BR,MATCH(AL13,Data!$A:$A,0),1)))</f>
        <v/>
      </c>
      <c r="AL13" s="43" t="str">
        <f ca="1">IFERROR(INDEX(Data!$A$1:AS$1002,_xlfn.AGGREGATE(15,6,(OFFSET(Data!$A$1,0,MATCH(AL$6,Data!$1:$1,0)-1,1000,1)=IF(AL$7="","Yes",AL$7))/(OFFSET(Data!$A$1,0,MATCH(AL$6,Data!$1:$1,0)-1,1000,1)=IF(AL$7="","Yes",AL$7))*ROW(Data!$C$1:$C$1002),ROW(AL13)-ROW(AL$7)),1),"")</f>
        <v>Canal 52 Mx</v>
      </c>
      <c r="AM13" s="43" t="str">
        <f ca="1">IF(AN13="","",IF(INDEX(Data!$BR:$BR,MATCH(AN13,Data!$A:$A,0),1)=0,"",INDEX(Data!$BR:$BR,MATCH(AN13,Data!$A:$A,0),1)))</f>
        <v/>
      </c>
      <c r="AN13" s="43" t="str">
        <f ca="1">IFERROR(INDEX(Data!$A$1:AU$1002,_xlfn.AGGREGATE(15,6,(OFFSET(Data!$A$1,0,MATCH(AN$6,Data!$1:$1,0)-1,1000,1)=IF(AN$7="","Yes",AN$7))/(OFFSET(Data!$A$1,0,MATCH(AN$6,Data!$1:$1,0)-1,1000,1)=IF(AN$7="","Yes",AN$7))*ROW(Data!$C$1:$C$1002),ROW(AN13)-ROW(AN$7)),1),"")</f>
        <v>BBC America</v>
      </c>
    </row>
    <row r="14" spans="1:40" x14ac:dyDescent="0.4">
      <c r="A14" s="43" t="str">
        <f ca="1">IF(B14="","",IF(INDEX(Data!$BR:$BR,MATCH(B14,Data!$A:$A,0),1)=0,"",INDEX(Data!$BR:$BR,MATCH(B14,Data!$A:$A,0),1)))</f>
        <v/>
      </c>
      <c r="B14" s="43" t="str">
        <f ca="1">IFERROR(INDEX(Data!A$1:$A$1002,_xlfn.AGGREGATE(15,6,(OFFSET(Data!$A$1,0,MATCH(B$6,Data!$1:$1,0)-1,1000,1)=IF(B$7="","Yes",B$7))/(OFFSET(Data!$A$1,0,MATCH(B$6,Data!$1:$1,0)-1,1000,1)=IF(B$7="","Yes",B$7))*ROW(Data!$C$1:$C$1002),ROW(B14)-ROW(B$7)),1),"")</f>
        <v>AXS TV</v>
      </c>
      <c r="C14" s="43">
        <f ca="1">IF(D14="","",IF(INDEX(Data!$BR:$BR,MATCH(D14,Data!$A:$A,0),1)=0,"",INDEX(Data!$BR:$BR,MATCH(D14,Data!$A:$A,0),1)))</f>
        <v>3</v>
      </c>
      <c r="D14" s="43" t="str">
        <f ca="1">IFERROR(INDEX(Data!$A$1:C$1002,_xlfn.AGGREGATE(15,6,(OFFSET(Data!$A$1,0,MATCH(D$6,Data!$1:$1,0)-1,1000,1)=IF(D$7="","Yes",D$7))/(OFFSET(Data!$A$1,0,MATCH(D$6,Data!$1:$1,0)-1,1000,1)=IF(D$7="","Yes",D$7))*ROW(Data!$C$1:$C$1002),ROW(D14)-ROW(D$7)),1),"")</f>
        <v>Cartoon Network</v>
      </c>
      <c r="E14" s="43" t="str">
        <f ca="1">IF(F14="","",IF(INDEX(Data!$BR:$BR,MATCH(F14,Data!$A:$A,0),1)=0,"",INDEX(Data!$BR:$BR,MATCH(F14,Data!$A:$A,0),1)))</f>
        <v/>
      </c>
      <c r="F14" s="43" t="str">
        <f ca="1">IFERROR(INDEX(Data!$A$1:E$1002,_xlfn.AGGREGATE(15,6,(OFFSET(Data!$A$1,0,MATCH(F$6,Data!$1:$1,0)-1,1000,1)=IF(F$7="","Yes",F$7))/(OFFSET(Data!$A$1,0,MATCH(F$6,Data!$1:$1,0)-1,1000,1)=IF(F$7="","Yes",F$7))*ROW(Data!$C$1:$C$1002),ROW(F14)-ROW(F$7)),1),"")</f>
        <v>Bloomberg TV</v>
      </c>
      <c r="G14" s="43" t="str">
        <f ca="1">IF(H14="","",IF(INDEX(Data!$BR:$BR,MATCH(H14,Data!$A:$A,0),1)=0,"",INDEX(Data!$BR:$BR,MATCH(H14,Data!$A:$A,0),1)))</f>
        <v/>
      </c>
      <c r="H14" s="43" t="str">
        <f ca="1">IFERROR(INDEX(Data!$A$1:G$1002,_xlfn.AGGREGATE(15,6,(OFFSET(Data!$A$1,0,MATCH(H$6,Data!$1:$1,0)-1,1000,1)=IF(H$7="","Yes",H$7))/(OFFSET(Data!$A$1,0,MATCH(H$6,Data!$1:$1,0)-1,1000,1)=IF(H$7="","Yes",H$7))*ROW(Data!$C$1:$C$1002),ROW(H14)-ROW(H$7)),1),"")</f>
        <v>Bravo</v>
      </c>
      <c r="I14" s="43" t="str">
        <f ca="1">IF(J14="","",IF(INDEX(Data!$BR:$BR,MATCH(J14,Data!$A:$A,0),1)=0,"",INDEX(Data!$BR:$BR,MATCH(J14,Data!$A:$A,0),1)))</f>
        <v/>
      </c>
      <c r="J14" s="43" t="str">
        <f ca="1">IFERROR(INDEX(Data!$A$1:I$1002,_xlfn.AGGREGATE(15,6,(OFFSET(Data!$A$1,0,MATCH(J$6,Data!$1:$1,0)-1,1000,1)=IF(J$7="","Yes",J$7))/(OFFSET(Data!$A$1,0,MATCH(J$6,Data!$1:$1,0)-1,1000,1)=IF(J$7="","Yes",J$7))*ROW(Data!$C$1:$C$1002),ROW(J14)-ROW(J$7)),1),"")</f>
        <v>Boomerang</v>
      </c>
      <c r="K14" s="43" t="str">
        <f ca="1">IF(L14="","",IF(INDEX(Data!$BR:$BR,MATCH(L14,Data!$A:$A,0),1)=0,"",INDEX(Data!$BR:$BR,MATCH(L14,Data!$A:$A,0),1)))</f>
        <v/>
      </c>
      <c r="L14" s="43" t="str">
        <f ca="1">IFERROR(INDEX(Data!$A$1:K$1002,_xlfn.AGGREGATE(15,6,(OFFSET(Data!$A$1,0,MATCH(L$6,Data!$1:$1,0)-1,1000,1)=IF(L$7="","Yes",L$7))/(OFFSET(Data!$A$1,0,MATCH(L$6,Data!$1:$1,0)-1,1000,1)=IF(L$7="","Yes",L$7))*ROW(Data!$C$1:$C$1002),ROW(L14)-ROW(L$7)),1),"")</f>
        <v>Audience</v>
      </c>
      <c r="M14" s="43" t="str">
        <f ca="1">IF(N14="","",IF(INDEX(Data!$BR:$BR,MATCH(N14,Data!$A:$A,0),1)=0,"",INDEX(Data!$BR:$BR,MATCH(N14,Data!$A:$A,0),1)))</f>
        <v/>
      </c>
      <c r="N14" s="43" t="str">
        <f ca="1">IFERROR(INDEX(Data!$A$1:M$1002,_xlfn.AGGREGATE(15,6,(OFFSET(Data!$A$1,0,MATCH(N$6,Data!$1:$1,0)-1,1000,1)=IF(N$7="","Yes",N$7))/(OFFSET(Data!$A$1,0,MATCH(N$6,Data!$1:$1,0)-1,1000,1)=IF(N$7="","Yes",N$7))*ROW(Data!$C$1:$C$1002),ROW(N14)-ROW(N$7)),1),"")</f>
        <v>Animal Planet</v>
      </c>
      <c r="O14" s="43" t="str">
        <f ca="1">IF(P14="","",IF(INDEX(Data!$BR:$BR,MATCH(P14,Data!$A:$A,0),1)=0,"",INDEX(Data!$BR:$BR,MATCH(P14,Data!$A:$A,0),1)))</f>
        <v/>
      </c>
      <c r="P14" s="43" t="str">
        <f ca="1">IFERROR(INDEX(Data!$A$1:O$1002,_xlfn.AGGREGATE(15,6,(OFFSET(Data!$A$1,0,MATCH(P$6,Data!$1:$1,0)-1,1000,1)=IF(P$7="","Yes",P$7))/(OFFSET(Data!$A$1,0,MATCH(P$6,Data!$1:$1,0)-1,1000,1)=IF(P$7="","Yes",P$7))*ROW(Data!$C$1:$C$1002),ROW(P14)-ROW(P$7)),1),"")</f>
        <v>American Heroes</v>
      </c>
      <c r="Q14" s="43" t="str">
        <f ca="1">IF(R14="","",IF(INDEX(Data!$BR:$BR,MATCH(R14,Data!$A:$A,0),1)=0,"",INDEX(Data!$BR:$BR,MATCH(R14,Data!$A:$A,0),1)))</f>
        <v/>
      </c>
      <c r="R14" s="43" t="str">
        <f ca="1">IFERROR(INDEX(Data!$A$1:Q$1002,_xlfn.AGGREGATE(15,6,(OFFSET(Data!$A$1,0,MATCH(R$6,Data!$1:$1,0)-1,1000,1)=IF(R$7="","Yes",R$7))/(OFFSET(Data!$A$1,0,MATCH(R$6,Data!$1:$1,0)-1,1000,1)=IF(R$7="","Yes",R$7))*ROW(Data!$C$1:$C$1002),ROW(R14)-ROW(R$7)),1),"")</f>
        <v>American Heroes</v>
      </c>
      <c r="S14" s="43" t="str">
        <f ca="1">IF(T14="","",IF(INDEX(Data!$BR:$BR,MATCH(T14,Data!$A:$A,0),1)=0,"",INDEX(Data!$BR:$BR,MATCH(T14,Data!$A:$A,0),1)))</f>
        <v/>
      </c>
      <c r="T14" s="43" t="str">
        <f ca="1">IFERROR(INDEX(Data!$A$1:R$1002,_xlfn.AGGREGATE(15,6,(OFFSET(Data!$A$1,0,MATCH(T$6,Data!$1:$1,0)-1,1000,1)=IF(T$7="","Yes",T$7))/(OFFSET(Data!$A$1,0,MATCH(T$6,Data!$1:$1,0)-1,1000,1)=IF(T$7="","Yes",T$7))*ROW(Data!$C$1:$C$1002),ROW(T14)-ROW(T$7)),1),"")</f>
        <v>Animal Planet</v>
      </c>
      <c r="U14" s="43" t="str">
        <f ca="1">IF(V14="","",IF(INDEX(Data!$BR:$BR,MATCH(V14,Data!$A:$A,0),1)=0,"",INDEX(Data!$BR:$BR,MATCH(V14,Data!$A:$A,0),1)))</f>
        <v/>
      </c>
      <c r="V14" s="43" t="str">
        <f ca="1">IFERROR(INDEX(Data!$A$1:T$1002,_xlfn.AGGREGATE(15,6,(OFFSET(Data!$A$1,0,MATCH(V$6,Data!$1:$1,0)-1,1000,1)=IF(V$7="","Yes",V$7))/(OFFSET(Data!$A$1,0,MATCH(V$6,Data!$1:$1,0)-1,1000,1)=IF(V$7="","Yes",V$7))*ROW(Data!$C$1:$C$1002),ROW(V14)-ROW(V$7)),1),"")</f>
        <v>BBC World News</v>
      </c>
      <c r="W14" s="43" t="str">
        <f ca="1">IF(X14="","",IF(INDEX(Data!$BR:$BR,MATCH(X14,Data!$A:$A,0),1)=0,"",INDEX(Data!$BR:$BR,MATCH(X14,Data!$A:$A,0),1)))</f>
        <v/>
      </c>
      <c r="X14" s="43" t="str">
        <f ca="1">IFERROR(INDEX(Data!$A$1:Y$1002,_xlfn.AGGREGATE(15,6,(OFFSET(Data!$A$1,0,MATCH(X$6,Data!$1:$1,0)-1,1000,1)=IF(X$7="","Yes",X$7))/(OFFSET(Data!$A$1,0,MATCH(X$6,Data!$1:$1,0)-1,1000,1)=IF(X$7="","Yes",X$7))*ROW(Data!$C$1:$C$1002),ROW(X14)-ROW(X$7)),1),"")</f>
        <v>Big Ten Network</v>
      </c>
      <c r="Y14" s="43" t="str">
        <f ca="1">IF(Z14="","",IF(INDEX(Data!$BR:$BR,MATCH(Z14,Data!$A:$A,0),1)=0,"",INDEX(Data!$BR:$BR,MATCH(Z14,Data!$A:$A,0),1)))</f>
        <v/>
      </c>
      <c r="Z14" s="43" t="str">
        <f ca="1">IFERROR(INDEX(Data!$A$1:AA$1002,_xlfn.AGGREGATE(15,6,(OFFSET(Data!$A$1,0,MATCH(Z$6,Data!$1:$1,0)-1,1000,1)=IF(Z$7="","Yes",Z$7))/(OFFSET(Data!$A$1,0,MATCH(Z$6,Data!$1:$1,0)-1,1000,1)=IF(Z$7="","Yes",Z$7))*ROW(Data!$C$1:$C$1002),ROW(Z14)-ROW(Z$7)),1),"")</f>
        <v>BBC America</v>
      </c>
      <c r="AA14" s="43" t="str">
        <f ca="1">IF(AB14="","",IF(INDEX(Data!$BR:$BR,MATCH(AB14,Data!$A:$A,0),1)=0,"",INDEX(Data!$BR:$BR,MATCH(AB14,Data!$A:$A,0),1)))</f>
        <v/>
      </c>
      <c r="AB14" s="43" t="str">
        <f ca="1">IFERROR(INDEX(Data!$A$1:AC$1002,_xlfn.AGGREGATE(15,6,(OFFSET(Data!$A$1,0,MATCH(AB$6,Data!$1:$1,0)-1,1000,1)=IF(AB$7="","Yes",AB$7))/(OFFSET(Data!$A$1,0,MATCH(AB$6,Data!$1:$1,0)-1,1000,1)=IF(AB$7="","Yes",AB$7))*ROW(Data!$C$1:$C$1002),ROW(AB14)-ROW(AB$7)),1),"")</f>
        <v>Bein Connect 5</v>
      </c>
      <c r="AC14" s="43" t="str">
        <f ca="1">IF(AD14="","",IF(INDEX(Data!$BR:$BR,MATCH(AD14,Data!$A:$A,0),1)=0,"",INDEX(Data!$BR:$BR,MATCH(AD14,Data!$A:$A,0),1)))</f>
        <v/>
      </c>
      <c r="AD14" s="43" t="str">
        <f ca="1">IFERROR(INDEX(Data!$A$1:AE$1002,_xlfn.AGGREGATE(15,6,(OFFSET(Data!$A$1,0,MATCH(AD$6,Data!$1:$1,0)-1,1000,1)=IF(AD$7="","Yes",AD$7))/(OFFSET(Data!$A$1,0,MATCH(AD$6,Data!$1:$1,0)-1,1000,1)=IF(AD$7="","Yes",AD$7))*ROW(Data!$C$1:$C$1002),ROW(AD14)-ROW(AD$7)),1),"")</f>
        <v>BET</v>
      </c>
      <c r="AE14" s="43" t="str">
        <f ca="1">IF(AF14="","",IF(INDEX(Data!$BR:$BR,MATCH(AF14,Data!$A:$A,0),1)=0,"",INDEX(Data!$BR:$BR,MATCH(AF14,Data!$A:$A,0),1)))</f>
        <v/>
      </c>
      <c r="AF14" s="43" t="str">
        <f ca="1">IFERROR(INDEX(Data!$A$1:AM$1002,_xlfn.AGGREGATE(15,6,(OFFSET(Data!$A$1,0,MATCH(AF$6,Data!$1:$1,0)-1,1000,1)=IF(AF$7="","Yes",AF$7))/(OFFSET(Data!$A$1,0,MATCH(AF$6,Data!$1:$1,0)-1,1000,1)=IF(AF$7="","Yes",AF$7))*ROW(Data!$C$1:$C$1002),ROW(AF14)-ROW(AF$7)),1),"")</f>
        <v>RT Espanol</v>
      </c>
      <c r="AG14" s="43" t="str">
        <f ca="1">IF(AH14="","",IF(INDEX(Data!$BR:$BR,MATCH(AH14,Data!$A:$A,0),1)=0,"",INDEX(Data!$BR:$BR,MATCH(AH14,Data!$A:$A,0),1)))</f>
        <v/>
      </c>
      <c r="AH14" s="43" t="str">
        <f ca="1">IFERROR(INDEX(Data!$A$1:AO$1002,_xlfn.AGGREGATE(15,6,(OFFSET(Data!$A$1,0,MATCH(AH$6,Data!$1:$1,0)-1,1000,1)=IF(AH$7="","Yes",AH$7))/(OFFSET(Data!$A$1,0,MATCH(AH$6,Data!$1:$1,0)-1,1000,1)=IF(AH$7="","Yes",AH$7))*ROW(Data!$C$1:$C$1002),ROW(AH14)-ROW(AH$7)),1),"")</f>
        <v>Outdoor Channel</v>
      </c>
      <c r="AI14" s="43" t="str">
        <f ca="1">IF(AJ14="","",IF(INDEX(Data!$BR:$BR,MATCH(AJ14,Data!$A:$A,0),1)=0,"",INDEX(Data!$BR:$BR,MATCH(AJ14,Data!$A:$A,0),1)))</f>
        <v/>
      </c>
      <c r="AJ14" s="43" t="str">
        <f ca="1">IFERROR(INDEX(Data!$A$1:AQ$1002,_xlfn.AGGREGATE(15,6,(OFFSET(Data!$A$1,0,MATCH(AJ$6,Data!$1:$1,0)-1,1000,1)=IF(AJ$7="","Yes",AJ$7))/(OFFSET(Data!$A$1,0,MATCH(AJ$6,Data!$1:$1,0)-1,1000,1)=IF(AJ$7="","Yes",AJ$7))*ROW(Data!$C$1:$C$1002),ROW(AJ14)-ROW(AJ$7)),1),"")</f>
        <v>BET</v>
      </c>
      <c r="AK14" s="43" t="str">
        <f ca="1">IF(AL14="","",IF(INDEX(Data!$BR:$BR,MATCH(AL14,Data!$A:$A,0),1)=0,"",INDEX(Data!$BR:$BR,MATCH(AL14,Data!$A:$A,0),1)))</f>
        <v/>
      </c>
      <c r="AL14" s="43" t="str">
        <f ca="1">IFERROR(INDEX(Data!$A$1:AS$1002,_xlfn.AGGREGATE(15,6,(OFFSET(Data!$A$1,0,MATCH(AL$6,Data!$1:$1,0)-1,1000,1)=IF(AL$7="","Yes",AL$7))/(OFFSET(Data!$A$1,0,MATCH(AL$6,Data!$1:$1,0)-1,1000,1)=IF(AL$7="","Yes",AL$7))*ROW(Data!$C$1:$C$1002),ROW(AL14)-ROW(AL$7)),1),"")</f>
        <v>Canal Sur</v>
      </c>
      <c r="AM14" s="43" t="str">
        <f ca="1">IF(AN14="","",IF(INDEX(Data!$BR:$BR,MATCH(AN14,Data!$A:$A,0),1)=0,"",INDEX(Data!$BR:$BR,MATCH(AN14,Data!$A:$A,0),1)))</f>
        <v/>
      </c>
      <c r="AN14" s="43" t="str">
        <f ca="1">IFERROR(INDEX(Data!$A$1:AU$1002,_xlfn.AGGREGATE(15,6,(OFFSET(Data!$A$1,0,MATCH(AN$6,Data!$1:$1,0)-1,1000,1)=IF(AN$7="","Yes",AN$7))/(OFFSET(Data!$A$1,0,MATCH(AN$6,Data!$1:$1,0)-1,1000,1)=IF(AN$7="","Yes",AN$7))*ROW(Data!$C$1:$C$1002),ROW(AN14)-ROW(AN$7)),1),"")</f>
        <v>BBC World News</v>
      </c>
    </row>
    <row r="15" spans="1:40" x14ac:dyDescent="0.4">
      <c r="A15" s="43" t="str">
        <f ca="1">IF(B15="","",IF(INDEX(Data!$BR:$BR,MATCH(B15,Data!$A:$A,0),1)=0,"",INDEX(Data!$BR:$BR,MATCH(B15,Data!$A:$A,0),1)))</f>
        <v/>
      </c>
      <c r="B15" s="43" t="str">
        <f ca="1">IFERROR(INDEX(Data!A$1:$A$1002,_xlfn.AGGREGATE(15,6,(OFFSET(Data!$A$1,0,MATCH(B$6,Data!$1:$1,0)-1,1000,1)=IF(B$7="","Yes",B$7))/(OFFSET(Data!$A$1,0,MATCH(B$6,Data!$1:$1,0)-1,1000,1)=IF(B$7="","Yes",B$7))*ROW(Data!$C$1:$C$1002),ROW(B15)-ROW(B$7)),1),"")</f>
        <v>BBC America</v>
      </c>
      <c r="C15" s="43" t="str">
        <f ca="1">IF(D15="","",IF(INDEX(Data!$BR:$BR,MATCH(D15,Data!$A:$A,0),1)=0,"",INDEX(Data!$BR:$BR,MATCH(D15,Data!$A:$A,0),1)))</f>
        <v/>
      </c>
      <c r="D15" s="43" t="str">
        <f ca="1">IFERROR(INDEX(Data!$A$1:C$1002,_xlfn.AGGREGATE(15,6,(OFFSET(Data!$A$1,0,MATCH(D$6,Data!$1:$1,0)-1,1000,1)=IF(D$7="","Yes",D$7))/(OFFSET(Data!$A$1,0,MATCH(D$6,Data!$1:$1,0)-1,1000,1)=IF(D$7="","Yes",D$7))*ROW(Data!$C$1:$C$1002),ROW(D15)-ROW(D$7)),1),"")</f>
        <v>Cheddar</v>
      </c>
      <c r="E15" s="43" t="str">
        <f ca="1">IF(F15="","",IF(INDEX(Data!$BR:$BR,MATCH(F15,Data!$A:$A,0),1)=0,"",INDEX(Data!$BR:$BR,MATCH(F15,Data!$A:$A,0),1)))</f>
        <v/>
      </c>
      <c r="F15" s="43" t="str">
        <f ca="1">IFERROR(INDEX(Data!$A$1:E$1002,_xlfn.AGGREGATE(15,6,(OFFSET(Data!$A$1,0,MATCH(F$6,Data!$1:$1,0)-1,1000,1)=IF(F$7="","Yes",F$7))/(OFFSET(Data!$A$1,0,MATCH(F$6,Data!$1:$1,0)-1,1000,1)=IF(F$7="","Yes",F$7))*ROW(Data!$C$1:$C$1002),ROW(F15)-ROW(F$7)),1),"")</f>
        <v>Bravo</v>
      </c>
      <c r="G15" s="43">
        <f ca="1">IF(H15="","",IF(INDEX(Data!$BR:$BR,MATCH(H15,Data!$A:$A,0),1)=0,"",INDEX(Data!$BR:$BR,MATCH(H15,Data!$A:$A,0),1)))</f>
        <v>3</v>
      </c>
      <c r="H15" s="43" t="str">
        <f ca="1">IFERROR(INDEX(Data!$A$1:G$1002,_xlfn.AGGREGATE(15,6,(OFFSET(Data!$A$1,0,MATCH(H$6,Data!$1:$1,0)-1,1000,1)=IF(H$7="","Yes",H$7))/(OFFSET(Data!$A$1,0,MATCH(H$6,Data!$1:$1,0)-1,1000,1)=IF(H$7="","Yes",H$7))*ROW(Data!$C$1:$C$1002),ROW(H15)-ROW(H$7)),1),"")</f>
        <v>Cartoon Network</v>
      </c>
      <c r="I15" s="43" t="str">
        <f ca="1">IF(J15="","",IF(INDEX(Data!$BR:$BR,MATCH(J15,Data!$A:$A,0),1)=0,"",INDEX(Data!$BR:$BR,MATCH(J15,Data!$A:$A,0),1)))</f>
        <v/>
      </c>
      <c r="J15" s="43" t="str">
        <f ca="1">IFERROR(INDEX(Data!$A$1:I$1002,_xlfn.AGGREGATE(15,6,(OFFSET(Data!$A$1,0,MATCH(J$6,Data!$1:$1,0)-1,1000,1)=IF(J$7="","Yes",J$7))/(OFFSET(Data!$A$1,0,MATCH(J$6,Data!$1:$1,0)-1,1000,1)=IF(J$7="","Yes",J$7))*ROW(Data!$C$1:$C$1002),ROW(J15)-ROW(J$7)),1),"")</f>
        <v>Bravo</v>
      </c>
      <c r="K15" s="43" t="str">
        <f ca="1">IF(L15="","",IF(INDEX(Data!$BR:$BR,MATCH(L15,Data!$A:$A,0),1)=0,"",INDEX(Data!$BR:$BR,MATCH(L15,Data!$A:$A,0),1)))</f>
        <v/>
      </c>
      <c r="L15" s="43" t="str">
        <f ca="1">IFERROR(INDEX(Data!$A$1:K$1002,_xlfn.AGGREGATE(15,6,(OFFSET(Data!$A$1,0,MATCH(L$6,Data!$1:$1,0)-1,1000,1)=IF(L$7="","Yes",L$7))/(OFFSET(Data!$A$1,0,MATCH(L$6,Data!$1:$1,0)-1,1000,1)=IF(L$7="","Yes",L$7))*ROW(Data!$C$1:$C$1002),ROW(L15)-ROW(L$7)),1),"")</f>
        <v>AXS TV</v>
      </c>
      <c r="M15" s="43" t="str">
        <f ca="1">IF(N15="","",IF(INDEX(Data!$BR:$BR,MATCH(N15,Data!$A:$A,0),1)=0,"",INDEX(Data!$BR:$BR,MATCH(N15,Data!$A:$A,0),1)))</f>
        <v/>
      </c>
      <c r="N15" s="43" t="str">
        <f ca="1">IFERROR(INDEX(Data!$A$1:M$1002,_xlfn.AGGREGATE(15,6,(OFFSET(Data!$A$1,0,MATCH(N$6,Data!$1:$1,0)-1,1000,1)=IF(N$7="","Yes",N$7))/(OFFSET(Data!$A$1,0,MATCH(N$6,Data!$1:$1,0)-1,1000,1)=IF(N$7="","Yes",N$7))*ROW(Data!$C$1:$C$1002),ROW(N15)-ROW(N$7)),1),"")</f>
        <v>Audience</v>
      </c>
      <c r="O15" s="43" t="str">
        <f ca="1">IF(P15="","",IF(INDEX(Data!$BR:$BR,MATCH(P15,Data!$A:$A,0),1)=0,"",INDEX(Data!$BR:$BR,MATCH(P15,Data!$A:$A,0),1)))</f>
        <v/>
      </c>
      <c r="P15" s="43" t="str">
        <f ca="1">IFERROR(INDEX(Data!$A$1:O$1002,_xlfn.AGGREGATE(15,6,(OFFSET(Data!$A$1,0,MATCH(P$6,Data!$1:$1,0)-1,1000,1)=IF(P$7="","Yes",P$7))/(OFFSET(Data!$A$1,0,MATCH(P$6,Data!$1:$1,0)-1,1000,1)=IF(P$7="","Yes",P$7))*ROW(Data!$C$1:$C$1002),ROW(P15)-ROW(P$7)),1),"")</f>
        <v>Animal Planet</v>
      </c>
      <c r="Q15" s="43" t="str">
        <f ca="1">IF(R15="","",IF(INDEX(Data!$BR:$BR,MATCH(R15,Data!$A:$A,0),1)=0,"",INDEX(Data!$BR:$BR,MATCH(R15,Data!$A:$A,0),1)))</f>
        <v/>
      </c>
      <c r="R15" s="43" t="str">
        <f ca="1">IFERROR(INDEX(Data!$A$1:Q$1002,_xlfn.AGGREGATE(15,6,(OFFSET(Data!$A$1,0,MATCH(R$6,Data!$1:$1,0)-1,1000,1)=IF(R$7="","Yes",R$7))/(OFFSET(Data!$A$1,0,MATCH(R$6,Data!$1:$1,0)-1,1000,1)=IF(R$7="","Yes",R$7))*ROW(Data!$C$1:$C$1002),ROW(R15)-ROW(R$7)),1),"")</f>
        <v>Animal Planet</v>
      </c>
      <c r="S15" s="43" t="str">
        <f ca="1">IF(T15="","",IF(INDEX(Data!$BR:$BR,MATCH(T15,Data!$A:$A,0),1)=0,"",INDEX(Data!$BR:$BR,MATCH(T15,Data!$A:$A,0),1)))</f>
        <v/>
      </c>
      <c r="T15" s="43" t="str">
        <f ca="1">IFERROR(INDEX(Data!$A$1:R$1002,_xlfn.AGGREGATE(15,6,(OFFSET(Data!$A$1,0,MATCH(T$6,Data!$1:$1,0)-1,1000,1)=IF(T$7="","Yes",T$7))/(OFFSET(Data!$A$1,0,MATCH(T$6,Data!$1:$1,0)-1,1000,1)=IF(T$7="","Yes",T$7))*ROW(Data!$C$1:$C$1002),ROW(T15)-ROW(T$7)),1),"")</f>
        <v>Antena 3</v>
      </c>
      <c r="U15" s="43" t="str">
        <f ca="1">IF(V15="","",IF(INDEX(Data!$BR:$BR,MATCH(V15,Data!$A:$A,0),1)=0,"",INDEX(Data!$BR:$BR,MATCH(V15,Data!$A:$A,0),1)))</f>
        <v/>
      </c>
      <c r="V15" s="43" t="str">
        <f ca="1">IFERROR(INDEX(Data!$A$1:T$1002,_xlfn.AGGREGATE(15,6,(OFFSET(Data!$A$1,0,MATCH(V$6,Data!$1:$1,0)-1,1000,1)=IF(V$7="","Yes",V$7))/(OFFSET(Data!$A$1,0,MATCH(V$6,Data!$1:$1,0)-1,1000,1)=IF(V$7="","Yes",V$7))*ROW(Data!$C$1:$C$1002),ROW(V15)-ROW(V$7)),1),"")</f>
        <v>Big Ten Network</v>
      </c>
      <c r="W15" s="43" t="str">
        <f ca="1">IF(X15="","",IF(INDEX(Data!$BR:$BR,MATCH(X15,Data!$A:$A,0),1)=0,"",INDEX(Data!$BR:$BR,MATCH(X15,Data!$A:$A,0),1)))</f>
        <v/>
      </c>
      <c r="X15" s="43" t="str">
        <f ca="1">IFERROR(INDEX(Data!$A$1:Y$1002,_xlfn.AGGREGATE(15,6,(OFFSET(Data!$A$1,0,MATCH(X$6,Data!$1:$1,0)-1,1000,1)=IF(X$7="","Yes",X$7))/(OFFSET(Data!$A$1,0,MATCH(X$6,Data!$1:$1,0)-1,1000,1)=IF(X$7="","Yes",X$7))*ROW(Data!$C$1:$C$1002),ROW(X15)-ROW(X$7)),1),"")</f>
        <v>Boomerang</v>
      </c>
      <c r="Y15" s="43" t="str">
        <f ca="1">IF(Z15="","",IF(INDEX(Data!$BR:$BR,MATCH(Z15,Data!$A:$A,0),1)=0,"",INDEX(Data!$BR:$BR,MATCH(Z15,Data!$A:$A,0),1)))</f>
        <v/>
      </c>
      <c r="Z15" s="43" t="str">
        <f ca="1">IFERROR(INDEX(Data!$A$1:AA$1002,_xlfn.AGGREGATE(15,6,(OFFSET(Data!$A$1,0,MATCH(Z$6,Data!$1:$1,0)-1,1000,1)=IF(Z$7="","Yes",Z$7))/(OFFSET(Data!$A$1,0,MATCH(Z$6,Data!$1:$1,0)-1,1000,1)=IF(Z$7="","Yes",Z$7))*ROW(Data!$C$1:$C$1002),ROW(Z15)-ROW(Z$7)),1),"")</f>
        <v>Bravo</v>
      </c>
      <c r="AA15" s="43" t="str">
        <f ca="1">IF(AB15="","",IF(INDEX(Data!$BR:$BR,MATCH(AB15,Data!$A:$A,0),1)=0,"",INDEX(Data!$BR:$BR,MATCH(AB15,Data!$A:$A,0),1)))</f>
        <v/>
      </c>
      <c r="AB15" s="43" t="str">
        <f ca="1">IFERROR(INDEX(Data!$A$1:AC$1002,_xlfn.AGGREGATE(15,6,(OFFSET(Data!$A$1,0,MATCH(AB$6,Data!$1:$1,0)-1,1000,1)=IF(AB$7="","Yes",AB$7))/(OFFSET(Data!$A$1,0,MATCH(AB$6,Data!$1:$1,0)-1,1000,1)=IF(AB$7="","Yes",AB$7))*ROW(Data!$C$1:$C$1002),ROW(AB15)-ROW(AB$7)),1),"")</f>
        <v>Bein Connect 6</v>
      </c>
      <c r="AC15" s="43" t="str">
        <f ca="1">IF(AD15="","",IF(INDEX(Data!$BR:$BR,MATCH(AD15,Data!$A:$A,0),1)=0,"",INDEX(Data!$BR:$BR,MATCH(AD15,Data!$A:$A,0),1)))</f>
        <v/>
      </c>
      <c r="AD15" s="43" t="str">
        <f ca="1">IFERROR(INDEX(Data!$A$1:AE$1002,_xlfn.AGGREGATE(15,6,(OFFSET(Data!$A$1,0,MATCH(AD$6,Data!$1:$1,0)-1,1000,1)=IF(AD$7="","Yes",AD$7))/(OFFSET(Data!$A$1,0,MATCH(AD$6,Data!$1:$1,0)-1,1000,1)=IF(AD$7="","Yes",AD$7))*ROW(Data!$C$1:$C$1002),ROW(AD15)-ROW(AD$7)),1),"")</f>
        <v>Boomerang</v>
      </c>
      <c r="AE15" s="43" t="str">
        <f ca="1">IF(AF15="","",IF(INDEX(Data!$BR:$BR,MATCH(AF15,Data!$A:$A,0),1)=0,"",INDEX(Data!$BR:$BR,MATCH(AF15,Data!$A:$A,0),1)))</f>
        <v/>
      </c>
      <c r="AF15" s="43" t="str">
        <f ca="1">IFERROR(INDEX(Data!$A$1:AM$1002,_xlfn.AGGREGATE(15,6,(OFFSET(Data!$A$1,0,MATCH(AF$6,Data!$1:$1,0)-1,1000,1)=IF(AF$7="","Yes",AF$7))/(OFFSET(Data!$A$1,0,MATCH(AF$6,Data!$1:$1,0)-1,1000,1)=IF(AF$7="","Yes",AF$7))*ROW(Data!$C$1:$C$1002),ROW(AF15)-ROW(AF$7)),1),"")</f>
        <v/>
      </c>
      <c r="AG15" s="43" t="str">
        <f ca="1">IF(AH15="","",IF(INDEX(Data!$BR:$BR,MATCH(AH15,Data!$A:$A,0),1)=0,"",INDEX(Data!$BR:$BR,MATCH(AH15,Data!$A:$A,0),1)))</f>
        <v/>
      </c>
      <c r="AH15" s="43" t="str">
        <f ca="1">IFERROR(INDEX(Data!$A$1:AO$1002,_xlfn.AGGREGATE(15,6,(OFFSET(Data!$A$1,0,MATCH(AH$6,Data!$1:$1,0)-1,1000,1)=IF(AH$7="","Yes",AH$7))/(OFFSET(Data!$A$1,0,MATCH(AH$6,Data!$1:$1,0)-1,1000,1)=IF(AH$7="","Yes",AH$7))*ROW(Data!$C$1:$C$1002),ROW(AH15)-ROW(AH$7)),1),"")</f>
        <v>PixL</v>
      </c>
      <c r="AI15" s="43" t="str">
        <f ca="1">IF(AJ15="","",IF(INDEX(Data!$BR:$BR,MATCH(AJ15,Data!$A:$A,0),1)=0,"",INDEX(Data!$BR:$BR,MATCH(AJ15,Data!$A:$A,0),1)))</f>
        <v/>
      </c>
      <c r="AJ15" s="43" t="str">
        <f ca="1">IFERROR(INDEX(Data!$A$1:AQ$1002,_xlfn.AGGREGATE(15,6,(OFFSET(Data!$A$1,0,MATCH(AJ$6,Data!$1:$1,0)-1,1000,1)=IF(AJ$7="","Yes",AJ$7))/(OFFSET(Data!$A$1,0,MATCH(AJ$6,Data!$1:$1,0)-1,1000,1)=IF(AJ$7="","Yes",AJ$7))*ROW(Data!$C$1:$C$1002),ROW(AJ15)-ROW(AJ$7)),1),"")</f>
        <v>Big Ten Network</v>
      </c>
      <c r="AK15" s="43" t="str">
        <f ca="1">IF(AL15="","",IF(INDEX(Data!$BR:$BR,MATCH(AL15,Data!$A:$A,0),1)=0,"",INDEX(Data!$BR:$BR,MATCH(AL15,Data!$A:$A,0),1)))</f>
        <v/>
      </c>
      <c r="AL15" s="43" t="str">
        <f ca="1">IFERROR(INDEX(Data!$A$1:AS$1002,_xlfn.AGGREGATE(15,6,(OFFSET(Data!$A$1,0,MATCH(AL$6,Data!$1:$1,0)-1,1000,1)=IF(AL$7="","Yes",AL$7))/(OFFSET(Data!$A$1,0,MATCH(AL$6,Data!$1:$1,0)-1,1000,1)=IF(AL$7="","Yes",AL$7))*ROW(Data!$C$1:$C$1002),ROW(AL15)-ROW(AL$7)),1),"")</f>
        <v>Centroamérica TV</v>
      </c>
      <c r="AM15" s="43" t="str">
        <f ca="1">IF(AN15="","",IF(INDEX(Data!$BR:$BR,MATCH(AN15,Data!$A:$A,0),1)=0,"",INDEX(Data!$BR:$BR,MATCH(AN15,Data!$A:$A,0),1)))</f>
        <v/>
      </c>
      <c r="AN15" s="43" t="str">
        <f ca="1">IFERROR(INDEX(Data!$A$1:AU$1002,_xlfn.AGGREGATE(15,6,(OFFSET(Data!$A$1,0,MATCH(AN$6,Data!$1:$1,0)-1,1000,1)=IF(AN$7="","Yes",AN$7))/(OFFSET(Data!$A$1,0,MATCH(AN$6,Data!$1:$1,0)-1,1000,1)=IF(AN$7="","Yes",AN$7))*ROW(Data!$C$1:$C$1002),ROW(AN15)-ROW(AN$7)),1),"")</f>
        <v>BET</v>
      </c>
    </row>
    <row r="16" spans="1:40" x14ac:dyDescent="0.4">
      <c r="A16" s="43" t="str">
        <f ca="1">IF(B16="","",IF(INDEX(Data!$BR:$BR,MATCH(B16,Data!$A:$A,0),1)=0,"",INDEX(Data!$BR:$BR,MATCH(B16,Data!$A:$A,0),1)))</f>
        <v/>
      </c>
      <c r="B16" s="43" t="str">
        <f ca="1">IFERROR(INDEX(Data!A$1:$A$1002,_xlfn.AGGREGATE(15,6,(OFFSET(Data!$A$1,0,MATCH(B$6,Data!$1:$1,0)-1,1000,1)=IF(B$7="","Yes",B$7))/(OFFSET(Data!$A$1,0,MATCH(B$6,Data!$1:$1,0)-1,1000,1)=IF(B$7="","Yes",B$7))*ROW(Data!$C$1:$C$1002),ROW(B16)-ROW(B$7)),1),"")</f>
        <v>BBC World News</v>
      </c>
      <c r="C16" s="43" t="str">
        <f ca="1">IF(D16="","",IF(INDEX(Data!$BR:$BR,MATCH(D16,Data!$A:$A,0),1)=0,"",INDEX(Data!$BR:$BR,MATCH(D16,Data!$A:$A,0),1)))</f>
        <v/>
      </c>
      <c r="D16" s="43" t="str">
        <f ca="1">IFERROR(INDEX(Data!$A$1:C$1002,_xlfn.AGGREGATE(15,6,(OFFSET(Data!$A$1,0,MATCH(D$6,Data!$1:$1,0)-1,1000,1)=IF(D$7="","Yes",D$7))/(OFFSET(Data!$A$1,0,MATCH(D$6,Data!$1:$1,0)-1,1000,1)=IF(D$7="","Yes",D$7))*ROW(Data!$C$1:$C$1002),ROW(D16)-ROW(D$7)),1),"")</f>
        <v>Cheddar Big News</v>
      </c>
      <c r="E16" s="43">
        <f ca="1">IF(F16="","",IF(INDEX(Data!$BR:$BR,MATCH(F16,Data!$A:$A,0),1)=0,"",INDEX(Data!$BR:$BR,MATCH(F16,Data!$A:$A,0),1)))</f>
        <v>3</v>
      </c>
      <c r="F16" s="43" t="str">
        <f ca="1">IFERROR(INDEX(Data!$A$1:E$1002,_xlfn.AGGREGATE(15,6,(OFFSET(Data!$A$1,0,MATCH(F$6,Data!$1:$1,0)-1,1000,1)=IF(F$7="","Yes",F$7))/(OFFSET(Data!$A$1,0,MATCH(F$6,Data!$1:$1,0)-1,1000,1)=IF(F$7="","Yes",F$7))*ROW(Data!$C$1:$C$1002),ROW(F16)-ROW(F$7)),1),"")</f>
        <v>Cartoon Network</v>
      </c>
      <c r="G16" s="43">
        <f ca="1">IF(H16="","",IF(INDEX(Data!$BR:$BR,MATCH(H16,Data!$A:$A,0),1)=0,"",INDEX(Data!$BR:$BR,MATCH(H16,Data!$A:$A,0),1)))</f>
        <v>1</v>
      </c>
      <c r="H16" s="43" t="str">
        <f ca="1">IFERROR(INDEX(Data!$A$1:G$1002,_xlfn.AGGREGATE(15,6,(OFFSET(Data!$A$1,0,MATCH(H$6,Data!$1:$1,0)-1,1000,1)=IF(H$7="","Yes",H$7))/(OFFSET(Data!$A$1,0,MATCH(H$6,Data!$1:$1,0)-1,1000,1)=IF(H$7="","Yes",H$7))*ROW(Data!$C$1:$C$1002),ROW(H16)-ROW(H$7)),1),"")</f>
        <v>CBS</v>
      </c>
      <c r="I16" s="43">
        <f ca="1">IF(J16="","",IF(INDEX(Data!$BR:$BR,MATCH(J16,Data!$A:$A,0),1)=0,"",INDEX(Data!$BR:$BR,MATCH(J16,Data!$A:$A,0),1)))</f>
        <v>3</v>
      </c>
      <c r="J16" s="43" t="str">
        <f ca="1">IFERROR(INDEX(Data!$A$1:I$1002,_xlfn.AGGREGATE(15,6,(OFFSET(Data!$A$1,0,MATCH(J$6,Data!$1:$1,0)-1,1000,1)=IF(J$7="","Yes",J$7))/(OFFSET(Data!$A$1,0,MATCH(J$6,Data!$1:$1,0)-1,1000,1)=IF(J$7="","Yes",J$7))*ROW(Data!$C$1:$C$1002),ROW(J16)-ROW(J$7)),1),"")</f>
        <v>Cartoon Network</v>
      </c>
      <c r="K16" s="43" t="str">
        <f ca="1">IF(L16="","",IF(INDEX(Data!$BR:$BR,MATCH(L16,Data!$A:$A,0),1)=0,"",INDEX(Data!$BR:$BR,MATCH(L16,Data!$A:$A,0),1)))</f>
        <v/>
      </c>
      <c r="L16" s="43" t="str">
        <f ca="1">IFERROR(INDEX(Data!$A$1:K$1002,_xlfn.AGGREGATE(15,6,(OFFSET(Data!$A$1,0,MATCH(L$6,Data!$1:$1,0)-1,1000,1)=IF(L$7="","Yes",L$7))/(OFFSET(Data!$A$1,0,MATCH(L$6,Data!$1:$1,0)-1,1000,1)=IF(L$7="","Yes",L$7))*ROW(Data!$C$1:$C$1002),ROW(L16)-ROW(L$7)),1),"")</f>
        <v>Baby First</v>
      </c>
      <c r="M16" s="43" t="str">
        <f ca="1">IF(N16="","",IF(INDEX(Data!$BR:$BR,MATCH(N16,Data!$A:$A,0),1)=0,"",INDEX(Data!$BR:$BR,MATCH(N16,Data!$A:$A,0),1)))</f>
        <v/>
      </c>
      <c r="N16" s="43" t="str">
        <f ca="1">IFERROR(INDEX(Data!$A$1:M$1002,_xlfn.AGGREGATE(15,6,(OFFSET(Data!$A$1,0,MATCH(N$6,Data!$1:$1,0)-1,1000,1)=IF(N$7="","Yes",N$7))/(OFFSET(Data!$A$1,0,MATCH(N$6,Data!$1:$1,0)-1,1000,1)=IF(N$7="","Yes",N$7))*ROW(Data!$C$1:$C$1002),ROW(N16)-ROW(N$7)),1),"")</f>
        <v>AXS TV</v>
      </c>
      <c r="O16" s="43">
        <f ca="1">IF(P16="","",IF(INDEX(Data!$BR:$BR,MATCH(P16,Data!$A:$A,0),1)=0,"",INDEX(Data!$BR:$BR,MATCH(P16,Data!$A:$A,0),1)))</f>
        <v>2</v>
      </c>
      <c r="P16" s="43" t="str">
        <f ca="1">IFERROR(INDEX(Data!$A$1:O$1002,_xlfn.AGGREGATE(15,6,(OFFSET(Data!$A$1,0,MATCH(P$6,Data!$1:$1,0)-1,1000,1)=IF(P$7="","Yes",P$7))/(OFFSET(Data!$A$1,0,MATCH(P$6,Data!$1:$1,0)-1,1000,1)=IF(P$7="","Yes",P$7))*ROW(Data!$C$1:$C$1002),ROW(P16)-ROW(P$7)),1),"")</f>
        <v>Aspire</v>
      </c>
      <c r="Q16" s="43">
        <f ca="1">IF(R16="","",IF(INDEX(Data!$BR:$BR,MATCH(R16,Data!$A:$A,0),1)=0,"",INDEX(Data!$BR:$BR,MATCH(R16,Data!$A:$A,0),1)))</f>
        <v>2</v>
      </c>
      <c r="R16" s="43" t="str">
        <f ca="1">IFERROR(INDEX(Data!$A$1:Q$1002,_xlfn.AGGREGATE(15,6,(OFFSET(Data!$A$1,0,MATCH(R$6,Data!$1:$1,0)-1,1000,1)=IF(R$7="","Yes",R$7))/(OFFSET(Data!$A$1,0,MATCH(R$6,Data!$1:$1,0)-1,1000,1)=IF(R$7="","Yes",R$7))*ROW(Data!$C$1:$C$1002),ROW(R16)-ROW(R$7)),1),"")</f>
        <v>Aspire</v>
      </c>
      <c r="S16" s="43" t="str">
        <f ca="1">IF(T16="","",IF(INDEX(Data!$BR:$BR,MATCH(T16,Data!$A:$A,0),1)=0,"",INDEX(Data!$BR:$BR,MATCH(T16,Data!$A:$A,0),1)))</f>
        <v/>
      </c>
      <c r="T16" s="43" t="str">
        <f ca="1">IFERROR(INDEX(Data!$A$1:R$1002,_xlfn.AGGREGATE(15,6,(OFFSET(Data!$A$1,0,MATCH(T$6,Data!$1:$1,0)-1,1000,1)=IF(T$7="","Yes",T$7))/(OFFSET(Data!$A$1,0,MATCH(T$6,Data!$1:$1,0)-1,1000,1)=IF(T$7="","Yes",T$7))*ROW(Data!$C$1:$C$1002),ROW(T16)-ROW(T$7)),1),"")</f>
        <v>Atres Series</v>
      </c>
      <c r="U16" s="43" t="str">
        <f ca="1">IF(V16="","",IF(INDEX(Data!$BR:$BR,MATCH(V16,Data!$A:$A,0),1)=0,"",INDEX(Data!$BR:$BR,MATCH(V16,Data!$A:$A,0),1)))</f>
        <v/>
      </c>
      <c r="V16" s="43" t="str">
        <f ca="1">IFERROR(INDEX(Data!$A$1:T$1002,_xlfn.AGGREGATE(15,6,(OFFSET(Data!$A$1,0,MATCH(V$6,Data!$1:$1,0)-1,1000,1)=IF(V$7="","Yes",V$7))/(OFFSET(Data!$A$1,0,MATCH(V$6,Data!$1:$1,0)-1,1000,1)=IF(V$7="","Yes",V$7))*ROW(Data!$C$1:$C$1002),ROW(V16)-ROW(V$7)),1),"")</f>
        <v>Bravo</v>
      </c>
      <c r="W16" s="43" t="str">
        <f ca="1">IF(X16="","",IF(INDEX(Data!$BR:$BR,MATCH(X16,Data!$A:$A,0),1)=0,"",INDEX(Data!$BR:$BR,MATCH(X16,Data!$A:$A,0),1)))</f>
        <v/>
      </c>
      <c r="X16" s="43" t="str">
        <f ca="1">IFERROR(INDEX(Data!$A$1:Y$1002,_xlfn.AGGREGATE(15,6,(OFFSET(Data!$A$1,0,MATCH(X$6,Data!$1:$1,0)-1,1000,1)=IF(X$7="","Yes",X$7))/(OFFSET(Data!$A$1,0,MATCH(X$6,Data!$1:$1,0)-1,1000,1)=IF(X$7="","Yes",X$7))*ROW(Data!$C$1:$C$1002),ROW(X16)-ROW(X$7)),1),"")</f>
        <v>Bravo</v>
      </c>
      <c r="Y16" s="43">
        <f ca="1">IF(Z16="","",IF(INDEX(Data!$BR:$BR,MATCH(Z16,Data!$A:$A,0),1)=0,"",INDEX(Data!$BR:$BR,MATCH(Z16,Data!$A:$A,0),1)))</f>
        <v>3</v>
      </c>
      <c r="Z16" s="43" t="str">
        <f ca="1">IFERROR(INDEX(Data!$A$1:AA$1002,_xlfn.AGGREGATE(15,6,(OFFSET(Data!$A$1,0,MATCH(Z$6,Data!$1:$1,0)-1,1000,1)=IF(Z$7="","Yes",Z$7))/(OFFSET(Data!$A$1,0,MATCH(Z$6,Data!$1:$1,0)-1,1000,1)=IF(Z$7="","Yes",Z$7))*ROW(Data!$C$1:$C$1002),ROW(Z16)-ROW(Z$7)),1),"")</f>
        <v>Cartoon Network</v>
      </c>
      <c r="AA16" s="43" t="str">
        <f ca="1">IF(AB16="","",IF(INDEX(Data!$BR:$BR,MATCH(AB16,Data!$A:$A,0),1)=0,"",INDEX(Data!$BR:$BR,MATCH(AB16,Data!$A:$A,0),1)))</f>
        <v/>
      </c>
      <c r="AB16" s="43" t="str">
        <f ca="1">IFERROR(INDEX(Data!$A$1:AC$1002,_xlfn.AGGREGATE(15,6,(OFFSET(Data!$A$1,0,MATCH(AB$6,Data!$1:$1,0)-1,1000,1)=IF(AB$7="","Yes",AB$7))/(OFFSET(Data!$A$1,0,MATCH(AB$6,Data!$1:$1,0)-1,1000,1)=IF(AB$7="","Yes",AB$7))*ROW(Data!$C$1:$C$1002),ROW(AB16)-ROW(AB$7)),1),"")</f>
        <v>Bein Connect 7</v>
      </c>
      <c r="AC16" s="43">
        <f ca="1">IF(AD16="","",IF(INDEX(Data!$BR:$BR,MATCH(AD16,Data!$A:$A,0),1)=0,"",INDEX(Data!$BR:$BR,MATCH(AD16,Data!$A:$A,0),1)))</f>
        <v>3</v>
      </c>
      <c r="AD16" s="43" t="str">
        <f ca="1">IFERROR(INDEX(Data!$A$1:AE$1002,_xlfn.AGGREGATE(15,6,(OFFSET(Data!$A$1,0,MATCH(AD$6,Data!$1:$1,0)-1,1000,1)=IF(AD$7="","Yes",AD$7))/(OFFSET(Data!$A$1,0,MATCH(AD$6,Data!$1:$1,0)-1,1000,1)=IF(AD$7="","Yes",AD$7))*ROW(Data!$C$1:$C$1002),ROW(AD16)-ROW(AD$7)),1),"")</f>
        <v>Cartoon Network</v>
      </c>
      <c r="AE16" s="43" t="str">
        <f ca="1">IF(AF16="","",IF(INDEX(Data!$BR:$BR,MATCH(AF16,Data!$A:$A,0),1)=0,"",INDEX(Data!$BR:$BR,MATCH(AF16,Data!$A:$A,0),1)))</f>
        <v/>
      </c>
      <c r="AF16" s="43" t="str">
        <f ca="1">IFERROR(INDEX(Data!$A$1:AM$1002,_xlfn.AGGREGATE(15,6,(OFFSET(Data!$A$1,0,MATCH(AF$6,Data!$1:$1,0)-1,1000,1)=IF(AF$7="","Yes",AF$7))/(OFFSET(Data!$A$1,0,MATCH(AF$6,Data!$1:$1,0)-1,1000,1)=IF(AF$7="","Yes",AF$7))*ROW(Data!$C$1:$C$1002),ROW(AF16)-ROW(AF$7)),1),"")</f>
        <v/>
      </c>
      <c r="AG16" s="43" t="str">
        <f ca="1">IF(AH16="","",IF(INDEX(Data!$BR:$BR,MATCH(AH16,Data!$A:$A,0),1)=0,"",INDEX(Data!$BR:$BR,MATCH(AH16,Data!$A:$A,0),1)))</f>
        <v/>
      </c>
      <c r="AH16" s="43" t="str">
        <f ca="1">IFERROR(INDEX(Data!$A$1:AO$1002,_xlfn.AGGREGATE(15,6,(OFFSET(Data!$A$1,0,MATCH(AH$6,Data!$1:$1,0)-1,1000,1)=IF(AH$7="","Yes",AH$7))/(OFFSET(Data!$A$1,0,MATCH(AH$6,Data!$1:$1,0)-1,1000,1)=IF(AH$7="","Yes",AH$7))*ROW(Data!$C$1:$C$1002),ROW(AH16)-ROW(AH$7)),1),"")</f>
        <v>QVC</v>
      </c>
      <c r="AI16" s="43" t="str">
        <f ca="1">IF(AJ16="","",IF(INDEX(Data!$BR:$BR,MATCH(AJ16,Data!$A:$A,0),1)=0,"",INDEX(Data!$BR:$BR,MATCH(AJ16,Data!$A:$A,0),1)))</f>
        <v/>
      </c>
      <c r="AJ16" s="43" t="str">
        <f ca="1">IFERROR(INDEX(Data!$A$1:AQ$1002,_xlfn.AGGREGATE(15,6,(OFFSET(Data!$A$1,0,MATCH(AJ$6,Data!$1:$1,0)-1,1000,1)=IF(AJ$7="","Yes",AJ$7))/(OFFSET(Data!$A$1,0,MATCH(AJ$6,Data!$1:$1,0)-1,1000,1)=IF(AJ$7="","Yes",AJ$7))*ROW(Data!$C$1:$C$1002),ROW(AJ16)-ROW(AJ$7)),1),"")</f>
        <v>Cheddar</v>
      </c>
      <c r="AK16" s="43" t="str">
        <f ca="1">IF(AL16="","",IF(INDEX(Data!$BR:$BR,MATCH(AL16,Data!$A:$A,0),1)=0,"",INDEX(Data!$BR:$BR,MATCH(AL16,Data!$A:$A,0),1)))</f>
        <v/>
      </c>
      <c r="AL16" s="43" t="str">
        <f ca="1">IFERROR(INDEX(Data!$A$1:AS$1002,_xlfn.AGGREGATE(15,6,(OFFSET(Data!$A$1,0,MATCH(AL$6,Data!$1:$1,0)-1,1000,1)=IF(AL$7="","Yes",AL$7))/(OFFSET(Data!$A$1,0,MATCH(AL$6,Data!$1:$1,0)-1,1000,1)=IF(AL$7="","Yes",AL$7))*ROW(Data!$C$1:$C$1002),ROW(AL16)-ROW(AL$7)),1),"")</f>
        <v>Cinelatino</v>
      </c>
      <c r="AM16" s="43" t="str">
        <f ca="1">IF(AN16="","",IF(INDEX(Data!$BR:$BR,MATCH(AN16,Data!$A:$A,0),1)=0,"",INDEX(Data!$BR:$BR,MATCH(AN16,Data!$A:$A,0),1)))</f>
        <v/>
      </c>
      <c r="AN16" s="43" t="str">
        <f ca="1">IFERROR(INDEX(Data!$A$1:AU$1002,_xlfn.AGGREGATE(15,6,(OFFSET(Data!$A$1,0,MATCH(AN$6,Data!$1:$1,0)-1,1000,1)=IF(AN$7="","Yes",AN$7))/(OFFSET(Data!$A$1,0,MATCH(AN$6,Data!$1:$1,0)-1,1000,1)=IF(AN$7="","Yes",AN$7))*ROW(Data!$C$1:$C$1002),ROW(AN16)-ROW(AN$7)),1),"")</f>
        <v>BET Her</v>
      </c>
    </row>
    <row r="17" spans="1:40" ht="24" x14ac:dyDescent="0.4">
      <c r="A17" s="43" t="str">
        <f ca="1">IF(B17="","",IF(INDEX(Data!$BR:$BR,MATCH(B17,Data!$A:$A,0),1)=0,"",INDEX(Data!$BR:$BR,MATCH(B17,Data!$A:$A,0),1)))</f>
        <v/>
      </c>
      <c r="B17" s="43" t="str">
        <f ca="1">IFERROR(INDEX(Data!A$1:$A$1002,_xlfn.AGGREGATE(15,6,(OFFSET(Data!$A$1,0,MATCH(B$6,Data!$1:$1,0)-1,1000,1)=IF(B$7="","Yes",B$7))/(OFFSET(Data!$A$1,0,MATCH(B$6,Data!$1:$1,0)-1,1000,1)=IF(B$7="","Yes",B$7))*ROW(Data!$C$1:$C$1002),ROW(B17)-ROW(B$7)),1),"")</f>
        <v>BET</v>
      </c>
      <c r="C17" s="43" t="str">
        <f ca="1">IF(D17="","",IF(INDEX(Data!$BR:$BR,MATCH(D17,Data!$A:$A,0),1)=0,"",INDEX(Data!$BR:$BR,MATCH(D17,Data!$A:$A,0),1)))</f>
        <v/>
      </c>
      <c r="D17" s="43" t="str">
        <f ca="1">IFERROR(INDEX(Data!$A$1:C$1002,_xlfn.AGGREGATE(15,6,(OFFSET(Data!$A$1,0,MATCH(D$6,Data!$1:$1,0)-1,1000,1)=IF(D$7="","Yes",D$7))/(OFFSET(Data!$A$1,0,MATCH(D$6,Data!$1:$1,0)-1,1000,1)=IF(D$7="","Yes",D$7))*ROW(Data!$C$1:$C$1002),ROW(D17)-ROW(D$7)),1),"")</f>
        <v>CNN</v>
      </c>
      <c r="E17" s="43" t="str">
        <f ca="1">IF(F17="","",IF(INDEX(Data!$BR:$BR,MATCH(F17,Data!$A:$A,0),1)=0,"",INDEX(Data!$BR:$BR,MATCH(F17,Data!$A:$A,0),1)))</f>
        <v/>
      </c>
      <c r="F17" s="43" t="str">
        <f ca="1">IFERROR(INDEX(Data!$A$1:E$1002,_xlfn.AGGREGATE(15,6,(OFFSET(Data!$A$1,0,MATCH(F$6,Data!$1:$1,0)-1,1000,1)=IF(F$7="","Yes",F$7))/(OFFSET(Data!$A$1,0,MATCH(F$6,Data!$1:$1,0)-1,1000,1)=IF(F$7="","Yes",F$7))*ROW(Data!$C$1:$C$1002),ROW(F17)-ROW(F$7)),1),"")</f>
        <v>Cheddar</v>
      </c>
      <c r="G17" s="43" t="str">
        <f ca="1">IF(H17="","",IF(INDEX(Data!$BR:$BR,MATCH(H17,Data!$A:$A,0),1)=0,"",INDEX(Data!$BR:$BR,MATCH(H17,Data!$A:$A,0),1)))</f>
        <v/>
      </c>
      <c r="H17" s="43" t="str">
        <f ca="1">IFERROR(INDEX(Data!$A$1:G$1002,_xlfn.AGGREGATE(15,6,(OFFSET(Data!$A$1,0,MATCH(H$6,Data!$1:$1,0)-1,1000,1)=IF(H$7="","Yes",H$7))/(OFFSET(Data!$A$1,0,MATCH(H$6,Data!$1:$1,0)-1,1000,1)=IF(H$7="","Yes",H$7))*ROW(Data!$C$1:$C$1002),ROW(H17)-ROW(H$7)),1),"")</f>
        <v>Cheddar</v>
      </c>
      <c r="I17" s="43">
        <f ca="1">IF(J17="","",IF(INDEX(Data!$BR:$BR,MATCH(J17,Data!$A:$A,0),1)=0,"",INDEX(Data!$BR:$BR,MATCH(J17,Data!$A:$A,0),1)))</f>
        <v>1</v>
      </c>
      <c r="J17" s="43" t="str">
        <f ca="1">IFERROR(INDEX(Data!$A$1:I$1002,_xlfn.AGGREGATE(15,6,(OFFSET(Data!$A$1,0,MATCH(J$6,Data!$1:$1,0)-1,1000,1)=IF(J$7="","Yes",J$7))/(OFFSET(Data!$A$1,0,MATCH(J$6,Data!$1:$1,0)-1,1000,1)=IF(J$7="","Yes",J$7))*ROW(Data!$C$1:$C$1002),ROW(J17)-ROW(J$7)),1),"")</f>
        <v>CBS</v>
      </c>
      <c r="K17" s="43" t="str">
        <f ca="1">IF(L17="","",IF(INDEX(Data!$BR:$BR,MATCH(L17,Data!$A:$A,0),1)=0,"",INDEX(Data!$BR:$BR,MATCH(L17,Data!$A:$A,0),1)))</f>
        <v/>
      </c>
      <c r="L17" s="43" t="str">
        <f ca="1">IFERROR(INDEX(Data!$A$1:K$1002,_xlfn.AGGREGATE(15,6,(OFFSET(Data!$A$1,0,MATCH(L$6,Data!$1:$1,0)-1,1000,1)=IF(L$7="","Yes",L$7))/(OFFSET(Data!$A$1,0,MATCH(L$6,Data!$1:$1,0)-1,1000,1)=IF(L$7="","Yes",L$7))*ROW(Data!$C$1:$C$1002),ROW(L17)-ROW(L$7)),1),"")</f>
        <v>BBC America</v>
      </c>
      <c r="M17" s="43" t="str">
        <f ca="1">IF(N17="","",IF(INDEX(Data!$BR:$BR,MATCH(N17,Data!$A:$A,0),1)=0,"",INDEX(Data!$BR:$BR,MATCH(N17,Data!$A:$A,0),1)))</f>
        <v/>
      </c>
      <c r="N17" s="43" t="str">
        <f ca="1">IFERROR(INDEX(Data!$A$1:M$1002,_xlfn.AGGREGATE(15,6,(OFFSET(Data!$A$1,0,MATCH(N$6,Data!$1:$1,0)-1,1000,1)=IF(N$7="","Yes",N$7))/(OFFSET(Data!$A$1,0,MATCH(N$6,Data!$1:$1,0)-1,1000,1)=IF(N$7="","Yes",N$7))*ROW(Data!$C$1:$C$1002),ROW(N17)-ROW(N$7)),1),"")</f>
        <v>Baby First</v>
      </c>
      <c r="O17" s="43" t="str">
        <f ca="1">IF(P17="","",IF(INDEX(Data!$BR:$BR,MATCH(P17,Data!$A:$A,0),1)=0,"",INDEX(Data!$BR:$BR,MATCH(P17,Data!$A:$A,0),1)))</f>
        <v/>
      </c>
      <c r="P17" s="43" t="str">
        <f ca="1">IFERROR(INDEX(Data!$A$1:O$1002,_xlfn.AGGREGATE(15,6,(OFFSET(Data!$A$1,0,MATCH(P$6,Data!$1:$1,0)-1,1000,1)=IF(P$7="","Yes",P$7))/(OFFSET(Data!$A$1,0,MATCH(P$6,Data!$1:$1,0)-1,1000,1)=IF(P$7="","Yes",P$7))*ROW(Data!$C$1:$C$1002),ROW(P17)-ROW(P$7)),1),"")</f>
        <v>Audience</v>
      </c>
      <c r="Q17" s="43" t="str">
        <f ca="1">IF(R17="","",IF(INDEX(Data!$BR:$BR,MATCH(R17,Data!$A:$A,0),1)=0,"",INDEX(Data!$BR:$BR,MATCH(R17,Data!$A:$A,0),1)))</f>
        <v/>
      </c>
      <c r="R17" s="43" t="str">
        <f ca="1">IFERROR(INDEX(Data!$A$1:Q$1002,_xlfn.AGGREGATE(15,6,(OFFSET(Data!$A$1,0,MATCH(R$6,Data!$1:$1,0)-1,1000,1)=IF(R$7="","Yes",R$7))/(OFFSET(Data!$A$1,0,MATCH(R$6,Data!$1:$1,0)-1,1000,1)=IF(R$7="","Yes",R$7))*ROW(Data!$C$1:$C$1002),ROW(R17)-ROW(R$7)),1),"")</f>
        <v>Audience</v>
      </c>
      <c r="S17" s="43" t="str">
        <f ca="1">IF(T17="","",IF(INDEX(Data!$BR:$BR,MATCH(T17,Data!$A:$A,0),1)=0,"",INDEX(Data!$BR:$BR,MATCH(T17,Data!$A:$A,0),1)))</f>
        <v/>
      </c>
      <c r="T17" s="43" t="str">
        <f ca="1">IFERROR(INDEX(Data!$A$1:R$1002,_xlfn.AGGREGATE(15,6,(OFFSET(Data!$A$1,0,MATCH(T$6,Data!$1:$1,0)-1,1000,1)=IF(T$7="","Yes",T$7))/(OFFSET(Data!$A$1,0,MATCH(T$6,Data!$1:$1,0)-1,1000,1)=IF(T$7="","Yes",T$7))*ROW(Data!$C$1:$C$1002),ROW(T17)-ROW(T$7)),1),"")</f>
        <v>Audience</v>
      </c>
      <c r="U17" s="43">
        <f ca="1">IF(V17="","",IF(INDEX(Data!$BR:$BR,MATCH(V17,Data!$A:$A,0),1)=0,"",INDEX(Data!$BR:$BR,MATCH(V17,Data!$A:$A,0),1)))</f>
        <v>3</v>
      </c>
      <c r="V17" s="43" t="str">
        <f ca="1">IFERROR(INDEX(Data!$A$1:T$1002,_xlfn.AGGREGATE(15,6,(OFFSET(Data!$A$1,0,MATCH(V$6,Data!$1:$1,0)-1,1000,1)=IF(V$7="","Yes",V$7))/(OFFSET(Data!$A$1,0,MATCH(V$6,Data!$1:$1,0)-1,1000,1)=IF(V$7="","Yes",V$7))*ROW(Data!$C$1:$C$1002),ROW(V17)-ROW(V$7)),1),"")</f>
        <v>Cartoon Network</v>
      </c>
      <c r="W17" s="43">
        <f ca="1">IF(X17="","",IF(INDEX(Data!$BR:$BR,MATCH(X17,Data!$A:$A,0),1)=0,"",INDEX(Data!$BR:$BR,MATCH(X17,Data!$A:$A,0),1)))</f>
        <v>3</v>
      </c>
      <c r="X17" s="43" t="str">
        <f ca="1">IFERROR(INDEX(Data!$A$1:Y$1002,_xlfn.AGGREGATE(15,6,(OFFSET(Data!$A$1,0,MATCH(X$6,Data!$1:$1,0)-1,1000,1)=IF(X$7="","Yes",X$7))/(OFFSET(Data!$A$1,0,MATCH(X$6,Data!$1:$1,0)-1,1000,1)=IF(X$7="","Yes",X$7))*ROW(Data!$C$1:$C$1002),ROW(X17)-ROW(X$7)),1),"")</f>
        <v>Cartoon Network</v>
      </c>
      <c r="Y17" s="43">
        <f ca="1">IF(Z17="","",IF(INDEX(Data!$BR:$BR,MATCH(Z17,Data!$A:$A,0),1)=0,"",INDEX(Data!$BR:$BR,MATCH(Z17,Data!$A:$A,0),1)))</f>
        <v>1</v>
      </c>
      <c r="Z17" s="43" t="str">
        <f ca="1">IFERROR(INDEX(Data!$A$1:AA$1002,_xlfn.AGGREGATE(15,6,(OFFSET(Data!$A$1,0,MATCH(Z$6,Data!$1:$1,0)-1,1000,1)=IF(Z$7="","Yes",Z$7))/(OFFSET(Data!$A$1,0,MATCH(Z$6,Data!$1:$1,0)-1,1000,1)=IF(Z$7="","Yes",Z$7))*ROW(Data!$C$1:$C$1002),ROW(Z17)-ROW(Z$7)),1),"")</f>
        <v>CBS</v>
      </c>
      <c r="AA17" s="43" t="str">
        <f ca="1">IF(AB17="","",IF(INDEX(Data!$BR:$BR,MATCH(AB17,Data!$A:$A,0),1)=0,"",INDEX(Data!$BR:$BR,MATCH(AB17,Data!$A:$A,0),1)))</f>
        <v/>
      </c>
      <c r="AB17" s="43" t="str">
        <f ca="1">IFERROR(INDEX(Data!$A$1:AC$1002,_xlfn.AGGREGATE(15,6,(OFFSET(Data!$A$1,0,MATCH(AB$6,Data!$1:$1,0)-1,1000,1)=IF(AB$7="","Yes",AB$7))/(OFFSET(Data!$A$1,0,MATCH(AB$6,Data!$1:$1,0)-1,1000,1)=IF(AB$7="","Yes",AB$7))*ROW(Data!$C$1:$C$1002),ROW(AB17)-ROW(AB$7)),1),"")</f>
        <v>Bein Connect 8</v>
      </c>
      <c r="AC17" s="43" t="str">
        <f ca="1">IF(AD17="","",IF(INDEX(Data!$BR:$BR,MATCH(AD17,Data!$A:$A,0),1)=0,"",INDEX(Data!$BR:$BR,MATCH(AD17,Data!$A:$A,0),1)))</f>
        <v/>
      </c>
      <c r="AD17" s="43" t="str">
        <f ca="1">IFERROR(INDEX(Data!$A$1:AE$1002,_xlfn.AGGREGATE(15,6,(OFFSET(Data!$A$1,0,MATCH(AD$6,Data!$1:$1,0)-1,1000,1)=IF(AD$7="","Yes",AD$7))/(OFFSET(Data!$A$1,0,MATCH(AD$6,Data!$1:$1,0)-1,1000,1)=IF(AD$7="","Yes",AD$7))*ROW(Data!$C$1:$C$1002),ROW(AD17)-ROW(AD$7)),1),"")</f>
        <v>CNN</v>
      </c>
      <c r="AE17" s="43" t="str">
        <f ca="1">IF(AF17="","",IF(INDEX(Data!$BR:$BR,MATCH(AF17,Data!$A:$A,0),1)=0,"",INDEX(Data!$BR:$BR,MATCH(AF17,Data!$A:$A,0),1)))</f>
        <v/>
      </c>
      <c r="AF17" s="43" t="str">
        <f ca="1">IFERROR(INDEX(Data!$A$1:AM$1002,_xlfn.AGGREGATE(15,6,(OFFSET(Data!$A$1,0,MATCH(AF$6,Data!$1:$1,0)-1,1000,1)=IF(AF$7="","Yes",AF$7))/(OFFSET(Data!$A$1,0,MATCH(AF$6,Data!$1:$1,0)-1,1000,1)=IF(AF$7="","Yes",AF$7))*ROW(Data!$C$1:$C$1002),ROW(AF17)-ROW(AF$7)),1),"")</f>
        <v/>
      </c>
      <c r="AG17" s="43" t="str">
        <f ca="1">IF(AH17="","",IF(INDEX(Data!$BR:$BR,MATCH(AH17,Data!$A:$A,0),1)=0,"",INDEX(Data!$BR:$BR,MATCH(AH17,Data!$A:$A,0),1)))</f>
        <v/>
      </c>
      <c r="AH17" s="43" t="str">
        <f ca="1">IFERROR(INDEX(Data!$A$1:AO$1002,_xlfn.AGGREGATE(15,6,(OFFSET(Data!$A$1,0,MATCH(AH$6,Data!$1:$1,0)-1,1000,1)=IF(AH$7="","Yes",AH$7))/(OFFSET(Data!$A$1,0,MATCH(AH$6,Data!$1:$1,0)-1,1000,1)=IF(AH$7="","Yes",AH$7))*ROW(Data!$C$1:$C$1002),ROW(AH17)-ROW(AH$7)),1),"")</f>
        <v>Sportsman Channel</v>
      </c>
      <c r="AI17" s="43" t="str">
        <f ca="1">IF(AJ17="","",IF(INDEX(Data!$BR:$BR,MATCH(AJ17,Data!$A:$A,0),1)=0,"",INDEX(Data!$BR:$BR,MATCH(AJ17,Data!$A:$A,0),1)))</f>
        <v/>
      </c>
      <c r="AJ17" s="43" t="str">
        <f ca="1">IFERROR(INDEX(Data!$A$1:AQ$1002,_xlfn.AGGREGATE(15,6,(OFFSET(Data!$A$1,0,MATCH(AJ$6,Data!$1:$1,0)-1,1000,1)=IF(AJ$7="","Yes",AJ$7))/(OFFSET(Data!$A$1,0,MATCH(AJ$6,Data!$1:$1,0)-1,1000,1)=IF(AJ$7="","Yes",AJ$7))*ROW(Data!$C$1:$C$1002),ROW(AJ17)-ROW(AJ$7)),1),"")</f>
        <v>CMT</v>
      </c>
      <c r="AK17" s="43" t="str">
        <f ca="1">IF(AL17="","",IF(INDEX(Data!$BR:$BR,MATCH(AL17,Data!$A:$A,0),1)=0,"",INDEX(Data!$BR:$BR,MATCH(AL17,Data!$A:$A,0),1)))</f>
        <v/>
      </c>
      <c r="AL17" s="43" t="str">
        <f ca="1">IFERROR(INDEX(Data!$A$1:AS$1002,_xlfn.AGGREGATE(15,6,(OFFSET(Data!$A$1,0,MATCH(AL$6,Data!$1:$1,0)-1,1000,1)=IF(AL$7="","Yes",AL$7))/(OFFSET(Data!$A$1,0,MATCH(AL$6,Data!$1:$1,0)-1,1000,1)=IF(AL$7="","Yes",AL$7))*ROW(Data!$C$1:$C$1002),ROW(AL17)-ROW(AL$7)),1),"")</f>
        <v>Discovery En Espanol</v>
      </c>
      <c r="AM17" s="43" t="str">
        <f ca="1">IF(AN17="","",IF(INDEX(Data!$BR:$BR,MATCH(AN17,Data!$A:$A,0),1)=0,"",INDEX(Data!$BR:$BR,MATCH(AN17,Data!$A:$A,0),1)))</f>
        <v/>
      </c>
      <c r="AN17" s="43" t="str">
        <f ca="1">IFERROR(INDEX(Data!$A$1:AU$1002,_xlfn.AGGREGATE(15,6,(OFFSET(Data!$A$1,0,MATCH(AN$6,Data!$1:$1,0)-1,1000,1)=IF(AN$7="","Yes",AN$7))/(OFFSET(Data!$A$1,0,MATCH(AN$6,Data!$1:$1,0)-1,1000,1)=IF(AN$7="","Yes",AN$7))*ROW(Data!$C$1:$C$1002),ROW(AN17)-ROW(AN$7)),1),"")</f>
        <v>BET Jams</v>
      </c>
    </row>
    <row r="18" spans="1:40" ht="24" x14ac:dyDescent="0.4">
      <c r="A18" s="43" t="str">
        <f ca="1">IF(B18="","",IF(INDEX(Data!$BR:$BR,MATCH(B18,Data!$A:$A,0),1)=0,"",INDEX(Data!$BR:$BR,MATCH(B18,Data!$A:$A,0),1)))</f>
        <v/>
      </c>
      <c r="B18" s="43" t="str">
        <f ca="1">IFERROR(INDEX(Data!A$1:$A$1002,_xlfn.AGGREGATE(15,6,(OFFSET(Data!$A$1,0,MATCH(B$6,Data!$1:$1,0)-1,1000,1)=IF(B$7="","Yes",B$7))/(OFFSET(Data!$A$1,0,MATCH(B$6,Data!$1:$1,0)-1,1000,1)=IF(B$7="","Yes",B$7))*ROW(Data!$C$1:$C$1002),ROW(B18)-ROW(B$7)),1),"")</f>
        <v>BET Her</v>
      </c>
      <c r="C18" s="43" t="str">
        <f ca="1">IF(D18="","",IF(INDEX(Data!$BR:$BR,MATCH(D18,Data!$A:$A,0),1)=0,"",INDEX(Data!$BR:$BR,MATCH(D18,Data!$A:$A,0),1)))</f>
        <v/>
      </c>
      <c r="D18" s="43" t="str">
        <f ca="1">IFERROR(INDEX(Data!$A$1:C$1002,_xlfn.AGGREGATE(15,6,(OFFSET(Data!$A$1,0,MATCH(D$6,Data!$1:$1,0)-1,1000,1)=IF(D$7="","Yes",D$7))/(OFFSET(Data!$A$1,0,MATCH(D$6,Data!$1:$1,0)-1,1000,1)=IF(D$7="","Yes",D$7))*ROW(Data!$C$1:$C$1002),ROW(D18)-ROW(D$7)),1),"")</f>
        <v>Comedy Central</v>
      </c>
      <c r="E18" s="43" t="str">
        <f ca="1">IF(F18="","",IF(INDEX(Data!$BR:$BR,MATCH(F18,Data!$A:$A,0),1)=0,"",INDEX(Data!$BR:$BR,MATCH(F18,Data!$A:$A,0),1)))</f>
        <v/>
      </c>
      <c r="F18" s="43" t="str">
        <f ca="1">IFERROR(INDEX(Data!$A$1:E$1002,_xlfn.AGGREGATE(15,6,(OFFSET(Data!$A$1,0,MATCH(F$6,Data!$1:$1,0)-1,1000,1)=IF(F$7="","Yes",F$7))/(OFFSET(Data!$A$1,0,MATCH(F$6,Data!$1:$1,0)-1,1000,1)=IF(F$7="","Yes",F$7))*ROW(Data!$C$1:$C$1002),ROW(F18)-ROW(F$7)),1),"")</f>
        <v>Cheddar Big News</v>
      </c>
      <c r="G18" s="43" t="str">
        <f ca="1">IF(H18="","",IF(INDEX(Data!$BR:$BR,MATCH(H18,Data!$A:$A,0),1)=0,"",INDEX(Data!$BR:$BR,MATCH(H18,Data!$A:$A,0),1)))</f>
        <v/>
      </c>
      <c r="H18" s="43" t="str">
        <f ca="1">IFERROR(INDEX(Data!$A$1:G$1002,_xlfn.AGGREGATE(15,6,(OFFSET(Data!$A$1,0,MATCH(H$6,Data!$1:$1,0)-1,1000,1)=IF(H$7="","Yes",H$7))/(OFFSET(Data!$A$1,0,MATCH(H$6,Data!$1:$1,0)-1,1000,1)=IF(H$7="","Yes",H$7))*ROW(Data!$C$1:$C$1002),ROW(H18)-ROW(H$7)),1),"")</f>
        <v>CNBC</v>
      </c>
      <c r="I18" s="43" t="str">
        <f ca="1">IF(J18="","",IF(INDEX(Data!$BR:$BR,MATCH(J18,Data!$A:$A,0),1)=0,"",INDEX(Data!$BR:$BR,MATCH(J18,Data!$A:$A,0),1)))</f>
        <v/>
      </c>
      <c r="J18" s="43" t="str">
        <f ca="1">IFERROR(INDEX(Data!$A$1:I$1002,_xlfn.AGGREGATE(15,6,(OFFSET(Data!$A$1,0,MATCH(J$6,Data!$1:$1,0)-1,1000,1)=IF(J$7="","Yes",J$7))/(OFFSET(Data!$A$1,0,MATCH(J$6,Data!$1:$1,0)-1,1000,1)=IF(J$7="","Yes",J$7))*ROW(Data!$C$1:$C$1002),ROW(J18)-ROW(J$7)),1),"")</f>
        <v>CBS Sports Network</v>
      </c>
      <c r="K18" s="43" t="str">
        <f ca="1">IF(L18="","",IF(INDEX(Data!$BR:$BR,MATCH(L18,Data!$A:$A,0),1)=0,"",INDEX(Data!$BR:$BR,MATCH(L18,Data!$A:$A,0),1)))</f>
        <v/>
      </c>
      <c r="L18" s="43" t="str">
        <f ca="1">IFERROR(INDEX(Data!$A$1:K$1002,_xlfn.AGGREGATE(15,6,(OFFSET(Data!$A$1,0,MATCH(L$6,Data!$1:$1,0)-1,1000,1)=IF(L$7="","Yes",L$7))/(OFFSET(Data!$A$1,0,MATCH(L$6,Data!$1:$1,0)-1,1000,1)=IF(L$7="","Yes",L$7))*ROW(Data!$C$1:$C$1002),ROW(L18)-ROW(L$7)),1),"")</f>
        <v>BET</v>
      </c>
      <c r="M18" s="43" t="str">
        <f ca="1">IF(N18="","",IF(INDEX(Data!$BR:$BR,MATCH(N18,Data!$A:$A,0),1)=0,"",INDEX(Data!$BR:$BR,MATCH(N18,Data!$A:$A,0),1)))</f>
        <v/>
      </c>
      <c r="N18" s="43" t="str">
        <f ca="1">IFERROR(INDEX(Data!$A$1:M$1002,_xlfn.AGGREGATE(15,6,(OFFSET(Data!$A$1,0,MATCH(N$6,Data!$1:$1,0)-1,1000,1)=IF(N$7="","Yes",N$7))/(OFFSET(Data!$A$1,0,MATCH(N$6,Data!$1:$1,0)-1,1000,1)=IF(N$7="","Yes",N$7))*ROW(Data!$C$1:$C$1002),ROW(N18)-ROW(N$7)),1),"")</f>
        <v>BBC America</v>
      </c>
      <c r="O18" s="43" t="str">
        <f ca="1">IF(P18="","",IF(INDEX(Data!$BR:$BR,MATCH(P18,Data!$A:$A,0),1)=0,"",INDEX(Data!$BR:$BR,MATCH(P18,Data!$A:$A,0),1)))</f>
        <v/>
      </c>
      <c r="P18" s="43" t="str">
        <f ca="1">IFERROR(INDEX(Data!$A$1:O$1002,_xlfn.AGGREGATE(15,6,(OFFSET(Data!$A$1,0,MATCH(P$6,Data!$1:$1,0)-1,1000,1)=IF(P$7="","Yes",P$7))/(OFFSET(Data!$A$1,0,MATCH(P$6,Data!$1:$1,0)-1,1000,1)=IF(P$7="","Yes",P$7))*ROW(Data!$C$1:$C$1002),ROW(P18)-ROW(P$7)),1),"")</f>
        <v>AXS TV</v>
      </c>
      <c r="Q18" s="43" t="str">
        <f ca="1">IF(R18="","",IF(INDEX(Data!$BR:$BR,MATCH(R18,Data!$A:$A,0),1)=0,"",INDEX(Data!$BR:$BR,MATCH(R18,Data!$A:$A,0),1)))</f>
        <v/>
      </c>
      <c r="R18" s="43" t="str">
        <f ca="1">IFERROR(INDEX(Data!$A$1:Q$1002,_xlfn.AGGREGATE(15,6,(OFFSET(Data!$A$1,0,MATCH(R$6,Data!$1:$1,0)-1,1000,1)=IF(R$7="","Yes",R$7))/(OFFSET(Data!$A$1,0,MATCH(R$6,Data!$1:$1,0)-1,1000,1)=IF(R$7="","Yes",R$7))*ROW(Data!$C$1:$C$1002),ROW(R18)-ROW(R$7)),1),"")</f>
        <v>AXS TV</v>
      </c>
      <c r="S18" s="43" t="str">
        <f ca="1">IF(T18="","",IF(INDEX(Data!$BR:$BR,MATCH(T18,Data!$A:$A,0),1)=0,"",INDEX(Data!$BR:$BR,MATCH(T18,Data!$A:$A,0),1)))</f>
        <v/>
      </c>
      <c r="T18" s="43" t="str">
        <f ca="1">IFERROR(INDEX(Data!$A$1:R$1002,_xlfn.AGGREGATE(15,6,(OFFSET(Data!$A$1,0,MATCH(T$6,Data!$1:$1,0)-1,1000,1)=IF(T$7="","Yes",T$7))/(OFFSET(Data!$A$1,0,MATCH(T$6,Data!$1:$1,0)-1,1000,1)=IF(T$7="","Yes",T$7))*ROW(Data!$C$1:$C$1002),ROW(T18)-ROW(T$7)),1),"")</f>
        <v>AXS TV</v>
      </c>
      <c r="U18" s="43">
        <f ca="1">IF(V18="","",IF(INDEX(Data!$BR:$BR,MATCH(V18,Data!$A:$A,0),1)=0,"",INDEX(Data!$BR:$BR,MATCH(V18,Data!$A:$A,0),1)))</f>
        <v>1</v>
      </c>
      <c r="V18" s="43" t="str">
        <f ca="1">IFERROR(INDEX(Data!$A$1:T$1002,_xlfn.AGGREGATE(15,6,(OFFSET(Data!$A$1,0,MATCH(V$6,Data!$1:$1,0)-1,1000,1)=IF(V$7="","Yes",V$7))/(OFFSET(Data!$A$1,0,MATCH(V$6,Data!$1:$1,0)-1,1000,1)=IF(V$7="","Yes",V$7))*ROW(Data!$C$1:$C$1002),ROW(V18)-ROW(V$7)),1),"")</f>
        <v>CBS</v>
      </c>
      <c r="W18" s="43">
        <f ca="1">IF(X18="","",IF(INDEX(Data!$BR:$BR,MATCH(X18,Data!$A:$A,0),1)=0,"",INDEX(Data!$BR:$BR,MATCH(X18,Data!$A:$A,0),1)))</f>
        <v>1</v>
      </c>
      <c r="X18" s="43" t="str">
        <f ca="1">IFERROR(INDEX(Data!$A$1:Y$1002,_xlfn.AGGREGATE(15,6,(OFFSET(Data!$A$1,0,MATCH(X$6,Data!$1:$1,0)-1,1000,1)=IF(X$7="","Yes",X$7))/(OFFSET(Data!$A$1,0,MATCH(X$6,Data!$1:$1,0)-1,1000,1)=IF(X$7="","Yes",X$7))*ROW(Data!$C$1:$C$1002),ROW(X18)-ROW(X$7)),1),"")</f>
        <v>CBS</v>
      </c>
      <c r="Y18" s="43" t="str">
        <f ca="1">IF(Z18="","",IF(INDEX(Data!$BR:$BR,MATCH(Z18,Data!$A:$A,0),1)=0,"",INDEX(Data!$BR:$BR,MATCH(Z18,Data!$A:$A,0),1)))</f>
        <v/>
      </c>
      <c r="Z18" s="43" t="str">
        <f ca="1">IFERROR(INDEX(Data!$A$1:AA$1002,_xlfn.AGGREGATE(15,6,(OFFSET(Data!$A$1,0,MATCH(Z$6,Data!$1:$1,0)-1,1000,1)=IF(Z$7="","Yes",Z$7))/(OFFSET(Data!$A$1,0,MATCH(Z$6,Data!$1:$1,0)-1,1000,1)=IF(Z$7="","Yes",Z$7))*ROW(Data!$C$1:$C$1002),ROW(Z18)-ROW(Z$7)),1),"")</f>
        <v>Cheddar</v>
      </c>
      <c r="AA18" s="43" t="str">
        <f ca="1">IF(AB18="","",IF(INDEX(Data!$BR:$BR,MATCH(AB18,Data!$A:$A,0),1)=0,"",INDEX(Data!$BR:$BR,MATCH(AB18,Data!$A:$A,0),1)))</f>
        <v/>
      </c>
      <c r="AB18" s="43" t="str">
        <f ca="1">IFERROR(INDEX(Data!$A$1:AC$1002,_xlfn.AGGREGATE(15,6,(OFFSET(Data!$A$1,0,MATCH(AB$6,Data!$1:$1,0)-1,1000,1)=IF(AB$7="","Yes",AB$7))/(OFFSET(Data!$A$1,0,MATCH(AB$6,Data!$1:$1,0)-1,1000,1)=IF(AB$7="","Yes",AB$7))*ROW(Data!$C$1:$C$1002),ROW(AB18)-ROW(AB$7)),1),"")</f>
        <v>Bein Laliga</v>
      </c>
      <c r="AC18" s="43" t="str">
        <f ca="1">IF(AD18="","",IF(INDEX(Data!$BR:$BR,MATCH(AD18,Data!$A:$A,0),1)=0,"",INDEX(Data!$BR:$BR,MATCH(AD18,Data!$A:$A,0),1)))</f>
        <v/>
      </c>
      <c r="AD18" s="43" t="str">
        <f ca="1">IFERROR(INDEX(Data!$A$1:AE$1002,_xlfn.AGGREGATE(15,6,(OFFSET(Data!$A$1,0,MATCH(AD$6,Data!$1:$1,0)-1,1000,1)=IF(AD$7="","Yes",AD$7))/(OFFSET(Data!$A$1,0,MATCH(AD$6,Data!$1:$1,0)-1,1000,1)=IF(AD$7="","Yes",AD$7))*ROW(Data!$C$1:$C$1002),ROW(AD18)-ROW(AD$7)),1),"")</f>
        <v>Comedy Central</v>
      </c>
      <c r="AE18" s="43" t="str">
        <f ca="1">IF(AF18="","",IF(INDEX(Data!$BR:$BR,MATCH(AF18,Data!$A:$A,0),1)=0,"",INDEX(Data!$BR:$BR,MATCH(AF18,Data!$A:$A,0),1)))</f>
        <v/>
      </c>
      <c r="AF18" s="43" t="str">
        <f ca="1">IFERROR(INDEX(Data!$A$1:AM$1002,_xlfn.AGGREGATE(15,6,(OFFSET(Data!$A$1,0,MATCH(AF$6,Data!$1:$1,0)-1,1000,1)=IF(AF$7="","Yes",AF$7))/(OFFSET(Data!$A$1,0,MATCH(AF$6,Data!$1:$1,0)-1,1000,1)=IF(AF$7="","Yes",AF$7))*ROW(Data!$C$1:$C$1002),ROW(AF18)-ROW(AF$7)),1),"")</f>
        <v/>
      </c>
      <c r="AG18" s="43" t="str">
        <f ca="1">IF(AH18="","",IF(INDEX(Data!$BR:$BR,MATCH(AH18,Data!$A:$A,0),1)=0,"",INDEX(Data!$BR:$BR,MATCH(AH18,Data!$A:$A,0),1)))</f>
        <v/>
      </c>
      <c r="AH18" s="43" t="str">
        <f ca="1">IFERROR(INDEX(Data!$A$1:AO$1002,_xlfn.AGGREGATE(15,6,(OFFSET(Data!$A$1,0,MATCH(AH$6,Data!$1:$1,0)-1,1000,1)=IF(AH$7="","Yes",AH$7))/(OFFSET(Data!$A$1,0,MATCH(AH$6,Data!$1:$1,0)-1,1000,1)=IF(AH$7="","Yes",AH$7))*ROW(Data!$C$1:$C$1002),ROW(AH18)-ROW(AH$7)),1),"")</f>
        <v>Up</v>
      </c>
      <c r="AI18" s="43" t="str">
        <f ca="1">IF(AJ18="","",IF(INDEX(Data!$BR:$BR,MATCH(AJ18,Data!$A:$A,0),1)=0,"",INDEX(Data!$BR:$BR,MATCH(AJ18,Data!$A:$A,0),1)))</f>
        <v/>
      </c>
      <c r="AJ18" s="43" t="str">
        <f ca="1">IFERROR(INDEX(Data!$A$1:AQ$1002,_xlfn.AGGREGATE(15,6,(OFFSET(Data!$A$1,0,MATCH(AJ$6,Data!$1:$1,0)-1,1000,1)=IF(AJ$7="","Yes",AJ$7))/(OFFSET(Data!$A$1,0,MATCH(AJ$6,Data!$1:$1,0)-1,1000,1)=IF(AJ$7="","Yes",AJ$7))*ROW(Data!$C$1:$C$1002),ROW(AJ18)-ROW(AJ$7)),1),"")</f>
        <v>Comedy Central</v>
      </c>
      <c r="AK18" s="43" t="str">
        <f ca="1">IF(AL18="","",IF(INDEX(Data!$BR:$BR,MATCH(AL18,Data!$A:$A,0),1)=0,"",INDEX(Data!$BR:$BR,MATCH(AL18,Data!$A:$A,0),1)))</f>
        <v/>
      </c>
      <c r="AL18" s="43" t="str">
        <f ca="1">IFERROR(INDEX(Data!$A$1:AS$1002,_xlfn.AGGREGATE(15,6,(OFFSET(Data!$A$1,0,MATCH(AL$6,Data!$1:$1,0)-1,1000,1)=IF(AL$7="","Yes",AL$7))/(OFFSET(Data!$A$1,0,MATCH(AL$6,Data!$1:$1,0)-1,1000,1)=IF(AL$7="","Yes",AL$7))*ROW(Data!$C$1:$C$1002),ROW(AL18)-ROW(AL$7)),1),"")</f>
        <v>Discovery Familia</v>
      </c>
      <c r="AM18" s="43" t="str">
        <f ca="1">IF(AN18="","",IF(INDEX(Data!$BR:$BR,MATCH(AN18,Data!$A:$A,0),1)=0,"",INDEX(Data!$BR:$BR,MATCH(AN18,Data!$A:$A,0),1)))</f>
        <v/>
      </c>
      <c r="AN18" s="43" t="str">
        <f ca="1">IFERROR(INDEX(Data!$A$1:AU$1002,_xlfn.AGGREGATE(15,6,(OFFSET(Data!$A$1,0,MATCH(AN$6,Data!$1:$1,0)-1,1000,1)=IF(AN$7="","Yes",AN$7))/(OFFSET(Data!$A$1,0,MATCH(AN$6,Data!$1:$1,0)-1,1000,1)=IF(AN$7="","Yes",AN$7))*ROW(Data!$C$1:$C$1002),ROW(AN18)-ROW(AN$7)),1),"")</f>
        <v>BET Soul</v>
      </c>
    </row>
    <row r="19" spans="1:40" ht="24" x14ac:dyDescent="0.4">
      <c r="A19" s="43" t="str">
        <f ca="1">IF(B19="","",IF(INDEX(Data!$BR:$BR,MATCH(B19,Data!$A:$A,0),1)=0,"",INDEX(Data!$BR:$BR,MATCH(B19,Data!$A:$A,0),1)))</f>
        <v/>
      </c>
      <c r="B19" s="43" t="str">
        <f ca="1">IFERROR(INDEX(Data!A$1:$A$1002,_xlfn.AGGREGATE(15,6,(OFFSET(Data!$A$1,0,MATCH(B$6,Data!$1:$1,0)-1,1000,1)=IF(B$7="","Yes",B$7))/(OFFSET(Data!$A$1,0,MATCH(B$6,Data!$1:$1,0)-1,1000,1)=IF(B$7="","Yes",B$7))*ROW(Data!$C$1:$C$1002),ROW(B19)-ROW(B$7)),1),"")</f>
        <v>Cheddar</v>
      </c>
      <c r="C19" s="43" t="str">
        <f ca="1">IF(D19="","",IF(INDEX(Data!$BR:$BR,MATCH(D19,Data!$A:$A,0),1)=0,"",INDEX(Data!$BR:$BR,MATCH(D19,Data!$A:$A,0),1)))</f>
        <v/>
      </c>
      <c r="D19" s="43" t="str">
        <f ca="1">IFERROR(INDEX(Data!$A$1:C$1002,_xlfn.AGGREGATE(15,6,(OFFSET(Data!$A$1,0,MATCH(D$6,Data!$1:$1,0)-1,1000,1)=IF(D$7="","Yes",D$7))/(OFFSET(Data!$A$1,0,MATCH(D$6,Data!$1:$1,0)-1,1000,1)=IF(D$7="","Yes",D$7))*ROW(Data!$C$1:$C$1002),ROW(D19)-ROW(D$7)),1),"")</f>
        <v>Comet TV</v>
      </c>
      <c r="E19" s="43" t="str">
        <f ca="1">IF(F19="","",IF(INDEX(Data!$BR:$BR,MATCH(F19,Data!$A:$A,0),1)=0,"",INDEX(Data!$BR:$BR,MATCH(F19,Data!$A:$A,0),1)))</f>
        <v/>
      </c>
      <c r="F19" s="43" t="str">
        <f ca="1">IFERROR(INDEX(Data!$A$1:E$1002,_xlfn.AGGREGATE(15,6,(OFFSET(Data!$A$1,0,MATCH(F$6,Data!$1:$1,0)-1,1000,1)=IF(F$7="","Yes",F$7))/(OFFSET(Data!$A$1,0,MATCH(F$6,Data!$1:$1,0)-1,1000,1)=IF(F$7="","Yes",F$7))*ROW(Data!$C$1:$C$1002),ROW(F19)-ROW(F$7)),1),"")</f>
        <v>CNN</v>
      </c>
      <c r="G19" s="43" t="str">
        <f ca="1">IF(H19="","",IF(INDEX(Data!$BR:$BR,MATCH(H19,Data!$A:$A,0),1)=0,"",INDEX(Data!$BR:$BR,MATCH(H19,Data!$A:$A,0),1)))</f>
        <v/>
      </c>
      <c r="H19" s="43" t="str">
        <f ca="1">IFERROR(INDEX(Data!$A$1:G$1002,_xlfn.AGGREGATE(15,6,(OFFSET(Data!$A$1,0,MATCH(H$6,Data!$1:$1,0)-1,1000,1)=IF(H$7="","Yes",H$7))/(OFFSET(Data!$A$1,0,MATCH(H$6,Data!$1:$1,0)-1,1000,1)=IF(H$7="","Yes",H$7))*ROW(Data!$C$1:$C$1002),ROW(H19)-ROW(H$7)),1),"")</f>
        <v>CNBC World</v>
      </c>
      <c r="I19" s="43" t="str">
        <f ca="1">IF(J19="","",IF(INDEX(Data!$BR:$BR,MATCH(J19,Data!$A:$A,0),1)=0,"",INDEX(Data!$BR:$BR,MATCH(J19,Data!$A:$A,0),1)))</f>
        <v/>
      </c>
      <c r="J19" s="43" t="str">
        <f ca="1">IFERROR(INDEX(Data!$A$1:I$1002,_xlfn.AGGREGATE(15,6,(OFFSET(Data!$A$1,0,MATCH(J$6,Data!$1:$1,0)-1,1000,1)=IF(J$7="","Yes",J$7))/(OFFSET(Data!$A$1,0,MATCH(J$6,Data!$1:$1,0)-1,1000,1)=IF(J$7="","Yes",J$7))*ROW(Data!$C$1:$C$1002),ROW(J19)-ROW(J$7)),1),"")</f>
        <v>Cheddar</v>
      </c>
      <c r="K19" s="43" t="str">
        <f ca="1">IF(L19="","",IF(INDEX(Data!$BR:$BR,MATCH(L19,Data!$A:$A,0),1)=0,"",INDEX(Data!$BR:$BR,MATCH(L19,Data!$A:$A,0),1)))</f>
        <v/>
      </c>
      <c r="L19" s="43" t="str">
        <f ca="1">IFERROR(INDEX(Data!$A$1:K$1002,_xlfn.AGGREGATE(15,6,(OFFSET(Data!$A$1,0,MATCH(L$6,Data!$1:$1,0)-1,1000,1)=IF(L$7="","Yes",L$7))/(OFFSET(Data!$A$1,0,MATCH(L$6,Data!$1:$1,0)-1,1000,1)=IF(L$7="","Yes",L$7))*ROW(Data!$C$1:$C$1002),ROW(L19)-ROW(L$7)),1),"")</f>
        <v>Bloomberg TV</v>
      </c>
      <c r="M19" s="43" t="str">
        <f ca="1">IF(N19="","",IF(INDEX(Data!$BR:$BR,MATCH(N19,Data!$A:$A,0),1)=0,"",INDEX(Data!$BR:$BR,MATCH(N19,Data!$A:$A,0),1)))</f>
        <v/>
      </c>
      <c r="N19" s="43" t="str">
        <f ca="1">IFERROR(INDEX(Data!$A$1:M$1002,_xlfn.AGGREGATE(15,6,(OFFSET(Data!$A$1,0,MATCH(N$6,Data!$1:$1,0)-1,1000,1)=IF(N$7="","Yes",N$7))/(OFFSET(Data!$A$1,0,MATCH(N$6,Data!$1:$1,0)-1,1000,1)=IF(N$7="","Yes",N$7))*ROW(Data!$C$1:$C$1002),ROW(N19)-ROW(N$7)),1),"")</f>
        <v>BET</v>
      </c>
      <c r="O19" s="43" t="str">
        <f ca="1">IF(P19="","",IF(INDEX(Data!$BR:$BR,MATCH(P19,Data!$A:$A,0),1)=0,"",INDEX(Data!$BR:$BR,MATCH(P19,Data!$A:$A,0),1)))</f>
        <v/>
      </c>
      <c r="P19" s="43" t="str">
        <f ca="1">IFERROR(INDEX(Data!$A$1:O$1002,_xlfn.AGGREGATE(15,6,(OFFSET(Data!$A$1,0,MATCH(P$6,Data!$1:$1,0)-1,1000,1)=IF(P$7="","Yes",P$7))/(OFFSET(Data!$A$1,0,MATCH(P$6,Data!$1:$1,0)-1,1000,1)=IF(P$7="","Yes",P$7))*ROW(Data!$C$1:$C$1002),ROW(P19)-ROW(P$7)),1),"")</f>
        <v>Baby First</v>
      </c>
      <c r="Q19" s="43" t="str">
        <f ca="1">IF(R19="","",IF(INDEX(Data!$BR:$BR,MATCH(R19,Data!$A:$A,0),1)=0,"",INDEX(Data!$BR:$BR,MATCH(R19,Data!$A:$A,0),1)))</f>
        <v/>
      </c>
      <c r="R19" s="43" t="str">
        <f ca="1">IFERROR(INDEX(Data!$A$1:Q$1002,_xlfn.AGGREGATE(15,6,(OFFSET(Data!$A$1,0,MATCH(R$6,Data!$1:$1,0)-1,1000,1)=IF(R$7="","Yes",R$7))/(OFFSET(Data!$A$1,0,MATCH(R$6,Data!$1:$1,0)-1,1000,1)=IF(R$7="","Yes",R$7))*ROW(Data!$C$1:$C$1002),ROW(R19)-ROW(R$7)),1),"")</f>
        <v>Baby First</v>
      </c>
      <c r="S19" s="43" t="str">
        <f ca="1">IF(T19="","",IF(INDEX(Data!$BR:$BR,MATCH(T19,Data!$A:$A,0),1)=0,"",INDEX(Data!$BR:$BR,MATCH(T19,Data!$A:$A,0),1)))</f>
        <v/>
      </c>
      <c r="T19" s="43" t="str">
        <f ca="1">IFERROR(INDEX(Data!$A$1:R$1002,_xlfn.AGGREGATE(15,6,(OFFSET(Data!$A$1,0,MATCH(T$6,Data!$1:$1,0)-1,1000,1)=IF(T$7="","Yes",T$7))/(OFFSET(Data!$A$1,0,MATCH(T$6,Data!$1:$1,0)-1,1000,1)=IF(T$7="","Yes",T$7))*ROW(Data!$C$1:$C$1002),ROW(T19)-ROW(T$7)),1),"")</f>
        <v>Azteca</v>
      </c>
      <c r="U19" s="43" t="str">
        <f ca="1">IF(V19="","",IF(INDEX(Data!$BR:$BR,MATCH(V19,Data!$A:$A,0),1)=0,"",INDEX(Data!$BR:$BR,MATCH(V19,Data!$A:$A,0),1)))</f>
        <v/>
      </c>
      <c r="V19" s="43" t="str">
        <f ca="1">IFERROR(INDEX(Data!$A$1:T$1002,_xlfn.AGGREGATE(15,6,(OFFSET(Data!$A$1,0,MATCH(V$6,Data!$1:$1,0)-1,1000,1)=IF(V$7="","Yes",V$7))/(OFFSET(Data!$A$1,0,MATCH(V$6,Data!$1:$1,0)-1,1000,1)=IF(V$7="","Yes",V$7))*ROW(Data!$C$1:$C$1002),ROW(V19)-ROW(V$7)),1),"")</f>
        <v>CBS Sports Network</v>
      </c>
      <c r="W19" s="43" t="str">
        <f ca="1">IF(X19="","",IF(INDEX(Data!$BR:$BR,MATCH(X19,Data!$A:$A,0),1)=0,"",INDEX(Data!$BR:$BR,MATCH(X19,Data!$A:$A,0),1)))</f>
        <v/>
      </c>
      <c r="X19" s="43" t="str">
        <f ca="1">IFERROR(INDEX(Data!$A$1:Y$1002,_xlfn.AGGREGATE(15,6,(OFFSET(Data!$A$1,0,MATCH(X$6,Data!$1:$1,0)-1,1000,1)=IF(X$7="","Yes",X$7))/(OFFSET(Data!$A$1,0,MATCH(X$6,Data!$1:$1,0)-1,1000,1)=IF(X$7="","Yes",X$7))*ROW(Data!$C$1:$C$1002),ROW(X19)-ROW(X$7)),1),"")</f>
        <v>CBS News Live</v>
      </c>
      <c r="Y19" s="43" t="str">
        <f ca="1">IF(Z19="","",IF(INDEX(Data!$BR:$BR,MATCH(Z19,Data!$A:$A,0),1)=0,"",INDEX(Data!$BR:$BR,MATCH(Z19,Data!$A:$A,0),1)))</f>
        <v/>
      </c>
      <c r="Z19" s="43" t="str">
        <f ca="1">IFERROR(INDEX(Data!$A$1:AA$1002,_xlfn.AGGREGATE(15,6,(OFFSET(Data!$A$1,0,MATCH(Z$6,Data!$1:$1,0)-1,1000,1)=IF(Z$7="","Yes",Z$7))/(OFFSET(Data!$A$1,0,MATCH(Z$6,Data!$1:$1,0)-1,1000,1)=IF(Z$7="","Yes",Z$7))*ROW(Data!$C$1:$C$1002),ROW(Z19)-ROW(Z$7)),1),"")</f>
        <v>Cleo TV</v>
      </c>
      <c r="AA19" s="43" t="str">
        <f ca="1">IF(AB19="","",IF(INDEX(Data!$BR:$BR,MATCH(AB19,Data!$A:$A,0),1)=0,"",INDEX(Data!$BR:$BR,MATCH(AB19,Data!$A:$A,0),1)))</f>
        <v/>
      </c>
      <c r="AB19" s="43" t="str">
        <f ca="1">IFERROR(INDEX(Data!$A$1:AC$1002,_xlfn.AGGREGATE(15,6,(OFFSET(Data!$A$1,0,MATCH(AB$6,Data!$1:$1,0)-1,1000,1)=IF(AB$7="","Yes",AB$7))/(OFFSET(Data!$A$1,0,MATCH(AB$6,Data!$1:$1,0)-1,1000,1)=IF(AB$7="","Yes",AB$7))*ROW(Data!$C$1:$C$1002),ROW(AB19)-ROW(AB$7)),1),"")</f>
        <v>Bein Sports</v>
      </c>
      <c r="AC19" s="43" t="str">
        <f ca="1">IF(AD19="","",IF(INDEX(Data!$BR:$BR,MATCH(AD19,Data!$A:$A,0),1)=0,"",INDEX(Data!$BR:$BR,MATCH(AD19,Data!$A:$A,0),1)))</f>
        <v/>
      </c>
      <c r="AD19" s="43" t="str">
        <f ca="1">IFERROR(INDEX(Data!$A$1:AE$1002,_xlfn.AGGREGATE(15,6,(OFFSET(Data!$A$1,0,MATCH(AD$6,Data!$1:$1,0)-1,1000,1)=IF(AD$7="","Yes",AD$7))/(OFFSET(Data!$A$1,0,MATCH(AD$6,Data!$1:$1,0)-1,1000,1)=IF(AD$7="","Yes",AD$7))*ROW(Data!$C$1:$C$1002),ROW(AD19)-ROW(AD$7)),1),"")</f>
        <v>Discovery Channel</v>
      </c>
      <c r="AE19" s="43" t="str">
        <f ca="1">IF(AF19="","",IF(INDEX(Data!$BR:$BR,MATCH(AF19,Data!$A:$A,0),1)=0,"",INDEX(Data!$BR:$BR,MATCH(AF19,Data!$A:$A,0),1)))</f>
        <v/>
      </c>
      <c r="AF19" s="43" t="str">
        <f ca="1">IFERROR(INDEX(Data!$A$1:AM$1002,_xlfn.AGGREGATE(15,6,(OFFSET(Data!$A$1,0,MATCH(AF$6,Data!$1:$1,0)-1,1000,1)=IF(AF$7="","Yes",AF$7))/(OFFSET(Data!$A$1,0,MATCH(AF$6,Data!$1:$1,0)-1,1000,1)=IF(AF$7="","Yes",AF$7))*ROW(Data!$C$1:$C$1002),ROW(AF19)-ROW(AF$7)),1),"")</f>
        <v/>
      </c>
      <c r="AG19" s="43" t="str">
        <f ca="1">IF(AH19="","",IF(INDEX(Data!$BR:$BR,MATCH(AH19,Data!$A:$A,0),1)=0,"",INDEX(Data!$BR:$BR,MATCH(AH19,Data!$A:$A,0),1)))</f>
        <v/>
      </c>
      <c r="AH19" s="43" t="str">
        <f ca="1">IFERROR(INDEX(Data!$A$1:AO$1002,_xlfn.AGGREGATE(15,6,(OFFSET(Data!$A$1,0,MATCH(AH$6,Data!$1:$1,0)-1,1000,1)=IF(AH$7="","Yes",AH$7))/(OFFSET(Data!$A$1,0,MATCH(AH$6,Data!$1:$1,0)-1,1000,1)=IF(AH$7="","Yes",AH$7))*ROW(Data!$C$1:$C$1002),ROW(AH19)-ROW(AH$7)),1),"")</f>
        <v>Weather Channel</v>
      </c>
      <c r="AI19" s="43" t="str">
        <f ca="1">IF(AJ19="","",IF(INDEX(Data!$BR:$BR,MATCH(AJ19,Data!$A:$A,0),1)=0,"",INDEX(Data!$BR:$BR,MATCH(AJ19,Data!$A:$A,0),1)))</f>
        <v/>
      </c>
      <c r="AJ19" s="43" t="str">
        <f ca="1">IFERROR(INDEX(Data!$A$1:AQ$1002,_xlfn.AGGREGATE(15,6,(OFFSET(Data!$A$1,0,MATCH(AJ$6,Data!$1:$1,0)-1,1000,1)=IF(AJ$7="","Yes",AJ$7))/(OFFSET(Data!$A$1,0,MATCH(AJ$6,Data!$1:$1,0)-1,1000,1)=IF(AJ$7="","Yes",AJ$7))*ROW(Data!$C$1:$C$1002),ROW(AJ19)-ROW(AJ$7)),1),"")</f>
        <v>Curiosity Stream</v>
      </c>
      <c r="AK19" s="43" t="str">
        <f ca="1">IF(AL19="","",IF(INDEX(Data!$BR:$BR,MATCH(AL19,Data!$A:$A,0),1)=0,"",INDEX(Data!$BR:$BR,MATCH(AL19,Data!$A:$A,0),1)))</f>
        <v/>
      </c>
      <c r="AL19" s="43" t="str">
        <f ca="1">IFERROR(INDEX(Data!$A$1:AS$1002,_xlfn.AGGREGATE(15,6,(OFFSET(Data!$A$1,0,MATCH(AL$6,Data!$1:$1,0)-1,1000,1)=IF(AL$7="","Yes",AL$7))/(OFFSET(Data!$A$1,0,MATCH(AL$6,Data!$1:$1,0)-1,1000,1)=IF(AL$7="","Yes",AL$7))*ROW(Data!$C$1:$C$1002),ROW(AL19)-ROW(AL$7)),1),"")</f>
        <v>ESPN Deportes</v>
      </c>
      <c r="AM19" s="43" t="str">
        <f ca="1">IF(AN19="","",IF(INDEX(Data!$BR:$BR,MATCH(AN19,Data!$A:$A,0),1)=0,"",INDEX(Data!$BR:$BR,MATCH(AN19,Data!$A:$A,0),1)))</f>
        <v/>
      </c>
      <c r="AN19" s="43" t="str">
        <f ca="1">IFERROR(INDEX(Data!$A$1:AU$1002,_xlfn.AGGREGATE(15,6,(OFFSET(Data!$A$1,0,MATCH(AN$6,Data!$1:$1,0)-1,1000,1)=IF(AN$7="","Yes",AN$7))/(OFFSET(Data!$A$1,0,MATCH(AN$6,Data!$1:$1,0)-1,1000,1)=IF(AN$7="","Yes",AN$7))*ROW(Data!$C$1:$C$1002),ROW(AN19)-ROW(AN$7)),1),"")</f>
        <v>Bloomberg TV</v>
      </c>
    </row>
    <row r="20" spans="1:40" ht="24" x14ac:dyDescent="0.4">
      <c r="A20" s="43" t="str">
        <f ca="1">IF(B20="","",IF(INDEX(Data!$BR:$BR,MATCH(B20,Data!$A:$A,0),1)=0,"",INDEX(Data!$BR:$BR,MATCH(B20,Data!$A:$A,0),1)))</f>
        <v/>
      </c>
      <c r="B20" s="43" t="str">
        <f ca="1">IFERROR(INDEX(Data!A$1:$A$1002,_xlfn.AGGREGATE(15,6,(OFFSET(Data!$A$1,0,MATCH(B$6,Data!$1:$1,0)-1,1000,1)=IF(B$7="","Yes",B$7))/(OFFSET(Data!$A$1,0,MATCH(B$6,Data!$1:$1,0)-1,1000,1)=IF(B$7="","Yes",B$7))*ROW(Data!$C$1:$C$1002),ROW(B20)-ROW(B$7)),1),"")</f>
        <v>Cheddar Big News</v>
      </c>
      <c r="C20" s="43" t="str">
        <f ca="1">IF(D20="","",IF(INDEX(Data!$BR:$BR,MATCH(D20,Data!$A:$A,0),1)=0,"",INDEX(Data!$BR:$BR,MATCH(D20,Data!$A:$A,0),1)))</f>
        <v/>
      </c>
      <c r="D20" s="43" t="str">
        <f ca="1">IFERROR(INDEX(Data!$A$1:C$1002,_xlfn.AGGREGATE(15,6,(OFFSET(Data!$A$1,0,MATCH(D$6,Data!$1:$1,0)-1,1000,1)=IF(D$7="","Yes",D$7))/(OFFSET(Data!$A$1,0,MATCH(D$6,Data!$1:$1,0)-1,1000,1)=IF(D$7="","Yes",D$7))*ROW(Data!$C$1:$C$1002),ROW(D20)-ROW(D$7)),1),"")</f>
        <v>Disney Channel</v>
      </c>
      <c r="E20" s="43" t="str">
        <f ca="1">IF(F20="","",IF(INDEX(Data!$BR:$BR,MATCH(F20,Data!$A:$A,0),1)=0,"",INDEX(Data!$BR:$BR,MATCH(F20,Data!$A:$A,0),1)))</f>
        <v/>
      </c>
      <c r="F20" s="43" t="str">
        <f ca="1">IFERROR(INDEX(Data!$A$1:E$1002,_xlfn.AGGREGATE(15,6,(OFFSET(Data!$A$1,0,MATCH(F$6,Data!$1:$1,0)-1,1000,1)=IF(F$7="","Yes",F$7))/(OFFSET(Data!$A$1,0,MATCH(F$6,Data!$1:$1,0)-1,1000,1)=IF(F$7="","Yes",F$7))*ROW(Data!$C$1:$C$1002),ROW(F20)-ROW(F$7)),1),"")</f>
        <v>Comedy Central</v>
      </c>
      <c r="G20" s="43" t="str">
        <f ca="1">IF(H20="","",IF(INDEX(Data!$BR:$BR,MATCH(H20,Data!$A:$A,0),1)=0,"",INDEX(Data!$BR:$BR,MATCH(H20,Data!$A:$A,0),1)))</f>
        <v/>
      </c>
      <c r="H20" s="43" t="str">
        <f ca="1">IFERROR(INDEX(Data!$A$1:G$1002,_xlfn.AGGREGATE(15,6,(OFFSET(Data!$A$1,0,MATCH(H$6,Data!$1:$1,0)-1,1000,1)=IF(H$7="","Yes",H$7))/(OFFSET(Data!$A$1,0,MATCH(H$6,Data!$1:$1,0)-1,1000,1)=IF(H$7="","Yes",H$7))*ROW(Data!$C$1:$C$1002),ROW(H20)-ROW(H$7)),1),"")</f>
        <v>CNN</v>
      </c>
      <c r="I20" s="43" t="str">
        <f ca="1">IF(J20="","",IF(INDEX(Data!$BR:$BR,MATCH(J20,Data!$A:$A,0),1)=0,"",INDEX(Data!$BR:$BR,MATCH(J20,Data!$A:$A,0),1)))</f>
        <v/>
      </c>
      <c r="J20" s="43" t="str">
        <f ca="1">IFERROR(INDEX(Data!$A$1:I$1002,_xlfn.AGGREGATE(15,6,(OFFSET(Data!$A$1,0,MATCH(J$6,Data!$1:$1,0)-1,1000,1)=IF(J$7="","Yes",J$7))/(OFFSET(Data!$A$1,0,MATCH(J$6,Data!$1:$1,0)-1,1000,1)=IF(J$7="","Yes",J$7))*ROW(Data!$C$1:$C$1002),ROW(J20)-ROW(J$7)),1),"")</f>
        <v>Cinemax</v>
      </c>
      <c r="K20" s="43" t="str">
        <f ca="1">IF(L20="","",IF(INDEX(Data!$BR:$BR,MATCH(L20,Data!$A:$A,0),1)=0,"",INDEX(Data!$BR:$BR,MATCH(L20,Data!$A:$A,0),1)))</f>
        <v/>
      </c>
      <c r="L20" s="43" t="str">
        <f ca="1">IFERROR(INDEX(Data!$A$1:K$1002,_xlfn.AGGREGATE(15,6,(OFFSET(Data!$A$1,0,MATCH(L$6,Data!$1:$1,0)-1,1000,1)=IF(L$7="","Yes",L$7))/(OFFSET(Data!$A$1,0,MATCH(L$6,Data!$1:$1,0)-1,1000,1)=IF(L$7="","Yes",L$7))*ROW(Data!$C$1:$C$1002),ROW(L20)-ROW(L$7)),1),"")</f>
        <v>Bravo</v>
      </c>
      <c r="M20" s="43" t="str">
        <f ca="1">IF(N20="","",IF(INDEX(Data!$BR:$BR,MATCH(N20,Data!$A:$A,0),1)=0,"",INDEX(Data!$BR:$BR,MATCH(N20,Data!$A:$A,0),1)))</f>
        <v/>
      </c>
      <c r="N20" s="43" t="str">
        <f ca="1">IFERROR(INDEX(Data!$A$1:M$1002,_xlfn.AGGREGATE(15,6,(OFFSET(Data!$A$1,0,MATCH(N$6,Data!$1:$1,0)-1,1000,1)=IF(N$7="","Yes",N$7))/(OFFSET(Data!$A$1,0,MATCH(N$6,Data!$1:$1,0)-1,1000,1)=IF(N$7="","Yes",N$7))*ROW(Data!$C$1:$C$1002),ROW(N20)-ROW(N$7)),1),"")</f>
        <v>Big Ten Network</v>
      </c>
      <c r="O20" s="43" t="str">
        <f ca="1">IF(P20="","",IF(INDEX(Data!$BR:$BR,MATCH(P20,Data!$A:$A,0),1)=0,"",INDEX(Data!$BR:$BR,MATCH(P20,Data!$A:$A,0),1)))</f>
        <v/>
      </c>
      <c r="P20" s="43" t="str">
        <f ca="1">IFERROR(INDEX(Data!$A$1:O$1002,_xlfn.AGGREGATE(15,6,(OFFSET(Data!$A$1,0,MATCH(P$6,Data!$1:$1,0)-1,1000,1)=IF(P$7="","Yes",P$7))/(OFFSET(Data!$A$1,0,MATCH(P$6,Data!$1:$1,0)-1,1000,1)=IF(P$7="","Yes",P$7))*ROW(Data!$C$1:$C$1002),ROW(P20)-ROW(P$7)),1),"")</f>
        <v>BBC America</v>
      </c>
      <c r="Q20" s="43" t="str">
        <f ca="1">IF(R20="","",IF(INDEX(Data!$BR:$BR,MATCH(R20,Data!$A:$A,0),1)=0,"",INDEX(Data!$BR:$BR,MATCH(R20,Data!$A:$A,0),1)))</f>
        <v/>
      </c>
      <c r="R20" s="43" t="str">
        <f ca="1">IFERROR(INDEX(Data!$A$1:Q$1002,_xlfn.AGGREGATE(15,6,(OFFSET(Data!$A$1,0,MATCH(R$6,Data!$1:$1,0)-1,1000,1)=IF(R$7="","Yes",R$7))/(OFFSET(Data!$A$1,0,MATCH(R$6,Data!$1:$1,0)-1,1000,1)=IF(R$7="","Yes",R$7))*ROW(Data!$C$1:$C$1002),ROW(R20)-ROW(R$7)),1),"")</f>
        <v>BBC America</v>
      </c>
      <c r="S20" s="43" t="str">
        <f ca="1">IF(T20="","",IF(INDEX(Data!$BR:$BR,MATCH(T20,Data!$A:$A,0),1)=0,"",INDEX(Data!$BR:$BR,MATCH(T20,Data!$A:$A,0),1)))</f>
        <v/>
      </c>
      <c r="T20" s="43" t="str">
        <f ca="1">IFERROR(INDEX(Data!$A$1:R$1002,_xlfn.AGGREGATE(15,6,(OFFSET(Data!$A$1,0,MATCH(T$6,Data!$1:$1,0)-1,1000,1)=IF(T$7="","Yes",T$7))/(OFFSET(Data!$A$1,0,MATCH(T$6,Data!$1:$1,0)-1,1000,1)=IF(T$7="","Yes",T$7))*ROW(Data!$C$1:$C$1002),ROW(T20)-ROW(T$7)),1),"")</f>
        <v>Baby First</v>
      </c>
      <c r="U20" s="43" t="str">
        <f ca="1">IF(V20="","",IF(INDEX(Data!$BR:$BR,MATCH(V20,Data!$A:$A,0),1)=0,"",INDEX(Data!$BR:$BR,MATCH(V20,Data!$A:$A,0),1)))</f>
        <v/>
      </c>
      <c r="V20" s="43" t="str">
        <f ca="1">IFERROR(INDEX(Data!$A$1:T$1002,_xlfn.AGGREGATE(15,6,(OFFSET(Data!$A$1,0,MATCH(V$6,Data!$1:$1,0)-1,1000,1)=IF(V$7="","Yes",V$7))/(OFFSET(Data!$A$1,0,MATCH(V$6,Data!$1:$1,0)-1,1000,1)=IF(V$7="","Yes",V$7))*ROW(Data!$C$1:$C$1002),ROW(V20)-ROW(V$7)),1),"")</f>
        <v>Cheddar</v>
      </c>
      <c r="W20" s="43" t="str">
        <f ca="1">IF(X20="","",IF(INDEX(Data!$BR:$BR,MATCH(X20,Data!$A:$A,0),1)=0,"",INDEX(Data!$BR:$BR,MATCH(X20,Data!$A:$A,0),1)))</f>
        <v/>
      </c>
      <c r="X20" s="43" t="str">
        <f ca="1">IFERROR(INDEX(Data!$A$1:Y$1002,_xlfn.AGGREGATE(15,6,(OFFSET(Data!$A$1,0,MATCH(X$6,Data!$1:$1,0)-1,1000,1)=IF(X$7="","Yes",X$7))/(OFFSET(Data!$A$1,0,MATCH(X$6,Data!$1:$1,0)-1,1000,1)=IF(X$7="","Yes",X$7))*ROW(Data!$C$1:$C$1002),ROW(X20)-ROW(X$7)),1),"")</f>
        <v>CBS Sports Network</v>
      </c>
      <c r="Y20" s="43" t="str">
        <f ca="1">IF(Z20="","",IF(INDEX(Data!$BR:$BR,MATCH(Z20,Data!$A:$A,0),1)=0,"",INDEX(Data!$BR:$BR,MATCH(Z20,Data!$A:$A,0),1)))</f>
        <v/>
      </c>
      <c r="Z20" s="43" t="str">
        <f ca="1">IFERROR(INDEX(Data!$A$1:AA$1002,_xlfn.AGGREGATE(15,6,(OFFSET(Data!$A$1,0,MATCH(Z$6,Data!$1:$1,0)-1,1000,1)=IF(Z$7="","Yes",Z$7))/(OFFSET(Data!$A$1,0,MATCH(Z$6,Data!$1:$1,0)-1,1000,1)=IF(Z$7="","Yes",Z$7))*ROW(Data!$C$1:$C$1002),ROW(Z20)-ROW(Z$7)),1),"")</f>
        <v>CNBC</v>
      </c>
      <c r="AA20" s="43" t="str">
        <f ca="1">IF(AB20="","",IF(INDEX(Data!$BR:$BR,MATCH(AB20,Data!$A:$A,0),1)=0,"",INDEX(Data!$BR:$BR,MATCH(AB20,Data!$A:$A,0),1)))</f>
        <v/>
      </c>
      <c r="AB20" s="43" t="str">
        <f ca="1">IFERROR(INDEX(Data!$A$1:AC$1002,_xlfn.AGGREGATE(15,6,(OFFSET(Data!$A$1,0,MATCH(AB$6,Data!$1:$1,0)-1,1000,1)=IF(AB$7="","Yes",AB$7))/(OFFSET(Data!$A$1,0,MATCH(AB$6,Data!$1:$1,0)-1,1000,1)=IF(AB$7="","Yes",AB$7))*ROW(Data!$C$1:$C$1002),ROW(AB20)-ROW(AB$7)),1),"")</f>
        <v>Bein Sports Espanol</v>
      </c>
      <c r="AC20" s="43" t="str">
        <f ca="1">IF(AD20="","",IF(INDEX(Data!$BR:$BR,MATCH(AD20,Data!$A:$A,0),1)=0,"",INDEX(Data!$BR:$BR,MATCH(AD20,Data!$A:$A,0),1)))</f>
        <v/>
      </c>
      <c r="AD20" s="43" t="str">
        <f ca="1">IFERROR(INDEX(Data!$A$1:AE$1002,_xlfn.AGGREGATE(15,6,(OFFSET(Data!$A$1,0,MATCH(AD$6,Data!$1:$1,0)-1,1000,1)=IF(AD$7="","Yes",AD$7))/(OFFSET(Data!$A$1,0,MATCH(AD$6,Data!$1:$1,0)-1,1000,1)=IF(AD$7="","Yes",AD$7))*ROW(Data!$C$1:$C$1002),ROW(AD20)-ROW(AD$7)),1),"")</f>
        <v>Food Network</v>
      </c>
      <c r="AE20" s="43" t="str">
        <f ca="1">IF(AF20="","",IF(INDEX(Data!$BR:$BR,MATCH(AF20,Data!$A:$A,0),1)=0,"",INDEX(Data!$BR:$BR,MATCH(AF20,Data!$A:$A,0),1)))</f>
        <v/>
      </c>
      <c r="AF20" s="43" t="str">
        <f ca="1">IFERROR(INDEX(Data!$A$1:AM$1002,_xlfn.AGGREGATE(15,6,(OFFSET(Data!$A$1,0,MATCH(AF$6,Data!$1:$1,0)-1,1000,1)=IF(AF$7="","Yes",AF$7))/(OFFSET(Data!$A$1,0,MATCH(AF$6,Data!$1:$1,0)-1,1000,1)=IF(AF$7="","Yes",AF$7))*ROW(Data!$C$1:$C$1002),ROW(AF20)-ROW(AF$7)),1),"")</f>
        <v/>
      </c>
      <c r="AG20" s="43" t="str">
        <f ca="1">IF(AH20="","",IF(INDEX(Data!$BR:$BR,MATCH(AH20,Data!$A:$A,0),1)=0,"",INDEX(Data!$BR:$BR,MATCH(AH20,Data!$A:$A,0),1)))</f>
        <v/>
      </c>
      <c r="AH20" s="43" t="str">
        <f ca="1">IFERROR(INDEX(Data!$A$1:AO$1002,_xlfn.AGGREGATE(15,6,(OFFSET(Data!$A$1,0,MATCH(AH$6,Data!$1:$1,0)-1,1000,1)=IF(AH$7="","Yes",AH$7))/(OFFSET(Data!$A$1,0,MATCH(AH$6,Data!$1:$1,0)-1,1000,1)=IF(AH$7="","Yes",AH$7))*ROW(Data!$C$1:$C$1002),ROW(AH20)-ROW(AH$7)),1),"")</f>
        <v>World Fishing Network</v>
      </c>
      <c r="AI20" s="43" t="str">
        <f ca="1">IF(AJ20="","",IF(INDEX(Data!$BR:$BR,MATCH(AJ20,Data!$A:$A,0),1)=0,"",INDEX(Data!$BR:$BR,MATCH(AJ20,Data!$A:$A,0),1)))</f>
        <v/>
      </c>
      <c r="AJ20" s="43" t="str">
        <f ca="1">IFERROR(INDEX(Data!$A$1:AQ$1002,_xlfn.AGGREGATE(15,6,(OFFSET(Data!$A$1,0,MATCH(AJ$6,Data!$1:$1,0)-1,1000,1)=IF(AJ$7="","Yes",AJ$7))/(OFFSET(Data!$A$1,0,MATCH(AJ$6,Data!$1:$1,0)-1,1000,1)=IF(AJ$7="","Yes",AJ$7))*ROW(Data!$C$1:$C$1002),ROW(AJ20)-ROW(AJ$7)),1),"")</f>
        <v>Discovery Channel</v>
      </c>
      <c r="AK20" s="43" t="str">
        <f ca="1">IF(AL20="","",IF(INDEX(Data!$BR:$BR,MATCH(AL20,Data!$A:$A,0),1)=0,"",INDEX(Data!$BR:$BR,MATCH(AL20,Data!$A:$A,0),1)))</f>
        <v/>
      </c>
      <c r="AL20" s="43" t="str">
        <f ca="1">IFERROR(INDEX(Data!$A$1:AS$1002,_xlfn.AGGREGATE(15,6,(OFFSET(Data!$A$1,0,MATCH(AL$6,Data!$1:$1,0)-1,1000,1)=IF(AL$7="","Yes",AL$7))/(OFFSET(Data!$A$1,0,MATCH(AL$6,Data!$1:$1,0)-1,1000,1)=IF(AL$7="","Yes",AL$7))*ROW(Data!$C$1:$C$1002),ROW(AL20)-ROW(AL$7)),1),"")</f>
        <v>Estudio 5</v>
      </c>
      <c r="AM20" s="43" t="str">
        <f ca="1">IF(AN20="","",IF(INDEX(Data!$BR:$BR,MATCH(AN20,Data!$A:$A,0),1)=0,"",INDEX(Data!$BR:$BR,MATCH(AN20,Data!$A:$A,0),1)))</f>
        <v/>
      </c>
      <c r="AN20" s="43" t="str">
        <f ca="1">IFERROR(INDEX(Data!$A$1:AU$1002,_xlfn.AGGREGATE(15,6,(OFFSET(Data!$A$1,0,MATCH(AN$6,Data!$1:$1,0)-1,1000,1)=IF(AN$7="","Yes",AN$7))/(OFFSET(Data!$A$1,0,MATCH(AN$6,Data!$1:$1,0)-1,1000,1)=IF(AN$7="","Yes",AN$7))*ROW(Data!$C$1:$C$1002),ROW(AN20)-ROW(AN$7)),1),"")</f>
        <v>Cheddar</v>
      </c>
    </row>
    <row r="21" spans="1:40" x14ac:dyDescent="0.4">
      <c r="A21" s="43" t="str">
        <f ca="1">IF(B21="","",IF(INDEX(Data!$BR:$BR,MATCH(B21,Data!$A:$A,0),1)=0,"",INDEX(Data!$BR:$BR,MATCH(B21,Data!$A:$A,0),1)))</f>
        <v/>
      </c>
      <c r="B21" s="43" t="str">
        <f ca="1">IFERROR(INDEX(Data!A$1:$A$1002,_xlfn.AGGREGATE(15,6,(OFFSET(Data!$A$1,0,MATCH(B$6,Data!$1:$1,0)-1,1000,1)=IF(B$7="","Yes",B$7))/(OFFSET(Data!$A$1,0,MATCH(B$6,Data!$1:$1,0)-1,1000,1)=IF(B$7="","Yes",B$7))*ROW(Data!$C$1:$C$1002),ROW(B21)-ROW(B$7)),1),"")</f>
        <v>Cleo TV</v>
      </c>
      <c r="C21" s="43" t="str">
        <f ca="1">IF(D21="","",IF(INDEX(Data!$BR:$BR,MATCH(D21,Data!$A:$A,0),1)=0,"",INDEX(Data!$BR:$BR,MATCH(D21,Data!$A:$A,0),1)))</f>
        <v/>
      </c>
      <c r="D21" s="43" t="str">
        <f ca="1">IFERROR(INDEX(Data!$A$1:C$1002,_xlfn.AGGREGATE(15,6,(OFFSET(Data!$A$1,0,MATCH(D$6,Data!$1:$1,0)-1,1000,1)=IF(D$7="","Yes",D$7))/(OFFSET(Data!$A$1,0,MATCH(D$6,Data!$1:$1,0)-1,1000,1)=IF(D$7="","Yes",D$7))*ROW(Data!$C$1:$C$1002),ROW(D21)-ROW(D$7)),1),"")</f>
        <v>Epix Drive-In</v>
      </c>
      <c r="E21" s="43" t="str">
        <f ca="1">IF(F21="","",IF(INDEX(Data!$BR:$BR,MATCH(F21,Data!$A:$A,0),1)=0,"",INDEX(Data!$BR:$BR,MATCH(F21,Data!$A:$A,0),1)))</f>
        <v/>
      </c>
      <c r="F21" s="43" t="str">
        <f ca="1">IFERROR(INDEX(Data!$A$1:E$1002,_xlfn.AGGREGATE(15,6,(OFFSET(Data!$A$1,0,MATCH(F$6,Data!$1:$1,0)-1,1000,1)=IF(F$7="","Yes",F$7))/(OFFSET(Data!$A$1,0,MATCH(F$6,Data!$1:$1,0)-1,1000,1)=IF(F$7="","Yes",F$7))*ROW(Data!$C$1:$C$1002),ROW(F21)-ROW(F$7)),1),"")</f>
        <v>Comet TV</v>
      </c>
      <c r="G21" s="43" t="str">
        <f ca="1">IF(H21="","",IF(INDEX(Data!$BR:$BR,MATCH(H21,Data!$A:$A,0),1)=0,"",INDEX(Data!$BR:$BR,MATCH(H21,Data!$A:$A,0),1)))</f>
        <v/>
      </c>
      <c r="H21" s="43" t="str">
        <f ca="1">IFERROR(INDEX(Data!$A$1:G$1002,_xlfn.AGGREGATE(15,6,(OFFSET(Data!$A$1,0,MATCH(H$6,Data!$1:$1,0)-1,1000,1)=IF(H$7="","Yes",H$7))/(OFFSET(Data!$A$1,0,MATCH(H$6,Data!$1:$1,0)-1,1000,1)=IF(H$7="","Yes",H$7))*ROW(Data!$C$1:$C$1002),ROW(H21)-ROW(H$7)),1),"")</f>
        <v>Comedy Central</v>
      </c>
      <c r="I21" s="43" t="str">
        <f ca="1">IF(J21="","",IF(INDEX(Data!$BR:$BR,MATCH(J21,Data!$A:$A,0),1)=0,"",INDEX(Data!$BR:$BR,MATCH(J21,Data!$A:$A,0),1)))</f>
        <v/>
      </c>
      <c r="J21" s="43" t="str">
        <f ca="1">IFERROR(INDEX(Data!$A$1:I$1002,_xlfn.AGGREGATE(15,6,(OFFSET(Data!$A$1,0,MATCH(J$6,Data!$1:$1,0)-1,1000,1)=IF(J$7="","Yes",J$7))/(OFFSET(Data!$A$1,0,MATCH(J$6,Data!$1:$1,0)-1,1000,1)=IF(J$7="","Yes",J$7))*ROW(Data!$C$1:$C$1002),ROW(J21)-ROW(J$7)),1),"")</f>
        <v>CMT</v>
      </c>
      <c r="K21" s="43">
        <f ca="1">IF(L21="","",IF(INDEX(Data!$BR:$BR,MATCH(L21,Data!$A:$A,0),1)=0,"",INDEX(Data!$BR:$BR,MATCH(L21,Data!$A:$A,0),1)))</f>
        <v>3</v>
      </c>
      <c r="L21" s="43" t="str">
        <f ca="1">IFERROR(INDEX(Data!$A$1:K$1002,_xlfn.AGGREGATE(15,6,(OFFSET(Data!$A$1,0,MATCH(L$6,Data!$1:$1,0)-1,1000,1)=IF(L$7="","Yes",L$7))/(OFFSET(Data!$A$1,0,MATCH(L$6,Data!$1:$1,0)-1,1000,1)=IF(L$7="","Yes",L$7))*ROW(Data!$C$1:$C$1002),ROW(L21)-ROW(L$7)),1),"")</f>
        <v>Cartoon Network</v>
      </c>
      <c r="M21" s="43" t="str">
        <f ca="1">IF(N21="","",IF(INDEX(Data!$BR:$BR,MATCH(N21,Data!$A:$A,0),1)=0,"",INDEX(Data!$BR:$BR,MATCH(N21,Data!$A:$A,0),1)))</f>
        <v/>
      </c>
      <c r="N21" s="43" t="str">
        <f ca="1">IFERROR(INDEX(Data!$A$1:M$1002,_xlfn.AGGREGATE(15,6,(OFFSET(Data!$A$1,0,MATCH(N$6,Data!$1:$1,0)-1,1000,1)=IF(N$7="","Yes",N$7))/(OFFSET(Data!$A$1,0,MATCH(N$6,Data!$1:$1,0)-1,1000,1)=IF(N$7="","Yes",N$7))*ROW(Data!$C$1:$C$1002),ROW(N21)-ROW(N$7)),1),"")</f>
        <v>Bloomberg TV</v>
      </c>
      <c r="O21" s="43" t="str">
        <f ca="1">IF(P21="","",IF(INDEX(Data!$BR:$BR,MATCH(P21,Data!$A:$A,0),1)=0,"",INDEX(Data!$BR:$BR,MATCH(P21,Data!$A:$A,0),1)))</f>
        <v/>
      </c>
      <c r="P21" s="43" t="str">
        <f ca="1">IFERROR(INDEX(Data!$A$1:O$1002,_xlfn.AGGREGATE(15,6,(OFFSET(Data!$A$1,0,MATCH(P$6,Data!$1:$1,0)-1,1000,1)=IF(P$7="","Yes",P$7))/(OFFSET(Data!$A$1,0,MATCH(P$6,Data!$1:$1,0)-1,1000,1)=IF(P$7="","Yes",P$7))*ROW(Data!$C$1:$C$1002),ROW(P21)-ROW(P$7)),1),"")</f>
        <v>BBC World News</v>
      </c>
      <c r="Q21" s="43" t="str">
        <f ca="1">IF(R21="","",IF(INDEX(Data!$BR:$BR,MATCH(R21,Data!$A:$A,0),1)=0,"",INDEX(Data!$BR:$BR,MATCH(R21,Data!$A:$A,0),1)))</f>
        <v/>
      </c>
      <c r="R21" s="43" t="str">
        <f ca="1">IFERROR(INDEX(Data!$A$1:Q$1002,_xlfn.AGGREGATE(15,6,(OFFSET(Data!$A$1,0,MATCH(R$6,Data!$1:$1,0)-1,1000,1)=IF(R$7="","Yes",R$7))/(OFFSET(Data!$A$1,0,MATCH(R$6,Data!$1:$1,0)-1,1000,1)=IF(R$7="","Yes",R$7))*ROW(Data!$C$1:$C$1002),ROW(R21)-ROW(R$7)),1),"")</f>
        <v>BBC World News</v>
      </c>
      <c r="S21" s="43" t="str">
        <f ca="1">IF(T21="","",IF(INDEX(Data!$BR:$BR,MATCH(T21,Data!$A:$A,0),1)=0,"",INDEX(Data!$BR:$BR,MATCH(T21,Data!$A:$A,0),1)))</f>
        <v/>
      </c>
      <c r="T21" s="43" t="str">
        <f ca="1">IFERROR(INDEX(Data!$A$1:R$1002,_xlfn.AGGREGATE(15,6,(OFFSET(Data!$A$1,0,MATCH(T$6,Data!$1:$1,0)-1,1000,1)=IF(T$7="","Yes",T$7))/(OFFSET(Data!$A$1,0,MATCH(T$6,Data!$1:$1,0)-1,1000,1)=IF(T$7="","Yes",T$7))*ROW(Data!$C$1:$C$1002),ROW(T21)-ROW(T$7)),1),"")</f>
        <v>BabyTV</v>
      </c>
      <c r="U21" s="43" t="str">
        <f ca="1">IF(V21="","",IF(INDEX(Data!$BR:$BR,MATCH(V21,Data!$A:$A,0),1)=0,"",INDEX(Data!$BR:$BR,MATCH(V21,Data!$A:$A,0),1)))</f>
        <v/>
      </c>
      <c r="V21" s="43" t="str">
        <f ca="1">IFERROR(INDEX(Data!$A$1:T$1002,_xlfn.AGGREGATE(15,6,(OFFSET(Data!$A$1,0,MATCH(V$6,Data!$1:$1,0)-1,1000,1)=IF(V$7="","Yes",V$7))/(OFFSET(Data!$A$1,0,MATCH(V$6,Data!$1:$1,0)-1,1000,1)=IF(V$7="","Yes",V$7))*ROW(Data!$C$1:$C$1002),ROW(V21)-ROW(V$7)),1),"")</f>
        <v>Cheddar Big News</v>
      </c>
      <c r="W21" s="43" t="str">
        <f ca="1">IF(X21="","",IF(INDEX(Data!$BR:$BR,MATCH(X21,Data!$A:$A,0),1)=0,"",INDEX(Data!$BR:$BR,MATCH(X21,Data!$A:$A,0),1)))</f>
        <v/>
      </c>
      <c r="X21" s="43" t="str">
        <f ca="1">IFERROR(INDEX(Data!$A$1:Y$1002,_xlfn.AGGREGATE(15,6,(OFFSET(Data!$A$1,0,MATCH(X$6,Data!$1:$1,0)-1,1000,1)=IF(X$7="","Yes",X$7))/(OFFSET(Data!$A$1,0,MATCH(X$6,Data!$1:$1,0)-1,1000,1)=IF(X$7="","Yes",X$7))*ROW(Data!$C$1:$C$1002),ROW(X21)-ROW(X$7)),1),"")</f>
        <v>Cheddar</v>
      </c>
      <c r="Y21" s="43" t="str">
        <f ca="1">IF(Z21="","",IF(INDEX(Data!$BR:$BR,MATCH(Z21,Data!$A:$A,0),1)=0,"",INDEX(Data!$BR:$BR,MATCH(Z21,Data!$A:$A,0),1)))</f>
        <v/>
      </c>
      <c r="Z21" s="43" t="str">
        <f ca="1">IFERROR(INDEX(Data!$A$1:AA$1002,_xlfn.AGGREGATE(15,6,(OFFSET(Data!$A$1,0,MATCH(Z$6,Data!$1:$1,0)-1,1000,1)=IF(Z$7="","Yes",Z$7))/(OFFSET(Data!$A$1,0,MATCH(Z$6,Data!$1:$1,0)-1,1000,1)=IF(Z$7="","Yes",Z$7))*ROW(Data!$C$1:$C$1002),ROW(Z21)-ROW(Z$7)),1),"")</f>
        <v>CNN</v>
      </c>
      <c r="AA21" s="43" t="str">
        <f ca="1">IF(AB21="","",IF(INDEX(Data!$BR:$BR,MATCH(AB21,Data!$A:$A,0),1)=0,"",INDEX(Data!$BR:$BR,MATCH(AB21,Data!$A:$A,0),1)))</f>
        <v/>
      </c>
      <c r="AB21" s="43" t="str">
        <f ca="1">IFERROR(INDEX(Data!$A$1:AC$1002,_xlfn.AGGREGATE(15,6,(OFFSET(Data!$A$1,0,MATCH(AB$6,Data!$1:$1,0)-1,1000,1)=IF(AB$7="","Yes",AB$7))/(OFFSET(Data!$A$1,0,MATCH(AB$6,Data!$1:$1,0)-1,1000,1)=IF(AB$7="","Yes",AB$7))*ROW(Data!$C$1:$C$1002),ROW(AB21)-ROW(AB$7)),1),"")</f>
        <v>BET</v>
      </c>
      <c r="AC21" s="43" t="str">
        <f ca="1">IF(AD21="","",IF(INDEX(Data!$BR:$BR,MATCH(AD21,Data!$A:$A,0),1)=0,"",INDEX(Data!$BR:$BR,MATCH(AD21,Data!$A:$A,0),1)))</f>
        <v/>
      </c>
      <c r="AD21" s="43" t="str">
        <f ca="1">IFERROR(INDEX(Data!$A$1:AE$1002,_xlfn.AGGREGATE(15,6,(OFFSET(Data!$A$1,0,MATCH(AD$6,Data!$1:$1,0)-1,1000,1)=IF(AD$7="","Yes",AD$7))/(OFFSET(Data!$A$1,0,MATCH(AD$6,Data!$1:$1,0)-1,1000,1)=IF(AD$7="","Yes",AD$7))*ROW(Data!$C$1:$C$1002),ROW(AD21)-ROW(AD$7)),1),"")</f>
        <v>FYI</v>
      </c>
      <c r="AE21" s="43" t="str">
        <f ca="1">IF(AF21="","",IF(INDEX(Data!$BR:$BR,MATCH(AF21,Data!$A:$A,0),1)=0,"",INDEX(Data!$BR:$BR,MATCH(AF21,Data!$A:$A,0),1)))</f>
        <v/>
      </c>
      <c r="AF21" s="43" t="str">
        <f ca="1">IFERROR(INDEX(Data!$A$1:AM$1002,_xlfn.AGGREGATE(15,6,(OFFSET(Data!$A$1,0,MATCH(AF$6,Data!$1:$1,0)-1,1000,1)=IF(AF$7="","Yes",AF$7))/(OFFSET(Data!$A$1,0,MATCH(AF$6,Data!$1:$1,0)-1,1000,1)=IF(AF$7="","Yes",AF$7))*ROW(Data!$C$1:$C$1002),ROW(AF21)-ROW(AF$7)),1),"")</f>
        <v/>
      </c>
      <c r="AG21" s="43" t="str">
        <f ca="1">IF(AH21="","",IF(INDEX(Data!$BR:$BR,MATCH(AH21,Data!$A:$A,0),1)=0,"",INDEX(Data!$BR:$BR,MATCH(AH21,Data!$A:$A,0),1)))</f>
        <v/>
      </c>
      <c r="AH21" s="43" t="str">
        <f ca="1">IFERROR(INDEX(Data!$A$1:AO$1002,_xlfn.AGGREGATE(15,6,(OFFSET(Data!$A$1,0,MATCH(AH$6,Data!$1:$1,0)-1,1000,1)=IF(AH$7="","Yes",AH$7))/(OFFSET(Data!$A$1,0,MATCH(AH$6,Data!$1:$1,0)-1,1000,1)=IF(AH$7="","Yes",AH$7))*ROW(Data!$C$1:$C$1002),ROW(AH21)-ROW(AH$7)),1),"")</f>
        <v/>
      </c>
      <c r="AI21" s="43" t="str">
        <f ca="1">IF(AJ21="","",IF(INDEX(Data!$BR:$BR,MATCH(AJ21,Data!$A:$A,0),1)=0,"",INDEX(Data!$BR:$BR,MATCH(AJ21,Data!$A:$A,0),1)))</f>
        <v/>
      </c>
      <c r="AJ21" s="43" t="str">
        <f ca="1">IFERROR(INDEX(Data!$A$1:AQ$1002,_xlfn.AGGREGATE(15,6,(OFFSET(Data!$A$1,0,MATCH(AJ$6,Data!$1:$1,0)-1,1000,1)=IF(AJ$7="","Yes",AJ$7))/(OFFSET(Data!$A$1,0,MATCH(AJ$6,Data!$1:$1,0)-1,1000,1)=IF(AJ$7="","Yes",AJ$7))*ROW(Data!$C$1:$C$1002),ROW(AJ21)-ROW(AJ$7)),1),"")</f>
        <v>Disney Channel</v>
      </c>
      <c r="AK21" s="43" t="str">
        <f ca="1">IF(AL21="","",IF(INDEX(Data!$BR:$BR,MATCH(AL21,Data!$A:$A,0),1)=0,"",INDEX(Data!$BR:$BR,MATCH(AL21,Data!$A:$A,0),1)))</f>
        <v/>
      </c>
      <c r="AL21" s="43" t="str">
        <f ca="1">IFERROR(INDEX(Data!$A$1:AS$1002,_xlfn.AGGREGATE(15,6,(OFFSET(Data!$A$1,0,MATCH(AL$6,Data!$1:$1,0)-1,1000,1)=IF(AL$7="","Yes",AL$7))/(OFFSET(Data!$A$1,0,MATCH(AL$6,Data!$1:$1,0)-1,1000,1)=IF(AL$7="","Yes",AL$7))*ROW(Data!$C$1:$C$1002),ROW(AL21)-ROW(AL$7)),1),"")</f>
        <v>Fox Deportes</v>
      </c>
      <c r="AM21" s="43" t="str">
        <f ca="1">IF(AN21="","",IF(INDEX(Data!$BR:$BR,MATCH(AN21,Data!$A:$A,0),1)=0,"",INDEX(Data!$BR:$BR,MATCH(AN21,Data!$A:$A,0),1)))</f>
        <v/>
      </c>
      <c r="AN21" s="43" t="str">
        <f ca="1">IFERROR(INDEX(Data!$A$1:AU$1002,_xlfn.AGGREGATE(15,6,(OFFSET(Data!$A$1,0,MATCH(AN$6,Data!$1:$1,0)-1,1000,1)=IF(AN$7="","Yes",AN$7))/(OFFSET(Data!$A$1,0,MATCH(AN$6,Data!$1:$1,0)-1,1000,1)=IF(AN$7="","Yes",AN$7))*ROW(Data!$C$1:$C$1002),ROW(AN21)-ROW(AN$7)),1),"")</f>
        <v>Cleo TV</v>
      </c>
    </row>
    <row r="22" spans="1:40" x14ac:dyDescent="0.4">
      <c r="A22" s="43" t="str">
        <f ca="1">IF(B22="","",IF(INDEX(Data!$BR:$BR,MATCH(B22,Data!$A:$A,0),1)=0,"",INDEX(Data!$BR:$BR,MATCH(B22,Data!$A:$A,0),1)))</f>
        <v/>
      </c>
      <c r="B22" s="43" t="str">
        <f ca="1">IFERROR(INDEX(Data!A$1:$A$1002,_xlfn.AGGREGATE(15,6,(OFFSET(Data!$A$1,0,MATCH(B$6,Data!$1:$1,0)-1,1000,1)=IF(B$7="","Yes",B$7))/(OFFSET(Data!$A$1,0,MATCH(B$6,Data!$1:$1,0)-1,1000,1)=IF(B$7="","Yes",B$7))*ROW(Data!$C$1:$C$1002),ROW(B22)-ROW(B$7)),1),"")</f>
        <v>CMT</v>
      </c>
      <c r="C22" s="43" t="str">
        <f ca="1">IF(D22="","",IF(INDEX(Data!$BR:$BR,MATCH(D22,Data!$A:$A,0),1)=0,"",INDEX(Data!$BR:$BR,MATCH(D22,Data!$A:$A,0),1)))</f>
        <v/>
      </c>
      <c r="D22" s="43" t="str">
        <f ca="1">IFERROR(INDEX(Data!$A$1:C$1002,_xlfn.AGGREGATE(15,6,(OFFSET(Data!$A$1,0,MATCH(D$6,Data!$1:$1,0)-1,1000,1)=IF(D$7="","Yes",D$7))/(OFFSET(Data!$A$1,0,MATCH(D$6,Data!$1:$1,0)-1,1000,1)=IF(D$7="","Yes",D$7))*ROW(Data!$C$1:$C$1002),ROW(D22)-ROW(D$7)),1),"")</f>
        <v>ESPN</v>
      </c>
      <c r="E22" s="43" t="str">
        <f ca="1">IF(F22="","",IF(INDEX(Data!$BR:$BR,MATCH(F22,Data!$A:$A,0),1)=0,"",INDEX(Data!$BR:$BR,MATCH(F22,Data!$A:$A,0),1)))</f>
        <v/>
      </c>
      <c r="F22" s="43" t="str">
        <f ca="1">IFERROR(INDEX(Data!$A$1:E$1002,_xlfn.AGGREGATE(15,6,(OFFSET(Data!$A$1,0,MATCH(F$6,Data!$1:$1,0)-1,1000,1)=IF(F$7="","Yes",F$7))/(OFFSET(Data!$A$1,0,MATCH(F$6,Data!$1:$1,0)-1,1000,1)=IF(F$7="","Yes",F$7))*ROW(Data!$C$1:$C$1002),ROW(F22)-ROW(F$7)),1),"")</f>
        <v>Discovery Channel</v>
      </c>
      <c r="G22" s="43" t="str">
        <f ca="1">IF(H22="","",IF(INDEX(Data!$BR:$BR,MATCH(H22,Data!$A:$A,0),1)=0,"",INDEX(Data!$BR:$BR,MATCH(H22,Data!$A:$A,0),1)))</f>
        <v/>
      </c>
      <c r="H22" s="43" t="str">
        <f ca="1">IFERROR(INDEX(Data!$A$1:G$1002,_xlfn.AGGREGATE(15,6,(OFFSET(Data!$A$1,0,MATCH(H$6,Data!$1:$1,0)-1,1000,1)=IF(H$7="","Yes",H$7))/(OFFSET(Data!$A$1,0,MATCH(H$6,Data!$1:$1,0)-1,1000,1)=IF(H$7="","Yes",H$7))*ROW(Data!$C$1:$C$1002),ROW(H22)-ROW(H$7)),1),"")</f>
        <v>CW</v>
      </c>
      <c r="I22" s="43" t="str">
        <f ca="1">IF(J22="","",IF(INDEX(Data!$BR:$BR,MATCH(J22,Data!$A:$A,0),1)=0,"",INDEX(Data!$BR:$BR,MATCH(J22,Data!$A:$A,0),1)))</f>
        <v/>
      </c>
      <c r="J22" s="43" t="str">
        <f ca="1">IFERROR(INDEX(Data!$A$1:I$1002,_xlfn.AGGREGATE(15,6,(OFFSET(Data!$A$1,0,MATCH(J$6,Data!$1:$1,0)-1,1000,1)=IF(J$7="","Yes",J$7))/(OFFSET(Data!$A$1,0,MATCH(J$6,Data!$1:$1,0)-1,1000,1)=IF(J$7="","Yes",J$7))*ROW(Data!$C$1:$C$1002),ROW(J22)-ROW(J$7)),1),"")</f>
        <v>CNBC</v>
      </c>
      <c r="K22" s="43">
        <f ca="1">IF(L22="","",IF(INDEX(Data!$BR:$BR,MATCH(L22,Data!$A:$A,0),1)=0,"",INDEX(Data!$BR:$BR,MATCH(L22,Data!$A:$A,0),1)))</f>
        <v>1</v>
      </c>
      <c r="L22" s="43" t="str">
        <f ca="1">IFERROR(INDEX(Data!$A$1:K$1002,_xlfn.AGGREGATE(15,6,(OFFSET(Data!$A$1,0,MATCH(L$6,Data!$1:$1,0)-1,1000,1)=IF(L$7="","Yes",L$7))/(OFFSET(Data!$A$1,0,MATCH(L$6,Data!$1:$1,0)-1,1000,1)=IF(L$7="","Yes",L$7))*ROW(Data!$C$1:$C$1002),ROW(L22)-ROW(L$7)),1),"")</f>
        <v>CBS</v>
      </c>
      <c r="M22" s="43" t="str">
        <f ca="1">IF(N22="","",IF(INDEX(Data!$BR:$BR,MATCH(N22,Data!$A:$A,0),1)=0,"",INDEX(Data!$BR:$BR,MATCH(N22,Data!$A:$A,0),1)))</f>
        <v/>
      </c>
      <c r="N22" s="43" t="str">
        <f ca="1">IFERROR(INDEX(Data!$A$1:M$1002,_xlfn.AGGREGATE(15,6,(OFFSET(Data!$A$1,0,MATCH(N$6,Data!$1:$1,0)-1,1000,1)=IF(N$7="","Yes",N$7))/(OFFSET(Data!$A$1,0,MATCH(N$6,Data!$1:$1,0)-1,1000,1)=IF(N$7="","Yes",N$7))*ROW(Data!$C$1:$C$1002),ROW(N22)-ROW(N$7)),1),"")</f>
        <v>Bravo</v>
      </c>
      <c r="O22" s="43" t="str">
        <f ca="1">IF(P22="","",IF(INDEX(Data!$BR:$BR,MATCH(P22,Data!$A:$A,0),1)=0,"",INDEX(Data!$BR:$BR,MATCH(P22,Data!$A:$A,0),1)))</f>
        <v/>
      </c>
      <c r="P22" s="43" t="str">
        <f ca="1">IFERROR(INDEX(Data!$A$1:O$1002,_xlfn.AGGREGATE(15,6,(OFFSET(Data!$A$1,0,MATCH(P$6,Data!$1:$1,0)-1,1000,1)=IF(P$7="","Yes",P$7))/(OFFSET(Data!$A$1,0,MATCH(P$6,Data!$1:$1,0)-1,1000,1)=IF(P$7="","Yes",P$7))*ROW(Data!$C$1:$C$1002),ROW(P22)-ROW(P$7)),1),"")</f>
        <v>BET</v>
      </c>
      <c r="Q22" s="43" t="str">
        <f ca="1">IF(R22="","",IF(INDEX(Data!$BR:$BR,MATCH(R22,Data!$A:$A,0),1)=0,"",INDEX(Data!$BR:$BR,MATCH(R22,Data!$A:$A,0),1)))</f>
        <v/>
      </c>
      <c r="R22" s="43" t="str">
        <f ca="1">IFERROR(INDEX(Data!$A$1:Q$1002,_xlfn.AGGREGATE(15,6,(OFFSET(Data!$A$1,0,MATCH(R$6,Data!$1:$1,0)-1,1000,1)=IF(R$7="","Yes",R$7))/(OFFSET(Data!$A$1,0,MATCH(R$6,Data!$1:$1,0)-1,1000,1)=IF(R$7="","Yes",R$7))*ROW(Data!$C$1:$C$1002),ROW(R22)-ROW(R$7)),1),"")</f>
        <v>BET</v>
      </c>
      <c r="S22" s="43" t="str">
        <f ca="1">IF(T22="","",IF(INDEX(Data!$BR:$BR,MATCH(T22,Data!$A:$A,0),1)=0,"",INDEX(Data!$BR:$BR,MATCH(T22,Data!$A:$A,0),1)))</f>
        <v/>
      </c>
      <c r="T22" s="43" t="str">
        <f ca="1">IFERROR(INDEX(Data!$A$1:R$1002,_xlfn.AGGREGATE(15,6,(OFFSET(Data!$A$1,0,MATCH(T$6,Data!$1:$1,0)-1,1000,1)=IF(T$7="","Yes",T$7))/(OFFSET(Data!$A$1,0,MATCH(T$6,Data!$1:$1,0)-1,1000,1)=IF(T$7="","Yes",T$7))*ROW(Data!$C$1:$C$1002),ROW(T22)-ROW(T$7)),1),"")</f>
        <v>Bandamax</v>
      </c>
      <c r="U22" s="43" t="str">
        <f ca="1">IF(V22="","",IF(INDEX(Data!$BR:$BR,MATCH(V22,Data!$A:$A,0),1)=0,"",INDEX(Data!$BR:$BR,MATCH(V22,Data!$A:$A,0),1)))</f>
        <v/>
      </c>
      <c r="V22" s="43" t="str">
        <f ca="1">IFERROR(INDEX(Data!$A$1:T$1002,_xlfn.AGGREGATE(15,6,(OFFSET(Data!$A$1,0,MATCH(V$6,Data!$1:$1,0)-1,1000,1)=IF(V$7="","Yes",V$7))/(OFFSET(Data!$A$1,0,MATCH(V$6,Data!$1:$1,0)-1,1000,1)=IF(V$7="","Yes",V$7))*ROW(Data!$C$1:$C$1002),ROW(V22)-ROW(V$7)),1),"")</f>
        <v>CNBC</v>
      </c>
      <c r="W22" s="43" t="str">
        <f ca="1">IF(X22="","",IF(INDEX(Data!$BR:$BR,MATCH(X22,Data!$A:$A,0),1)=0,"",INDEX(Data!$BR:$BR,MATCH(X22,Data!$A:$A,0),1)))</f>
        <v/>
      </c>
      <c r="X22" s="43" t="str">
        <f ca="1">IFERROR(INDEX(Data!$A$1:Y$1002,_xlfn.AGGREGATE(15,6,(OFFSET(Data!$A$1,0,MATCH(X$6,Data!$1:$1,0)-1,1000,1)=IF(X$7="","Yes",X$7))/(OFFSET(Data!$A$1,0,MATCH(X$6,Data!$1:$1,0)-1,1000,1)=IF(X$7="","Yes",X$7))*ROW(Data!$C$1:$C$1002),ROW(X22)-ROW(X$7)),1),"")</f>
        <v>CNBC</v>
      </c>
      <c r="Y22" s="43" t="str">
        <f ca="1">IF(Z22="","",IF(INDEX(Data!$BR:$BR,MATCH(Z22,Data!$A:$A,0),1)=0,"",INDEX(Data!$BR:$BR,MATCH(Z22,Data!$A:$A,0),1)))</f>
        <v/>
      </c>
      <c r="Z22" s="43" t="str">
        <f ca="1">IFERROR(INDEX(Data!$A$1:AA$1002,_xlfn.AGGREGATE(15,6,(OFFSET(Data!$A$1,0,MATCH(Z$6,Data!$1:$1,0)-1,1000,1)=IF(Z$7="","Yes",Z$7))/(OFFSET(Data!$A$1,0,MATCH(Z$6,Data!$1:$1,0)-1,1000,1)=IF(Z$7="","Yes",Z$7))*ROW(Data!$C$1:$C$1002),ROW(Z22)-ROW(Z$7)),1),"")</f>
        <v>COZI</v>
      </c>
      <c r="AA22" s="43" t="str">
        <f ca="1">IF(AB22="","",IF(INDEX(Data!$BR:$BR,MATCH(AB22,Data!$A:$A,0),1)=0,"",INDEX(Data!$BR:$BR,MATCH(AB22,Data!$A:$A,0),1)))</f>
        <v/>
      </c>
      <c r="AB22" s="43" t="str">
        <f ca="1">IFERROR(INDEX(Data!$A$1:AC$1002,_xlfn.AGGREGATE(15,6,(OFFSET(Data!$A$1,0,MATCH(AB$6,Data!$1:$1,0)-1,1000,1)=IF(AB$7="","Yes",AB$7))/(OFFSET(Data!$A$1,0,MATCH(AB$6,Data!$1:$1,0)-1,1000,1)=IF(AB$7="","Yes",AB$7))*ROW(Data!$C$1:$C$1002),ROW(AB22)-ROW(AB$7)),1),"")</f>
        <v>Big Ten Network</v>
      </c>
      <c r="AC22" s="43" t="str">
        <f ca="1">IF(AD22="","",IF(INDEX(Data!$BR:$BR,MATCH(AD22,Data!$A:$A,0),1)=0,"",INDEX(Data!$BR:$BR,MATCH(AD22,Data!$A:$A,0),1)))</f>
        <v/>
      </c>
      <c r="AD22" s="43" t="str">
        <f ca="1">IFERROR(INDEX(Data!$A$1:AE$1002,_xlfn.AGGREGATE(15,6,(OFFSET(Data!$A$1,0,MATCH(AD$6,Data!$1:$1,0)-1,1000,1)=IF(AD$7="","Yes",AD$7))/(OFFSET(Data!$A$1,0,MATCH(AD$6,Data!$1:$1,0)-1,1000,1)=IF(AD$7="","Yes",AD$7))*ROW(Data!$C$1:$C$1002),ROW(AD22)-ROW(AD$7)),1),"")</f>
        <v>Hallmark</v>
      </c>
      <c r="AE22" s="43" t="str">
        <f ca="1">IF(AF22="","",IF(INDEX(Data!$BR:$BR,MATCH(AF22,Data!$A:$A,0),1)=0,"",INDEX(Data!$BR:$BR,MATCH(AF22,Data!$A:$A,0),1)))</f>
        <v/>
      </c>
      <c r="AF22" s="43" t="str">
        <f ca="1">IFERROR(INDEX(Data!$A$1:AM$1002,_xlfn.AGGREGATE(15,6,(OFFSET(Data!$A$1,0,MATCH(AF$6,Data!$1:$1,0)-1,1000,1)=IF(AF$7="","Yes",AF$7))/(OFFSET(Data!$A$1,0,MATCH(AF$6,Data!$1:$1,0)-1,1000,1)=IF(AF$7="","Yes",AF$7))*ROW(Data!$C$1:$C$1002),ROW(AF22)-ROW(AF$7)),1),"")</f>
        <v/>
      </c>
      <c r="AG22" s="43" t="str">
        <f ca="1">IF(AH22="","",IF(INDEX(Data!$BR:$BR,MATCH(AH22,Data!$A:$A,0),1)=0,"",INDEX(Data!$BR:$BR,MATCH(AH22,Data!$A:$A,0),1)))</f>
        <v/>
      </c>
      <c r="AH22" s="43" t="str">
        <f ca="1">IFERROR(INDEX(Data!$A$1:AO$1002,_xlfn.AGGREGATE(15,6,(OFFSET(Data!$A$1,0,MATCH(AH$6,Data!$1:$1,0)-1,1000,1)=IF(AH$7="","Yes",AH$7))/(OFFSET(Data!$A$1,0,MATCH(AH$6,Data!$1:$1,0)-1,1000,1)=IF(AH$7="","Yes",AH$7))*ROW(Data!$C$1:$C$1002),ROW(AH22)-ROW(AH$7)),1),"")</f>
        <v/>
      </c>
      <c r="AI22" s="43" t="str">
        <f ca="1">IF(AJ22="","",IF(INDEX(Data!$BR:$BR,MATCH(AJ22,Data!$A:$A,0),1)=0,"",INDEX(Data!$BR:$BR,MATCH(AJ22,Data!$A:$A,0),1)))</f>
        <v/>
      </c>
      <c r="AJ22" s="43" t="str">
        <f ca="1">IFERROR(INDEX(Data!$A$1:AQ$1002,_xlfn.AGGREGATE(15,6,(OFFSET(Data!$A$1,0,MATCH(AJ$6,Data!$1:$1,0)-1,1000,1)=IF(AJ$7="","Yes",AJ$7))/(OFFSET(Data!$A$1,0,MATCH(AJ$6,Data!$1:$1,0)-1,1000,1)=IF(AJ$7="","Yes",AJ$7))*ROW(Data!$C$1:$C$1002),ROW(AJ22)-ROW(AJ$7)),1),"")</f>
        <v>Disney Junior</v>
      </c>
      <c r="AK22" s="43" t="str">
        <f ca="1">IF(AL22="","",IF(INDEX(Data!$BR:$BR,MATCH(AL22,Data!$A:$A,0),1)=0,"",INDEX(Data!$BR:$BR,MATCH(AL22,Data!$A:$A,0),1)))</f>
        <v/>
      </c>
      <c r="AL22" s="43" t="str">
        <f ca="1">IFERROR(INDEX(Data!$A$1:AS$1002,_xlfn.AGGREGATE(15,6,(OFFSET(Data!$A$1,0,MATCH(AL$6,Data!$1:$1,0)-1,1000,1)=IF(AL$7="","Yes",AL$7))/(OFFSET(Data!$A$1,0,MATCH(AL$6,Data!$1:$1,0)-1,1000,1)=IF(AL$7="","Yes",AL$7))*ROW(Data!$C$1:$C$1002),ROW(AL22)-ROW(AL$7)),1),"")</f>
        <v>NTN24</v>
      </c>
      <c r="AM22" s="43" t="str">
        <f ca="1">IF(AN22="","",IF(INDEX(Data!$BR:$BR,MATCH(AN22,Data!$A:$A,0),1)=0,"",INDEX(Data!$BR:$BR,MATCH(AN22,Data!$A:$A,0),1)))</f>
        <v/>
      </c>
      <c r="AN22" s="43" t="str">
        <f ca="1">IFERROR(INDEX(Data!$A$1:AU$1002,_xlfn.AGGREGATE(15,6,(OFFSET(Data!$A$1,0,MATCH(AN$6,Data!$1:$1,0)-1,1000,1)=IF(AN$7="","Yes",AN$7))/(OFFSET(Data!$A$1,0,MATCH(AN$6,Data!$1:$1,0)-1,1000,1)=IF(AN$7="","Yes",AN$7))*ROW(Data!$C$1:$C$1002),ROW(AN22)-ROW(AN$7)),1),"")</f>
        <v>CMT</v>
      </c>
    </row>
    <row r="23" spans="1:40" ht="24" x14ac:dyDescent="0.4">
      <c r="A23" s="43" t="str">
        <f ca="1">IF(B23="","",IF(INDEX(Data!$BR:$BR,MATCH(B23,Data!$A:$A,0),1)=0,"",INDEX(Data!$BR:$BR,MATCH(B23,Data!$A:$A,0),1)))</f>
        <v/>
      </c>
      <c r="B23" s="43" t="str">
        <f ca="1">IFERROR(INDEX(Data!A$1:$A$1002,_xlfn.AGGREGATE(15,6,(OFFSET(Data!$A$1,0,MATCH(B$6,Data!$1:$1,0)-1,1000,1)=IF(B$7="","Yes",B$7))/(OFFSET(Data!$A$1,0,MATCH(B$6,Data!$1:$1,0)-1,1000,1)=IF(B$7="","Yes",B$7))*ROW(Data!$C$1:$C$1002),ROW(B23)-ROW(B$7)),1),"")</f>
        <v>Comedy Central</v>
      </c>
      <c r="C23" s="43" t="str">
        <f ca="1">IF(D23="","",IF(INDEX(Data!$BR:$BR,MATCH(D23,Data!$A:$A,0),1)=0,"",INDEX(Data!$BR:$BR,MATCH(D23,Data!$A:$A,0),1)))</f>
        <v/>
      </c>
      <c r="D23" s="43" t="str">
        <f ca="1">IFERROR(INDEX(Data!$A$1:C$1002,_xlfn.AGGREGATE(15,6,(OFFSET(Data!$A$1,0,MATCH(D$6,Data!$1:$1,0)-1,1000,1)=IF(D$7="","Yes",D$7))/(OFFSET(Data!$A$1,0,MATCH(D$6,Data!$1:$1,0)-1,1000,1)=IF(D$7="","Yes",D$7))*ROW(Data!$C$1:$C$1002),ROW(D23)-ROW(D$7)),1),"")</f>
        <v>ESPN 2</v>
      </c>
      <c r="E23" s="43" t="str">
        <f ca="1">IF(F23="","",IF(INDEX(Data!$BR:$BR,MATCH(F23,Data!$A:$A,0),1)=0,"",INDEX(Data!$BR:$BR,MATCH(F23,Data!$A:$A,0),1)))</f>
        <v/>
      </c>
      <c r="F23" s="43" t="str">
        <f ca="1">IFERROR(INDEX(Data!$A$1:E$1002,_xlfn.AGGREGATE(15,6,(OFFSET(Data!$A$1,0,MATCH(F$6,Data!$1:$1,0)-1,1000,1)=IF(F$7="","Yes",F$7))/(OFFSET(Data!$A$1,0,MATCH(F$6,Data!$1:$1,0)-1,1000,1)=IF(F$7="","Yes",F$7))*ROW(Data!$C$1:$C$1002),ROW(F23)-ROW(F$7)),1),"")</f>
        <v>E!</v>
      </c>
      <c r="G23" s="43" t="str">
        <f ca="1">IF(H23="","",IF(INDEX(Data!$BR:$BR,MATCH(H23,Data!$A:$A,0),1)=0,"",INDEX(Data!$BR:$BR,MATCH(H23,Data!$A:$A,0),1)))</f>
        <v/>
      </c>
      <c r="H23" s="43" t="str">
        <f ca="1">IFERROR(INDEX(Data!$A$1:G$1002,_xlfn.AGGREGATE(15,6,(OFFSET(Data!$A$1,0,MATCH(H$6,Data!$1:$1,0)-1,1000,1)=IF(H$7="","Yes",H$7))/(OFFSET(Data!$A$1,0,MATCH(H$6,Data!$1:$1,0)-1,1000,1)=IF(H$7="","Yes",H$7))*ROW(Data!$C$1:$C$1002),ROW(H23)-ROW(H$7)),1),"")</f>
        <v>Disney Channel</v>
      </c>
      <c r="I23" s="43" t="str">
        <f ca="1">IF(J23="","",IF(INDEX(Data!$BR:$BR,MATCH(J23,Data!$A:$A,0),1)=0,"",INDEX(Data!$BR:$BR,MATCH(J23,Data!$A:$A,0),1)))</f>
        <v/>
      </c>
      <c r="J23" s="43" t="str">
        <f ca="1">IFERROR(INDEX(Data!$A$1:I$1002,_xlfn.AGGREGATE(15,6,(OFFSET(Data!$A$1,0,MATCH(J$6,Data!$1:$1,0)-1,1000,1)=IF(J$7="","Yes",J$7))/(OFFSET(Data!$A$1,0,MATCH(J$6,Data!$1:$1,0)-1,1000,1)=IF(J$7="","Yes",J$7))*ROW(Data!$C$1:$C$1002),ROW(J23)-ROW(J$7)),1),"")</f>
        <v>CNBC World</v>
      </c>
      <c r="K23" s="43" t="str">
        <f ca="1">IF(L23="","",IF(INDEX(Data!$BR:$BR,MATCH(L23,Data!$A:$A,0),1)=0,"",INDEX(Data!$BR:$BR,MATCH(L23,Data!$A:$A,0),1)))</f>
        <v/>
      </c>
      <c r="L23" s="43" t="str">
        <f ca="1">IFERROR(INDEX(Data!$A$1:K$1002,_xlfn.AGGREGATE(15,6,(OFFSET(Data!$A$1,0,MATCH(L$6,Data!$1:$1,0)-1,1000,1)=IF(L$7="","Yes",L$7))/(OFFSET(Data!$A$1,0,MATCH(L$6,Data!$1:$1,0)-1,1000,1)=IF(L$7="","Yes",L$7))*ROW(Data!$C$1:$C$1002),ROW(L23)-ROW(L$7)),1),"")</f>
        <v>CMT</v>
      </c>
      <c r="M23" s="43">
        <f ca="1">IF(N23="","",IF(INDEX(Data!$BR:$BR,MATCH(N23,Data!$A:$A,0),1)=0,"",INDEX(Data!$BR:$BR,MATCH(N23,Data!$A:$A,0),1)))</f>
        <v>3</v>
      </c>
      <c r="N23" s="43" t="str">
        <f ca="1">IFERROR(INDEX(Data!$A$1:M$1002,_xlfn.AGGREGATE(15,6,(OFFSET(Data!$A$1,0,MATCH(N$6,Data!$1:$1,0)-1,1000,1)=IF(N$7="","Yes",N$7))/(OFFSET(Data!$A$1,0,MATCH(N$6,Data!$1:$1,0)-1,1000,1)=IF(N$7="","Yes",N$7))*ROW(Data!$C$1:$C$1002),ROW(N23)-ROW(N$7)),1),"")</f>
        <v>Cartoon Network</v>
      </c>
      <c r="O23" s="43" t="str">
        <f ca="1">IF(P23="","",IF(INDEX(Data!$BR:$BR,MATCH(P23,Data!$A:$A,0),1)=0,"",INDEX(Data!$BR:$BR,MATCH(P23,Data!$A:$A,0),1)))</f>
        <v/>
      </c>
      <c r="P23" s="43" t="str">
        <f ca="1">IFERROR(INDEX(Data!$A$1:O$1002,_xlfn.AGGREGATE(15,6,(OFFSET(Data!$A$1,0,MATCH(P$6,Data!$1:$1,0)-1,1000,1)=IF(P$7="","Yes",P$7))/(OFFSET(Data!$A$1,0,MATCH(P$6,Data!$1:$1,0)-1,1000,1)=IF(P$7="","Yes",P$7))*ROW(Data!$C$1:$C$1002),ROW(P23)-ROW(P$7)),1),"")</f>
        <v>BET Her</v>
      </c>
      <c r="Q23" s="43" t="str">
        <f ca="1">IF(R23="","",IF(INDEX(Data!$BR:$BR,MATCH(R23,Data!$A:$A,0),1)=0,"",INDEX(Data!$BR:$BR,MATCH(R23,Data!$A:$A,0),1)))</f>
        <v/>
      </c>
      <c r="R23" s="43" t="str">
        <f ca="1">IFERROR(INDEX(Data!$A$1:Q$1002,_xlfn.AGGREGATE(15,6,(OFFSET(Data!$A$1,0,MATCH(R$6,Data!$1:$1,0)-1,1000,1)=IF(R$7="","Yes",R$7))/(OFFSET(Data!$A$1,0,MATCH(R$6,Data!$1:$1,0)-1,1000,1)=IF(R$7="","Yes",R$7))*ROW(Data!$C$1:$C$1002),ROW(R23)-ROW(R$7)),1),"")</f>
        <v>BET Her</v>
      </c>
      <c r="S23" s="43" t="str">
        <f ca="1">IF(T23="","",IF(INDEX(Data!$BR:$BR,MATCH(T23,Data!$A:$A,0),1)=0,"",INDEX(Data!$BR:$BR,MATCH(T23,Data!$A:$A,0),1)))</f>
        <v/>
      </c>
      <c r="T23" s="43" t="str">
        <f ca="1">IFERROR(INDEX(Data!$A$1:R$1002,_xlfn.AGGREGATE(15,6,(OFFSET(Data!$A$1,0,MATCH(T$6,Data!$1:$1,0)-1,1000,1)=IF(T$7="","Yes",T$7))/(OFFSET(Data!$A$1,0,MATCH(T$6,Data!$1:$1,0)-1,1000,1)=IF(T$7="","Yes",T$7))*ROW(Data!$C$1:$C$1002),ROW(T23)-ROW(T$7)),1),"")</f>
        <v>Boomerang</v>
      </c>
      <c r="U23" s="43" t="str">
        <f ca="1">IF(V23="","",IF(INDEX(Data!$BR:$BR,MATCH(V23,Data!$A:$A,0),1)=0,"",INDEX(Data!$BR:$BR,MATCH(V23,Data!$A:$A,0),1)))</f>
        <v/>
      </c>
      <c r="V23" s="43" t="str">
        <f ca="1">IFERROR(INDEX(Data!$A$1:T$1002,_xlfn.AGGREGATE(15,6,(OFFSET(Data!$A$1,0,MATCH(V$6,Data!$1:$1,0)-1,1000,1)=IF(V$7="","Yes",V$7))/(OFFSET(Data!$A$1,0,MATCH(V$6,Data!$1:$1,0)-1,1000,1)=IF(V$7="","Yes",V$7))*ROW(Data!$C$1:$C$1002),ROW(V23)-ROW(V$7)),1),"")</f>
        <v>CNBC World</v>
      </c>
      <c r="W23" s="43" t="str">
        <f ca="1">IF(X23="","",IF(INDEX(Data!$BR:$BR,MATCH(X23,Data!$A:$A,0),1)=0,"",INDEX(Data!$BR:$BR,MATCH(X23,Data!$A:$A,0),1)))</f>
        <v/>
      </c>
      <c r="X23" s="43" t="str">
        <f ca="1">IFERROR(INDEX(Data!$A$1:Y$1002,_xlfn.AGGREGATE(15,6,(OFFSET(Data!$A$1,0,MATCH(X$6,Data!$1:$1,0)-1,1000,1)=IF(X$7="","Yes",X$7))/(OFFSET(Data!$A$1,0,MATCH(X$6,Data!$1:$1,0)-1,1000,1)=IF(X$7="","Yes",X$7))*ROW(Data!$C$1:$C$1002),ROW(X23)-ROW(X$7)),1),"")</f>
        <v>CNN</v>
      </c>
      <c r="Y23" s="43" t="str">
        <f ca="1">IF(Z23="","",IF(INDEX(Data!$BR:$BR,MATCH(Z23,Data!$A:$A,0),1)=0,"",INDEX(Data!$BR:$BR,MATCH(Z23,Data!$A:$A,0),1)))</f>
        <v/>
      </c>
      <c r="Z23" s="43" t="str">
        <f ca="1">IFERROR(INDEX(Data!$A$1:AA$1002,_xlfn.AGGREGATE(15,6,(OFFSET(Data!$A$1,0,MATCH(Z$6,Data!$1:$1,0)-1,1000,1)=IF(Z$7="","Yes",Z$7))/(OFFSET(Data!$A$1,0,MATCH(Z$6,Data!$1:$1,0)-1,1000,1)=IF(Z$7="","Yes",Z$7))*ROW(Data!$C$1:$C$1002),ROW(Z23)-ROW(Z$7)),1),"")</f>
        <v>Discovery Channel</v>
      </c>
      <c r="AA23" s="43" t="str">
        <f ca="1">IF(AB23="","",IF(INDEX(Data!$BR:$BR,MATCH(AB23,Data!$A:$A,0),1)=0,"",INDEX(Data!$BR:$BR,MATCH(AB23,Data!$A:$A,0),1)))</f>
        <v/>
      </c>
      <c r="AB23" s="43" t="str">
        <f ca="1">IFERROR(INDEX(Data!$A$1:AC$1002,_xlfn.AGGREGATE(15,6,(OFFSET(Data!$A$1,0,MATCH(AB$6,Data!$1:$1,0)-1,1000,1)=IF(AB$7="","Yes",AB$7))/(OFFSET(Data!$A$1,0,MATCH(AB$6,Data!$1:$1,0)-1,1000,1)=IF(AB$7="","Yes",AB$7))*ROW(Data!$C$1:$C$1002),ROW(AB23)-ROW(AB$7)),1),"")</f>
        <v>Bravo</v>
      </c>
      <c r="AC23" s="43" t="str">
        <f ca="1">IF(AD23="","",IF(INDEX(Data!$BR:$BR,MATCH(AD23,Data!$A:$A,0),1)=0,"",INDEX(Data!$BR:$BR,MATCH(AD23,Data!$A:$A,0),1)))</f>
        <v/>
      </c>
      <c r="AD23" s="43" t="str">
        <f ca="1">IFERROR(INDEX(Data!$A$1:AE$1002,_xlfn.AGGREGATE(15,6,(OFFSET(Data!$A$1,0,MATCH(AD$6,Data!$1:$1,0)-1,1000,1)=IF(AD$7="","Yes",AD$7))/(OFFSET(Data!$A$1,0,MATCH(AD$6,Data!$1:$1,0)-1,1000,1)=IF(AD$7="","Yes",AD$7))*ROW(Data!$C$1:$C$1002),ROW(AD23)-ROW(AD$7)),1),"")</f>
        <v>Hallmark Movies &amp; Mysteries</v>
      </c>
      <c r="AE23" s="43" t="str">
        <f ca="1">IF(AF23="","",IF(INDEX(Data!$BR:$BR,MATCH(AF23,Data!$A:$A,0),1)=0,"",INDEX(Data!$BR:$BR,MATCH(AF23,Data!$A:$A,0),1)))</f>
        <v/>
      </c>
      <c r="AF23" s="43" t="str">
        <f ca="1">IFERROR(INDEX(Data!$A$1:AM$1002,_xlfn.AGGREGATE(15,6,(OFFSET(Data!$A$1,0,MATCH(AF$6,Data!$1:$1,0)-1,1000,1)=IF(AF$7="","Yes",AF$7))/(OFFSET(Data!$A$1,0,MATCH(AF$6,Data!$1:$1,0)-1,1000,1)=IF(AF$7="","Yes",AF$7))*ROW(Data!$C$1:$C$1002),ROW(AF23)-ROW(AF$7)),1),"")</f>
        <v/>
      </c>
      <c r="AG23" s="43" t="str">
        <f ca="1">IF(AH23="","",IF(INDEX(Data!$BR:$BR,MATCH(AH23,Data!$A:$A,0),1)=0,"",INDEX(Data!$BR:$BR,MATCH(AH23,Data!$A:$A,0),1)))</f>
        <v/>
      </c>
      <c r="AH23" s="43" t="str">
        <f ca="1">IFERROR(INDEX(Data!$A$1:AO$1002,_xlfn.AGGREGATE(15,6,(OFFSET(Data!$A$1,0,MATCH(AH$6,Data!$1:$1,0)-1,1000,1)=IF(AH$7="","Yes",AH$7))/(OFFSET(Data!$A$1,0,MATCH(AH$6,Data!$1:$1,0)-1,1000,1)=IF(AH$7="","Yes",AH$7))*ROW(Data!$C$1:$C$1002),ROW(AH23)-ROW(AH$7)),1),"")</f>
        <v/>
      </c>
      <c r="AI23" s="43" t="str">
        <f ca="1">IF(AJ23="","",IF(INDEX(Data!$BR:$BR,MATCH(AJ23,Data!$A:$A,0),1)=0,"",INDEX(Data!$BR:$BR,MATCH(AJ23,Data!$A:$A,0),1)))</f>
        <v/>
      </c>
      <c r="AJ23" s="43" t="str">
        <f ca="1">IFERROR(INDEX(Data!$A$1:AQ$1002,_xlfn.AGGREGATE(15,6,(OFFSET(Data!$A$1,0,MATCH(AJ$6,Data!$1:$1,0)-1,1000,1)=IF(AJ$7="","Yes",AJ$7))/(OFFSET(Data!$A$1,0,MATCH(AJ$6,Data!$1:$1,0)-1,1000,1)=IF(AJ$7="","Yes",AJ$7))*ROW(Data!$C$1:$C$1002),ROW(AJ23)-ROW(AJ$7)),1),"")</f>
        <v>Disney XD</v>
      </c>
      <c r="AK23" s="43" t="str">
        <f ca="1">IF(AL23="","",IF(INDEX(Data!$BR:$BR,MATCH(AL23,Data!$A:$A,0),1)=0,"",INDEX(Data!$BR:$BR,MATCH(AL23,Data!$A:$A,0),1)))</f>
        <v/>
      </c>
      <c r="AL23" s="43" t="str">
        <f ca="1">IFERROR(INDEX(Data!$A$1:AS$1002,_xlfn.AGGREGATE(15,6,(OFFSET(Data!$A$1,0,MATCH(AL$6,Data!$1:$1,0)-1,1000,1)=IF(AL$7="","Yes",AL$7))/(OFFSET(Data!$A$1,0,MATCH(AL$6,Data!$1:$1,0)-1,1000,1)=IF(AL$7="","Yes",AL$7))*ROW(Data!$C$1:$C$1002),ROW(AL23)-ROW(AL$7)),1),"")</f>
        <v>Nuestra Tele</v>
      </c>
      <c r="AM23" s="43" t="str">
        <f ca="1">IF(AN23="","",IF(INDEX(Data!$BR:$BR,MATCH(AN23,Data!$A:$A,0),1)=0,"",INDEX(Data!$BR:$BR,MATCH(AN23,Data!$A:$A,0),1)))</f>
        <v/>
      </c>
      <c r="AN23" s="43" t="str">
        <f ca="1">IFERROR(INDEX(Data!$A$1:AU$1002,_xlfn.AGGREGATE(15,6,(OFFSET(Data!$A$1,0,MATCH(AN$6,Data!$1:$1,0)-1,1000,1)=IF(AN$7="","Yes",AN$7))/(OFFSET(Data!$A$1,0,MATCH(AN$6,Data!$1:$1,0)-1,1000,1)=IF(AN$7="","Yes",AN$7))*ROW(Data!$C$1:$C$1002),ROW(AN23)-ROW(AN$7)),1),"")</f>
        <v>CMT Music</v>
      </c>
    </row>
    <row r="24" spans="1:40" x14ac:dyDescent="0.4">
      <c r="A24" s="43">
        <f ca="1">IF(B24="","",IF(INDEX(Data!$BR:$BR,MATCH(B24,Data!$A:$A,0),1)=0,"",INDEX(Data!$BR:$BR,MATCH(B24,Data!$A:$A,0),1)))</f>
        <v>3</v>
      </c>
      <c r="B24" s="43" t="str">
        <f ca="1">IFERROR(INDEX(Data!A$1:$A$1002,_xlfn.AGGREGATE(15,6,(OFFSET(Data!$A$1,0,MATCH(B$6,Data!$1:$1,0)-1,1000,1)=IF(B$7="","Yes",B$7))/(OFFSET(Data!$A$1,0,MATCH(B$6,Data!$1:$1,0)-1,1000,1)=IF(B$7="","Yes",B$7))*ROW(Data!$C$1:$C$1002),ROW(B24)-ROW(B$7)),1),"")</f>
        <v>Cooking Channel</v>
      </c>
      <c r="C24" s="43" t="str">
        <f ca="1">IF(D24="","",IF(INDEX(Data!$BR:$BR,MATCH(D24,Data!$A:$A,0),1)=0,"",INDEX(Data!$BR:$BR,MATCH(D24,Data!$A:$A,0),1)))</f>
        <v/>
      </c>
      <c r="D24" s="43" t="str">
        <f ca="1">IFERROR(INDEX(Data!$A$1:C$1002,_xlfn.AGGREGATE(15,6,(OFFSET(Data!$A$1,0,MATCH(D$6,Data!$1:$1,0)-1,1000,1)=IF(D$7="","Yes",D$7))/(OFFSET(Data!$A$1,0,MATCH(D$6,Data!$1:$1,0)-1,1000,1)=IF(D$7="","Yes",D$7))*ROW(Data!$C$1:$C$1002),ROW(D24)-ROW(D$7)),1),"")</f>
        <v>ESPN 3</v>
      </c>
      <c r="E24" s="43" t="str">
        <f ca="1">IF(F24="","",IF(INDEX(Data!$BR:$BR,MATCH(F24,Data!$A:$A,0),1)=0,"",INDEX(Data!$BR:$BR,MATCH(F24,Data!$A:$A,0),1)))</f>
        <v/>
      </c>
      <c r="F24" s="43" t="str">
        <f ca="1">IFERROR(INDEX(Data!$A$1:E$1002,_xlfn.AGGREGATE(15,6,(OFFSET(Data!$A$1,0,MATCH(F$6,Data!$1:$1,0)-1,1000,1)=IF(F$7="","Yes",F$7))/(OFFSET(Data!$A$1,0,MATCH(F$6,Data!$1:$1,0)-1,1000,1)=IF(F$7="","Yes",F$7))*ROW(Data!$C$1:$C$1002),ROW(F24)-ROW(F$7)),1),"")</f>
        <v>Epix Drive-In</v>
      </c>
      <c r="G24" s="43" t="str">
        <f ca="1">IF(H24="","",IF(INDEX(Data!$BR:$BR,MATCH(H24,Data!$A:$A,0),1)=0,"",INDEX(Data!$BR:$BR,MATCH(H24,Data!$A:$A,0),1)))</f>
        <v/>
      </c>
      <c r="H24" s="43" t="str">
        <f ca="1">IFERROR(INDEX(Data!$A$1:G$1002,_xlfn.AGGREGATE(15,6,(OFFSET(Data!$A$1,0,MATCH(H$6,Data!$1:$1,0)-1,1000,1)=IF(H$7="","Yes",H$7))/(OFFSET(Data!$A$1,0,MATCH(H$6,Data!$1:$1,0)-1,1000,1)=IF(H$7="","Yes",H$7))*ROW(Data!$C$1:$C$1002),ROW(H24)-ROW(H$7)),1),"")</f>
        <v>Disney Junior</v>
      </c>
      <c r="I24" s="43" t="str">
        <f ca="1">IF(J24="","",IF(INDEX(Data!$BR:$BR,MATCH(J24,Data!$A:$A,0),1)=0,"",INDEX(Data!$BR:$BR,MATCH(J24,Data!$A:$A,0),1)))</f>
        <v/>
      </c>
      <c r="J24" s="43" t="str">
        <f ca="1">IFERROR(INDEX(Data!$A$1:I$1002,_xlfn.AGGREGATE(15,6,(OFFSET(Data!$A$1,0,MATCH(J$6,Data!$1:$1,0)-1,1000,1)=IF(J$7="","Yes",J$7))/(OFFSET(Data!$A$1,0,MATCH(J$6,Data!$1:$1,0)-1,1000,1)=IF(J$7="","Yes",J$7))*ROW(Data!$C$1:$C$1002),ROW(J24)-ROW(J$7)),1),"")</f>
        <v>CNN</v>
      </c>
      <c r="K24" s="43" t="str">
        <f ca="1">IF(L24="","",IF(INDEX(Data!$BR:$BR,MATCH(L24,Data!$A:$A,0),1)=0,"",INDEX(Data!$BR:$BR,MATCH(L24,Data!$A:$A,0),1)))</f>
        <v/>
      </c>
      <c r="L24" s="43" t="str">
        <f ca="1">IFERROR(INDEX(Data!$A$1:K$1002,_xlfn.AGGREGATE(15,6,(OFFSET(Data!$A$1,0,MATCH(L$6,Data!$1:$1,0)-1,1000,1)=IF(L$7="","Yes",L$7))/(OFFSET(Data!$A$1,0,MATCH(L$6,Data!$1:$1,0)-1,1000,1)=IF(L$7="","Yes",L$7))*ROW(Data!$C$1:$C$1002),ROW(L24)-ROW(L$7)),1),"")</f>
        <v>CNBC</v>
      </c>
      <c r="M24" s="43">
        <f ca="1">IF(N24="","",IF(INDEX(Data!$BR:$BR,MATCH(N24,Data!$A:$A,0),1)=0,"",INDEX(Data!$BR:$BR,MATCH(N24,Data!$A:$A,0),1)))</f>
        <v>1</v>
      </c>
      <c r="N24" s="43" t="str">
        <f ca="1">IFERROR(INDEX(Data!$A$1:M$1002,_xlfn.AGGREGATE(15,6,(OFFSET(Data!$A$1,0,MATCH(N$6,Data!$1:$1,0)-1,1000,1)=IF(N$7="","Yes",N$7))/(OFFSET(Data!$A$1,0,MATCH(N$6,Data!$1:$1,0)-1,1000,1)=IF(N$7="","Yes",N$7))*ROW(Data!$C$1:$C$1002),ROW(N24)-ROW(N$7)),1),"")</f>
        <v>CBS</v>
      </c>
      <c r="O24" s="43" t="str">
        <f ca="1">IF(P24="","",IF(INDEX(Data!$BR:$BR,MATCH(P24,Data!$A:$A,0),1)=0,"",INDEX(Data!$BR:$BR,MATCH(P24,Data!$A:$A,0),1)))</f>
        <v/>
      </c>
      <c r="P24" s="43" t="str">
        <f ca="1">IFERROR(INDEX(Data!$A$1:O$1002,_xlfn.AGGREGATE(15,6,(OFFSET(Data!$A$1,0,MATCH(P$6,Data!$1:$1,0)-1,1000,1)=IF(P$7="","Yes",P$7))/(OFFSET(Data!$A$1,0,MATCH(P$6,Data!$1:$1,0)-1,1000,1)=IF(P$7="","Yes",P$7))*ROW(Data!$C$1:$C$1002),ROW(P24)-ROW(P$7)),1),"")</f>
        <v>Big Ten Network</v>
      </c>
      <c r="Q24" s="43" t="str">
        <f ca="1">IF(R24="","",IF(INDEX(Data!$BR:$BR,MATCH(R24,Data!$A:$A,0),1)=0,"",INDEX(Data!$BR:$BR,MATCH(R24,Data!$A:$A,0),1)))</f>
        <v/>
      </c>
      <c r="R24" s="43" t="str">
        <f ca="1">IFERROR(INDEX(Data!$A$1:Q$1002,_xlfn.AGGREGATE(15,6,(OFFSET(Data!$A$1,0,MATCH(R$6,Data!$1:$1,0)-1,1000,1)=IF(R$7="","Yes",R$7))/(OFFSET(Data!$A$1,0,MATCH(R$6,Data!$1:$1,0)-1,1000,1)=IF(R$7="","Yes",R$7))*ROW(Data!$C$1:$C$1002),ROW(R24)-ROW(R$7)),1),"")</f>
        <v>Big Ten Network</v>
      </c>
      <c r="S24" s="43" t="str">
        <f ca="1">IF(T24="","",IF(INDEX(Data!$BR:$BR,MATCH(T24,Data!$A:$A,0),1)=0,"",INDEX(Data!$BR:$BR,MATCH(T24,Data!$A:$A,0),1)))</f>
        <v/>
      </c>
      <c r="T24" s="43" t="str">
        <f ca="1">IFERROR(INDEX(Data!$A$1:R$1002,_xlfn.AGGREGATE(15,6,(OFFSET(Data!$A$1,0,MATCH(T$6,Data!$1:$1,0)-1,1000,1)=IF(T$7="","Yes",T$7))/(OFFSET(Data!$A$1,0,MATCH(T$6,Data!$1:$1,0)-1,1000,1)=IF(T$7="","Yes",T$7))*ROW(Data!$C$1:$C$1002),ROW(T24)-ROW(T$7)),1),"")</f>
        <v>Bravo</v>
      </c>
      <c r="U24" s="43" t="str">
        <f ca="1">IF(V24="","",IF(INDEX(Data!$BR:$BR,MATCH(V24,Data!$A:$A,0),1)=0,"",INDEX(Data!$BR:$BR,MATCH(V24,Data!$A:$A,0),1)))</f>
        <v/>
      </c>
      <c r="V24" s="43" t="str">
        <f ca="1">IFERROR(INDEX(Data!$A$1:T$1002,_xlfn.AGGREGATE(15,6,(OFFSET(Data!$A$1,0,MATCH(V$6,Data!$1:$1,0)-1,1000,1)=IF(V$7="","Yes",V$7))/(OFFSET(Data!$A$1,0,MATCH(V$6,Data!$1:$1,0)-1,1000,1)=IF(V$7="","Yes",V$7))*ROW(Data!$C$1:$C$1002),ROW(V24)-ROW(V$7)),1),"")</f>
        <v>CNN</v>
      </c>
      <c r="W24" s="43" t="str">
        <f ca="1">IF(X24="","",IF(INDEX(Data!$BR:$BR,MATCH(X24,Data!$A:$A,0),1)=0,"",INDEX(Data!$BR:$BR,MATCH(X24,Data!$A:$A,0),1)))</f>
        <v/>
      </c>
      <c r="X24" s="43" t="str">
        <f ca="1">IFERROR(INDEX(Data!$A$1:Y$1002,_xlfn.AGGREGATE(15,6,(OFFSET(Data!$A$1,0,MATCH(X$6,Data!$1:$1,0)-1,1000,1)=IF(X$7="","Yes",X$7))/(OFFSET(Data!$A$1,0,MATCH(X$6,Data!$1:$1,0)-1,1000,1)=IF(X$7="","Yes",X$7))*ROW(Data!$C$1:$C$1002),ROW(X24)-ROW(X$7)),1),"")</f>
        <v>CNN International</v>
      </c>
      <c r="Y24" s="43" t="str">
        <f ca="1">IF(Z24="","",IF(INDEX(Data!$BR:$BR,MATCH(Z24,Data!$A:$A,0),1)=0,"",INDEX(Data!$BR:$BR,MATCH(Z24,Data!$A:$A,0),1)))</f>
        <v/>
      </c>
      <c r="Z24" s="43" t="str">
        <f ca="1">IFERROR(INDEX(Data!$A$1:AA$1002,_xlfn.AGGREGATE(15,6,(OFFSET(Data!$A$1,0,MATCH(Z$6,Data!$1:$1,0)-1,1000,1)=IF(Z$7="","Yes",Z$7))/(OFFSET(Data!$A$1,0,MATCH(Z$6,Data!$1:$1,0)-1,1000,1)=IF(Z$7="","Yes",Z$7))*ROW(Data!$C$1:$C$1002),ROW(Z24)-ROW(Z$7)),1),"")</f>
        <v>Disney Channel</v>
      </c>
      <c r="AA24" s="43">
        <f ca="1">IF(AB24="","",IF(INDEX(Data!$BR:$BR,MATCH(AB24,Data!$A:$A,0),1)=0,"",INDEX(Data!$BR:$BR,MATCH(AB24,Data!$A:$A,0),1)))</f>
        <v>3</v>
      </c>
      <c r="AB24" s="43" t="str">
        <f ca="1">IFERROR(INDEX(Data!$A$1:AC$1002,_xlfn.AGGREGATE(15,6,(OFFSET(Data!$A$1,0,MATCH(AB$6,Data!$1:$1,0)-1,1000,1)=IF(AB$7="","Yes",AB$7))/(OFFSET(Data!$A$1,0,MATCH(AB$6,Data!$1:$1,0)-1,1000,1)=IF(AB$7="","Yes",AB$7))*ROW(Data!$C$1:$C$1002),ROW(AB24)-ROW(AB$7)),1),"")</f>
        <v>Cartoon Network</v>
      </c>
      <c r="AC24" s="43" t="str">
        <f ca="1">IF(AD24="","",IF(INDEX(Data!$BR:$BR,MATCH(AD24,Data!$A:$A,0),1)=0,"",INDEX(Data!$BR:$BR,MATCH(AD24,Data!$A:$A,0),1)))</f>
        <v/>
      </c>
      <c r="AD24" s="43" t="str">
        <f ca="1">IFERROR(INDEX(Data!$A$1:AE$1002,_xlfn.AGGREGATE(15,6,(OFFSET(Data!$A$1,0,MATCH(AD$6,Data!$1:$1,0)-1,1000,1)=IF(AD$7="","Yes",AD$7))/(OFFSET(Data!$A$1,0,MATCH(AD$6,Data!$1:$1,0)-1,1000,1)=IF(AD$7="","Yes",AD$7))*ROW(Data!$C$1:$C$1002),ROW(AD24)-ROW(AD$7)),1),"")</f>
        <v>HGTV</v>
      </c>
      <c r="AE24" s="43" t="str">
        <f ca="1">IF(AF24="","",IF(INDEX(Data!$BR:$BR,MATCH(AF24,Data!$A:$A,0),1)=0,"",INDEX(Data!$BR:$BR,MATCH(AF24,Data!$A:$A,0),1)))</f>
        <v/>
      </c>
      <c r="AF24" s="43" t="str">
        <f ca="1">IFERROR(INDEX(Data!$A$1:AM$1002,_xlfn.AGGREGATE(15,6,(OFFSET(Data!$A$1,0,MATCH(AF$6,Data!$1:$1,0)-1,1000,1)=IF(AF$7="","Yes",AF$7))/(OFFSET(Data!$A$1,0,MATCH(AF$6,Data!$1:$1,0)-1,1000,1)=IF(AF$7="","Yes",AF$7))*ROW(Data!$C$1:$C$1002),ROW(AF24)-ROW(AF$7)),1),"")</f>
        <v/>
      </c>
      <c r="AG24" s="43" t="str">
        <f ca="1">IF(AH24="","",IF(INDEX(Data!$BR:$BR,MATCH(AH24,Data!$A:$A,0),1)=0,"",INDEX(Data!$BR:$BR,MATCH(AH24,Data!$A:$A,0),1)))</f>
        <v/>
      </c>
      <c r="AH24" s="43" t="str">
        <f ca="1">IFERROR(INDEX(Data!$A$1:AO$1002,_xlfn.AGGREGATE(15,6,(OFFSET(Data!$A$1,0,MATCH(AH$6,Data!$1:$1,0)-1,1000,1)=IF(AH$7="","Yes",AH$7))/(OFFSET(Data!$A$1,0,MATCH(AH$6,Data!$1:$1,0)-1,1000,1)=IF(AH$7="","Yes",AH$7))*ROW(Data!$C$1:$C$1002),ROW(AH24)-ROW(AH$7)),1),"")</f>
        <v/>
      </c>
      <c r="AI24" s="43" t="str">
        <f ca="1">IF(AJ24="","",IF(INDEX(Data!$BR:$BR,MATCH(AJ24,Data!$A:$A,0),1)=0,"",INDEX(Data!$BR:$BR,MATCH(AJ24,Data!$A:$A,0),1)))</f>
        <v/>
      </c>
      <c r="AJ24" s="43" t="str">
        <f ca="1">IFERROR(INDEX(Data!$A$1:AQ$1002,_xlfn.AGGREGATE(15,6,(OFFSET(Data!$A$1,0,MATCH(AJ$6,Data!$1:$1,0)-1,1000,1)=IF(AJ$7="","Yes",AJ$7))/(OFFSET(Data!$A$1,0,MATCH(AJ$6,Data!$1:$1,0)-1,1000,1)=IF(AJ$7="","Yes",AJ$7))*ROW(Data!$C$1:$C$1002),ROW(AJ24)-ROW(AJ$7)),1),"")</f>
        <v>DIY</v>
      </c>
      <c r="AK24" s="43" t="str">
        <f ca="1">IF(AL24="","",IF(INDEX(Data!$BR:$BR,MATCH(AL24,Data!$A:$A,0),1)=0,"",INDEX(Data!$BR:$BR,MATCH(AL24,Data!$A:$A,0),1)))</f>
        <v/>
      </c>
      <c r="AL24" s="43" t="str">
        <f ca="1">IFERROR(INDEX(Data!$A$1:AS$1002,_xlfn.AGGREGATE(15,6,(OFFSET(Data!$A$1,0,MATCH(AL$6,Data!$1:$1,0)-1,1000,1)=IF(AL$7="","Yes",AL$7))/(OFFSET(Data!$A$1,0,MATCH(AL$6,Data!$1:$1,0)-1,1000,1)=IF(AL$7="","Yes",AL$7))*ROW(Data!$C$1:$C$1002),ROW(AL24)-ROW(AL$7)),1),"")</f>
        <v>Pasiones</v>
      </c>
      <c r="AM24" s="43" t="str">
        <f ca="1">IF(AN24="","",IF(INDEX(Data!$BR:$BR,MATCH(AN24,Data!$A:$A,0),1)=0,"",INDEX(Data!$BR:$BR,MATCH(AN24,Data!$A:$A,0),1)))</f>
        <v/>
      </c>
      <c r="AN24" s="43" t="str">
        <f ca="1">IFERROR(INDEX(Data!$A$1:AU$1002,_xlfn.AGGREGATE(15,6,(OFFSET(Data!$A$1,0,MATCH(AN$6,Data!$1:$1,0)-1,1000,1)=IF(AN$7="","Yes",AN$7))/(OFFSET(Data!$A$1,0,MATCH(AN$6,Data!$1:$1,0)-1,1000,1)=IF(AN$7="","Yes",AN$7))*ROW(Data!$C$1:$C$1002),ROW(AN24)-ROW(AN$7)),1),"")</f>
        <v>Comedy Central</v>
      </c>
    </row>
    <row r="25" spans="1:40" ht="24" x14ac:dyDescent="0.4">
      <c r="A25" s="43" t="str">
        <f ca="1">IF(B25="","",IF(INDEX(Data!$BR:$BR,MATCH(B25,Data!$A:$A,0),1)=0,"",INDEX(Data!$BR:$BR,MATCH(B25,Data!$A:$A,0),1)))</f>
        <v/>
      </c>
      <c r="B25" s="43" t="str">
        <f ca="1">IFERROR(INDEX(Data!A$1:$A$1002,_xlfn.AGGREGATE(15,6,(OFFSET(Data!$A$1,0,MATCH(B$6,Data!$1:$1,0)-1,1000,1)=IF(B$7="","Yes",B$7))/(OFFSET(Data!$A$1,0,MATCH(B$6,Data!$1:$1,0)-1,1000,1)=IF(B$7="","Yes",B$7))*ROW(Data!$C$1:$C$1002),ROW(B25)-ROW(B$7)),1),"")</f>
        <v>Destination America</v>
      </c>
      <c r="C25" s="43" t="str">
        <f ca="1">IF(D25="","",IF(INDEX(Data!$BR:$BR,MATCH(D25,Data!$A:$A,0),1)=0,"",INDEX(Data!$BR:$BR,MATCH(D25,Data!$A:$A,0),1)))</f>
        <v/>
      </c>
      <c r="D25" s="43" t="str">
        <f ca="1">IFERROR(INDEX(Data!$A$1:C$1002,_xlfn.AGGREGATE(15,6,(OFFSET(Data!$A$1,0,MATCH(D$6,Data!$1:$1,0)-1,1000,1)=IF(D$7="","Yes",D$7))/(OFFSET(Data!$A$1,0,MATCH(D$6,Data!$1:$1,0)-1,1000,1)=IF(D$7="","Yes",D$7))*ROW(Data!$C$1:$C$1002),ROW(D25)-ROW(D$7)),1),"")</f>
        <v>Food Network</v>
      </c>
      <c r="E25" s="43" t="str">
        <f ca="1">IF(F25="","",IF(INDEX(Data!$BR:$BR,MATCH(F25,Data!$A:$A,0),1)=0,"",INDEX(Data!$BR:$BR,MATCH(F25,Data!$A:$A,0),1)))</f>
        <v/>
      </c>
      <c r="F25" s="43" t="str">
        <f ca="1">IFERROR(INDEX(Data!$A$1:E$1002,_xlfn.AGGREGATE(15,6,(OFFSET(Data!$A$1,0,MATCH(F$6,Data!$1:$1,0)-1,1000,1)=IF(F$7="","Yes",F$7))/(OFFSET(Data!$A$1,0,MATCH(F$6,Data!$1:$1,0)-1,1000,1)=IF(F$7="","Yes",F$7))*ROW(Data!$C$1:$C$1002),ROW(F25)-ROW(F$7)),1),"")</f>
        <v>Food Network</v>
      </c>
      <c r="G25" s="43" t="str">
        <f ca="1">IF(H25="","",IF(INDEX(Data!$BR:$BR,MATCH(H25,Data!$A:$A,0),1)=0,"",INDEX(Data!$BR:$BR,MATCH(H25,Data!$A:$A,0),1)))</f>
        <v/>
      </c>
      <c r="H25" s="43" t="str">
        <f ca="1">IFERROR(INDEX(Data!$A$1:G$1002,_xlfn.AGGREGATE(15,6,(OFFSET(Data!$A$1,0,MATCH(H$6,Data!$1:$1,0)-1,1000,1)=IF(H$7="","Yes",H$7))/(OFFSET(Data!$A$1,0,MATCH(H$6,Data!$1:$1,0)-1,1000,1)=IF(H$7="","Yes",H$7))*ROW(Data!$C$1:$C$1002),ROW(H25)-ROW(H$7)),1),"")</f>
        <v>Disney XD</v>
      </c>
      <c r="I25" s="43" t="str">
        <f ca="1">IF(J25="","",IF(INDEX(Data!$BR:$BR,MATCH(J25,Data!$A:$A,0),1)=0,"",INDEX(Data!$BR:$BR,MATCH(J25,Data!$A:$A,0),1)))</f>
        <v/>
      </c>
      <c r="J25" s="43" t="str">
        <f ca="1">IFERROR(INDEX(Data!$A$1:I$1002,_xlfn.AGGREGATE(15,6,(OFFSET(Data!$A$1,0,MATCH(J$6,Data!$1:$1,0)-1,1000,1)=IF(J$7="","Yes",J$7))/(OFFSET(Data!$A$1,0,MATCH(J$6,Data!$1:$1,0)-1,1000,1)=IF(J$7="","Yes",J$7))*ROW(Data!$C$1:$C$1002),ROW(J25)-ROW(J$7)),1),"")</f>
        <v>Comedy Central</v>
      </c>
      <c r="K25" s="43" t="str">
        <f ca="1">IF(L25="","",IF(INDEX(Data!$BR:$BR,MATCH(L25,Data!$A:$A,0),1)=0,"",INDEX(Data!$BR:$BR,MATCH(L25,Data!$A:$A,0),1)))</f>
        <v/>
      </c>
      <c r="L25" s="43" t="str">
        <f ca="1">IFERROR(INDEX(Data!$A$1:K$1002,_xlfn.AGGREGATE(15,6,(OFFSET(Data!$A$1,0,MATCH(L$6,Data!$1:$1,0)-1,1000,1)=IF(L$7="","Yes",L$7))/(OFFSET(Data!$A$1,0,MATCH(L$6,Data!$1:$1,0)-1,1000,1)=IF(L$7="","Yes",L$7))*ROW(Data!$C$1:$C$1002),ROW(L25)-ROW(L$7)),1),"")</f>
        <v>CNN</v>
      </c>
      <c r="M25" s="43" t="str">
        <f ca="1">IF(N25="","",IF(INDEX(Data!$BR:$BR,MATCH(N25,Data!$A:$A,0),1)=0,"",INDEX(Data!$BR:$BR,MATCH(N25,Data!$A:$A,0),1)))</f>
        <v/>
      </c>
      <c r="N25" s="43" t="str">
        <f ca="1">IFERROR(INDEX(Data!$A$1:M$1002,_xlfn.AGGREGATE(15,6,(OFFSET(Data!$A$1,0,MATCH(N$6,Data!$1:$1,0)-1,1000,1)=IF(N$7="","Yes",N$7))/(OFFSET(Data!$A$1,0,MATCH(N$6,Data!$1:$1,0)-1,1000,1)=IF(N$7="","Yes",N$7))*ROW(Data!$C$1:$C$1002),ROW(N25)-ROW(N$7)),1),"")</f>
        <v>Cheddar</v>
      </c>
      <c r="O25" s="43" t="str">
        <f ca="1">IF(P25="","",IF(INDEX(Data!$BR:$BR,MATCH(P25,Data!$A:$A,0),1)=0,"",INDEX(Data!$BR:$BR,MATCH(P25,Data!$A:$A,0),1)))</f>
        <v/>
      </c>
      <c r="P25" s="43" t="str">
        <f ca="1">IFERROR(INDEX(Data!$A$1:O$1002,_xlfn.AGGREGATE(15,6,(OFFSET(Data!$A$1,0,MATCH(P$6,Data!$1:$1,0)-1,1000,1)=IF(P$7="","Yes",P$7))/(OFFSET(Data!$A$1,0,MATCH(P$6,Data!$1:$1,0)-1,1000,1)=IF(P$7="","Yes",P$7))*ROW(Data!$C$1:$C$1002),ROW(P25)-ROW(P$7)),1),"")</f>
        <v>Bloomberg TV</v>
      </c>
      <c r="Q25" s="43" t="str">
        <f ca="1">IF(R25="","",IF(INDEX(Data!$BR:$BR,MATCH(R25,Data!$A:$A,0),1)=0,"",INDEX(Data!$BR:$BR,MATCH(R25,Data!$A:$A,0),1)))</f>
        <v/>
      </c>
      <c r="R25" s="43" t="str">
        <f ca="1">IFERROR(INDEX(Data!$A$1:Q$1002,_xlfn.AGGREGATE(15,6,(OFFSET(Data!$A$1,0,MATCH(R$6,Data!$1:$1,0)-1,1000,1)=IF(R$7="","Yes",R$7))/(OFFSET(Data!$A$1,0,MATCH(R$6,Data!$1:$1,0)-1,1000,1)=IF(R$7="","Yes",R$7))*ROW(Data!$C$1:$C$1002),ROW(R25)-ROW(R$7)),1),"")</f>
        <v>Bloomberg TV</v>
      </c>
      <c r="S25" s="43" t="str">
        <f ca="1">IF(T25="","",IF(INDEX(Data!$BR:$BR,MATCH(T25,Data!$A:$A,0),1)=0,"",INDEX(Data!$BR:$BR,MATCH(T25,Data!$A:$A,0),1)))</f>
        <v/>
      </c>
      <c r="T25" s="43" t="str">
        <f ca="1">IFERROR(INDEX(Data!$A$1:R$1002,_xlfn.AGGREGATE(15,6,(OFFSET(Data!$A$1,0,MATCH(T$6,Data!$1:$1,0)-1,1000,1)=IF(T$7="","Yes",T$7))/(OFFSET(Data!$A$1,0,MATCH(T$6,Data!$1:$1,0)-1,1000,1)=IF(T$7="","Yes",T$7))*ROW(Data!$C$1:$C$1002),ROW(T25)-ROW(T$7)),1),"")</f>
        <v>Canal 22 Internacional</v>
      </c>
      <c r="U25" s="43" t="str">
        <f ca="1">IF(V25="","",IF(INDEX(Data!$BR:$BR,MATCH(V25,Data!$A:$A,0),1)=0,"",INDEX(Data!$BR:$BR,MATCH(V25,Data!$A:$A,0),1)))</f>
        <v/>
      </c>
      <c r="V25" s="43" t="str">
        <f ca="1">IFERROR(INDEX(Data!$A$1:T$1002,_xlfn.AGGREGATE(15,6,(OFFSET(Data!$A$1,0,MATCH(V$6,Data!$1:$1,0)-1,1000,1)=IF(V$7="","Yes",V$7))/(OFFSET(Data!$A$1,0,MATCH(V$6,Data!$1:$1,0)-1,1000,1)=IF(V$7="","Yes",V$7))*ROW(Data!$C$1:$C$1002),ROW(V25)-ROW(V$7)),1),"")</f>
        <v>Comet TV</v>
      </c>
      <c r="W25" s="43" t="str">
        <f ca="1">IF(X25="","",IF(INDEX(Data!$BR:$BR,MATCH(X25,Data!$A:$A,0),1)=0,"",INDEX(Data!$BR:$BR,MATCH(X25,Data!$A:$A,0),1)))</f>
        <v/>
      </c>
      <c r="X25" s="43" t="str">
        <f ca="1">IFERROR(INDEX(Data!$A$1:Y$1002,_xlfn.AGGREGATE(15,6,(OFFSET(Data!$A$1,0,MATCH(X$6,Data!$1:$1,0)-1,1000,1)=IF(X$7="","Yes",X$7))/(OFFSET(Data!$A$1,0,MATCH(X$6,Data!$1:$1,0)-1,1000,1)=IF(X$7="","Yes",X$7))*ROW(Data!$C$1:$C$1002),ROW(X25)-ROW(X$7)),1),"")</f>
        <v>COZI</v>
      </c>
      <c r="Y25" s="43" t="str">
        <f ca="1">IF(Z25="","",IF(INDEX(Data!$BR:$BR,MATCH(Z25,Data!$A:$A,0),1)=0,"",INDEX(Data!$BR:$BR,MATCH(Z25,Data!$A:$A,0),1)))</f>
        <v/>
      </c>
      <c r="Z25" s="43" t="str">
        <f ca="1">IFERROR(INDEX(Data!$A$1:AA$1002,_xlfn.AGGREGATE(15,6,(OFFSET(Data!$A$1,0,MATCH(Z$6,Data!$1:$1,0)-1,1000,1)=IF(Z$7="","Yes",Z$7))/(OFFSET(Data!$A$1,0,MATCH(Z$6,Data!$1:$1,0)-1,1000,1)=IF(Z$7="","Yes",Z$7))*ROW(Data!$C$1:$C$1002),ROW(Z25)-ROW(Z$7)),1),"")</f>
        <v>Disney Junior</v>
      </c>
      <c r="AA25" s="43">
        <f ca="1">IF(AB25="","",IF(INDEX(Data!$BR:$BR,MATCH(AB25,Data!$A:$A,0),1)=0,"",INDEX(Data!$BR:$BR,MATCH(AB25,Data!$A:$A,0),1)))</f>
        <v>1</v>
      </c>
      <c r="AB25" s="43" t="str">
        <f ca="1">IFERROR(INDEX(Data!$A$1:AC$1002,_xlfn.AGGREGATE(15,6,(OFFSET(Data!$A$1,0,MATCH(AB$6,Data!$1:$1,0)-1,1000,1)=IF(AB$7="","Yes",AB$7))/(OFFSET(Data!$A$1,0,MATCH(AB$6,Data!$1:$1,0)-1,1000,1)=IF(AB$7="","Yes",AB$7))*ROW(Data!$C$1:$C$1002),ROW(AB25)-ROW(AB$7)),1),"")</f>
        <v>CBS</v>
      </c>
      <c r="AC25" s="43" t="str">
        <f ca="1">IF(AD25="","",IF(INDEX(Data!$BR:$BR,MATCH(AD25,Data!$A:$A,0),1)=0,"",INDEX(Data!$BR:$BR,MATCH(AD25,Data!$A:$A,0),1)))</f>
        <v/>
      </c>
      <c r="AD25" s="43" t="str">
        <f ca="1">IFERROR(INDEX(Data!$A$1:AE$1002,_xlfn.AGGREGATE(15,6,(OFFSET(Data!$A$1,0,MATCH(AD$6,Data!$1:$1,0)-1,1000,1)=IF(AD$7="","Yes",AD$7))/(OFFSET(Data!$A$1,0,MATCH(AD$6,Data!$1:$1,0)-1,1000,1)=IF(AD$7="","Yes",AD$7))*ROW(Data!$C$1:$C$1002),ROW(AD25)-ROW(AD$7)),1),"")</f>
        <v>History</v>
      </c>
      <c r="AE25" s="43" t="str">
        <f ca="1">IF(AF25="","",IF(INDEX(Data!$BR:$BR,MATCH(AF25,Data!$A:$A,0),1)=0,"",INDEX(Data!$BR:$BR,MATCH(AF25,Data!$A:$A,0),1)))</f>
        <v/>
      </c>
      <c r="AF25" s="43" t="str">
        <f ca="1">IFERROR(INDEX(Data!$A$1:AM$1002,_xlfn.AGGREGATE(15,6,(OFFSET(Data!$A$1,0,MATCH(AF$6,Data!$1:$1,0)-1,1000,1)=IF(AF$7="","Yes",AF$7))/(OFFSET(Data!$A$1,0,MATCH(AF$6,Data!$1:$1,0)-1,1000,1)=IF(AF$7="","Yes",AF$7))*ROW(Data!$C$1:$C$1002),ROW(AF25)-ROW(AF$7)),1),"")</f>
        <v/>
      </c>
      <c r="AG25" s="43" t="str">
        <f ca="1">IF(AH25="","",IF(INDEX(Data!$BR:$BR,MATCH(AH25,Data!$A:$A,0),1)=0,"",INDEX(Data!$BR:$BR,MATCH(AH25,Data!$A:$A,0),1)))</f>
        <v/>
      </c>
      <c r="AH25" s="43" t="str">
        <f ca="1">IFERROR(INDEX(Data!$A$1:AO$1002,_xlfn.AGGREGATE(15,6,(OFFSET(Data!$A$1,0,MATCH(AH$6,Data!$1:$1,0)-1,1000,1)=IF(AH$7="","Yes",AH$7))/(OFFSET(Data!$A$1,0,MATCH(AH$6,Data!$1:$1,0)-1,1000,1)=IF(AH$7="","Yes",AH$7))*ROW(Data!$C$1:$C$1002),ROW(AH25)-ROW(AH$7)),1),"")</f>
        <v/>
      </c>
      <c r="AI25" s="43" t="str">
        <f ca="1">IF(AJ25="","",IF(INDEX(Data!$BR:$BR,MATCH(AJ25,Data!$A:$A,0),1)=0,"",INDEX(Data!$BR:$BR,MATCH(AJ25,Data!$A:$A,0),1)))</f>
        <v/>
      </c>
      <c r="AJ25" s="43" t="str">
        <f ca="1">IFERROR(INDEX(Data!$A$1:AQ$1002,_xlfn.AGGREGATE(15,6,(OFFSET(Data!$A$1,0,MATCH(AJ$6,Data!$1:$1,0)-1,1000,1)=IF(AJ$7="","Yes",AJ$7))/(OFFSET(Data!$A$1,0,MATCH(AJ$6,Data!$1:$1,0)-1,1000,1)=IF(AJ$7="","Yes",AJ$7))*ROW(Data!$C$1:$C$1002),ROW(AJ25)-ROW(AJ$7)),1),"")</f>
        <v>ESPN</v>
      </c>
      <c r="AK25" s="43" t="str">
        <f ca="1">IF(AL25="","",IF(INDEX(Data!$BR:$BR,MATCH(AL25,Data!$A:$A,0),1)=0,"",INDEX(Data!$BR:$BR,MATCH(AL25,Data!$A:$A,0),1)))</f>
        <v/>
      </c>
      <c r="AL25" s="43" t="str">
        <f ca="1">IFERROR(INDEX(Data!$A$1:AS$1002,_xlfn.AGGREGATE(15,6,(OFFSET(Data!$A$1,0,MATCH(AL$6,Data!$1:$1,0)-1,1000,1)=IF(AL$7="","Yes",AL$7))/(OFFSET(Data!$A$1,0,MATCH(AL$6,Data!$1:$1,0)-1,1000,1)=IF(AL$7="","Yes",AL$7))*ROW(Data!$C$1:$C$1002),ROW(AL25)-ROW(AL$7)),1),"")</f>
        <v>RCN Novelas</v>
      </c>
      <c r="AM25" s="43">
        <f ca="1">IF(AN25="","",IF(INDEX(Data!$BR:$BR,MATCH(AN25,Data!$A:$A,0),1)=0,"",INDEX(Data!$BR:$BR,MATCH(AN25,Data!$A:$A,0),1)))</f>
        <v>3</v>
      </c>
      <c r="AN25" s="43" t="str">
        <f ca="1">IFERROR(INDEX(Data!$A$1:AU$1002,_xlfn.AGGREGATE(15,6,(OFFSET(Data!$A$1,0,MATCH(AN$6,Data!$1:$1,0)-1,1000,1)=IF(AN$7="","Yes",AN$7))/(OFFSET(Data!$A$1,0,MATCH(AN$6,Data!$1:$1,0)-1,1000,1)=IF(AN$7="","Yes",AN$7))*ROW(Data!$C$1:$C$1002),ROW(AN25)-ROW(AN$7)),1),"")</f>
        <v>Cooking Channel</v>
      </c>
    </row>
    <row r="26" spans="1:40" ht="24" x14ac:dyDescent="0.4">
      <c r="A26" s="43" t="str">
        <f ca="1">IF(B26="","",IF(INDEX(Data!$BR:$BR,MATCH(B26,Data!$A:$A,0),1)=0,"",INDEX(Data!$BR:$BR,MATCH(B26,Data!$A:$A,0),1)))</f>
        <v/>
      </c>
      <c r="B26" s="43" t="str">
        <f ca="1">IFERROR(INDEX(Data!A$1:$A$1002,_xlfn.AGGREGATE(15,6,(OFFSET(Data!$A$1,0,MATCH(B$6,Data!$1:$1,0)-1,1000,1)=IF(B$7="","Yes",B$7))/(OFFSET(Data!$A$1,0,MATCH(B$6,Data!$1:$1,0)-1,1000,1)=IF(B$7="","Yes",B$7))*ROW(Data!$C$1:$C$1002),ROW(B26)-ROW(B$7)),1),"")</f>
        <v>Discovery Channel</v>
      </c>
      <c r="C26" s="43" t="str">
        <f ca="1">IF(D26="","",IF(INDEX(Data!$BR:$BR,MATCH(D26,Data!$A:$A,0),1)=0,"",INDEX(Data!$BR:$BR,MATCH(D26,Data!$A:$A,0),1)))</f>
        <v/>
      </c>
      <c r="D26" s="43" t="str">
        <f ca="1">IFERROR(INDEX(Data!$A$1:C$1002,_xlfn.AGGREGATE(15,6,(OFFSET(Data!$A$1,0,MATCH(D$6,Data!$1:$1,0)-1,1000,1)=IF(D$7="","Yes",D$7))/(OFFSET(Data!$A$1,0,MATCH(D$6,Data!$1:$1,0)-1,1000,1)=IF(D$7="","Yes",D$7))*ROW(Data!$C$1:$C$1002),ROW(D26)-ROW(D$7)),1),"")</f>
        <v>Freeform</v>
      </c>
      <c r="E26" s="43">
        <f ca="1">IF(F26="","",IF(INDEX(Data!$BR:$BR,MATCH(F26,Data!$A:$A,0),1)=0,"",INDEX(Data!$BR:$BR,MATCH(F26,Data!$A:$A,0),1)))</f>
        <v>1</v>
      </c>
      <c r="F26" s="43" t="str">
        <f ca="1">IFERROR(INDEX(Data!$A$1:E$1002,_xlfn.AGGREGATE(15,6,(OFFSET(Data!$A$1,0,MATCH(F$6,Data!$1:$1,0)-1,1000,1)=IF(F$7="","Yes",F$7))/(OFFSET(Data!$A$1,0,MATCH(F$6,Data!$1:$1,0)-1,1000,1)=IF(F$7="","Yes",F$7))*ROW(Data!$C$1:$C$1002),ROW(F26)-ROW(F$7)),1),"")</f>
        <v>FOX</v>
      </c>
      <c r="G26" s="43" t="str">
        <f ca="1">IF(H26="","",IF(INDEX(Data!$BR:$BR,MATCH(H26,Data!$A:$A,0),1)=0,"",INDEX(Data!$BR:$BR,MATCH(H26,Data!$A:$A,0),1)))</f>
        <v/>
      </c>
      <c r="H26" s="43" t="str">
        <f ca="1">IFERROR(INDEX(Data!$A$1:G$1002,_xlfn.AGGREGATE(15,6,(OFFSET(Data!$A$1,0,MATCH(H$6,Data!$1:$1,0)-1,1000,1)=IF(H$7="","Yes",H$7))/(OFFSET(Data!$A$1,0,MATCH(H$6,Data!$1:$1,0)-1,1000,1)=IF(H$7="","Yes",H$7))*ROW(Data!$C$1:$C$1002),ROW(H26)-ROW(H$7)),1),"")</f>
        <v>E!</v>
      </c>
      <c r="I26" s="43" t="str">
        <f ca="1">IF(J26="","",IF(INDEX(Data!$BR:$BR,MATCH(J26,Data!$A:$A,0),1)=0,"",INDEX(Data!$BR:$BR,MATCH(J26,Data!$A:$A,0),1)))</f>
        <v/>
      </c>
      <c r="J26" s="43" t="str">
        <f ca="1">IFERROR(INDEX(Data!$A$1:I$1002,_xlfn.AGGREGATE(15,6,(OFFSET(Data!$A$1,0,MATCH(J$6,Data!$1:$1,0)-1,1000,1)=IF(J$7="","Yes",J$7))/(OFFSET(Data!$A$1,0,MATCH(J$6,Data!$1:$1,0)-1,1000,1)=IF(J$7="","Yes",J$7))*ROW(Data!$C$1:$C$1002),ROW(J26)-ROW(J$7)),1),"")</f>
        <v>CW</v>
      </c>
      <c r="K26" s="43" t="str">
        <f ca="1">IF(L26="","",IF(INDEX(Data!$BR:$BR,MATCH(L26,Data!$A:$A,0),1)=0,"",INDEX(Data!$BR:$BR,MATCH(L26,Data!$A:$A,0),1)))</f>
        <v/>
      </c>
      <c r="L26" s="43" t="str">
        <f ca="1">IFERROR(INDEX(Data!$A$1:K$1002,_xlfn.AGGREGATE(15,6,(OFFSET(Data!$A$1,0,MATCH(L$6,Data!$1:$1,0)-1,1000,1)=IF(L$7="","Yes",L$7))/(OFFSET(Data!$A$1,0,MATCH(L$6,Data!$1:$1,0)-1,1000,1)=IF(L$7="","Yes",L$7))*ROW(Data!$C$1:$C$1002),ROW(L26)-ROW(L$7)),1),"")</f>
        <v>Comedy Central</v>
      </c>
      <c r="M26" s="43" t="str">
        <f ca="1">IF(N26="","",IF(INDEX(Data!$BR:$BR,MATCH(N26,Data!$A:$A,0),1)=0,"",INDEX(Data!$BR:$BR,MATCH(N26,Data!$A:$A,0),1)))</f>
        <v/>
      </c>
      <c r="N26" s="43" t="str">
        <f ca="1">IFERROR(INDEX(Data!$A$1:M$1002,_xlfn.AGGREGATE(15,6,(OFFSET(Data!$A$1,0,MATCH(N$6,Data!$1:$1,0)-1,1000,1)=IF(N$7="","Yes",N$7))/(OFFSET(Data!$A$1,0,MATCH(N$6,Data!$1:$1,0)-1,1000,1)=IF(N$7="","Yes",N$7))*ROW(Data!$C$1:$C$1002),ROW(N26)-ROW(N$7)),1),"")</f>
        <v>CMT</v>
      </c>
      <c r="O26" s="43" t="str">
        <f ca="1">IF(P26="","",IF(INDEX(Data!$BR:$BR,MATCH(P26,Data!$A:$A,0),1)=0,"",INDEX(Data!$BR:$BR,MATCH(P26,Data!$A:$A,0),1)))</f>
        <v/>
      </c>
      <c r="P26" s="43" t="str">
        <f ca="1">IFERROR(INDEX(Data!$A$1:O$1002,_xlfn.AGGREGATE(15,6,(OFFSET(Data!$A$1,0,MATCH(P$6,Data!$1:$1,0)-1,1000,1)=IF(P$7="","Yes",P$7))/(OFFSET(Data!$A$1,0,MATCH(P$6,Data!$1:$1,0)-1,1000,1)=IF(P$7="","Yes",P$7))*ROW(Data!$C$1:$C$1002),ROW(P26)-ROW(P$7)),1),"")</f>
        <v>Bravo</v>
      </c>
      <c r="Q26" s="43" t="str">
        <f ca="1">IF(R26="","",IF(INDEX(Data!$BR:$BR,MATCH(R26,Data!$A:$A,0),1)=0,"",INDEX(Data!$BR:$BR,MATCH(R26,Data!$A:$A,0),1)))</f>
        <v/>
      </c>
      <c r="R26" s="43" t="str">
        <f ca="1">IFERROR(INDEX(Data!$A$1:Q$1002,_xlfn.AGGREGATE(15,6,(OFFSET(Data!$A$1,0,MATCH(R$6,Data!$1:$1,0)-1,1000,1)=IF(R$7="","Yes",R$7))/(OFFSET(Data!$A$1,0,MATCH(R$6,Data!$1:$1,0)-1,1000,1)=IF(R$7="","Yes",R$7))*ROW(Data!$C$1:$C$1002),ROW(R26)-ROW(R$7)),1),"")</f>
        <v>Boomerang</v>
      </c>
      <c r="S26" s="43" t="str">
        <f ca="1">IF(T26="","",IF(INDEX(Data!$BR:$BR,MATCH(T26,Data!$A:$A,0),1)=0,"",INDEX(Data!$BR:$BR,MATCH(T26,Data!$A:$A,0),1)))</f>
        <v/>
      </c>
      <c r="T26" s="43" t="str">
        <f ca="1">IFERROR(INDEX(Data!$A$1:R$1002,_xlfn.AGGREGATE(15,6,(OFFSET(Data!$A$1,0,MATCH(T$6,Data!$1:$1,0)-1,1000,1)=IF(T$7="","Yes",T$7))/(OFFSET(Data!$A$1,0,MATCH(T$6,Data!$1:$1,0)-1,1000,1)=IF(T$7="","Yes",T$7))*ROW(Data!$C$1:$C$1002),ROW(T26)-ROW(T$7)),1),"")</f>
        <v>Canal Once</v>
      </c>
      <c r="U26" s="43" t="str">
        <f ca="1">IF(V26="","",IF(INDEX(Data!$BR:$BR,MATCH(V26,Data!$A:$A,0),1)=0,"",INDEX(Data!$BR:$BR,MATCH(V26,Data!$A:$A,0),1)))</f>
        <v/>
      </c>
      <c r="V26" s="43" t="str">
        <f ca="1">IFERROR(INDEX(Data!$A$1:T$1002,_xlfn.AGGREGATE(15,6,(OFFSET(Data!$A$1,0,MATCH(V$6,Data!$1:$1,0)-1,1000,1)=IF(V$7="","Yes",V$7))/(OFFSET(Data!$A$1,0,MATCH(V$6,Data!$1:$1,0)-1,1000,1)=IF(V$7="","Yes",V$7))*ROW(Data!$C$1:$C$1002),ROW(V26)-ROW(V$7)),1),"")</f>
        <v>COZI</v>
      </c>
      <c r="W26" s="43" t="str">
        <f ca="1">IF(X26="","",IF(INDEX(Data!$BR:$BR,MATCH(X26,Data!$A:$A,0),1)=0,"",INDEX(Data!$BR:$BR,MATCH(X26,Data!$A:$A,0),1)))</f>
        <v/>
      </c>
      <c r="X26" s="43" t="str">
        <f ca="1">IFERROR(INDEX(Data!$A$1:Y$1002,_xlfn.AGGREGATE(15,6,(OFFSET(Data!$A$1,0,MATCH(X$6,Data!$1:$1,0)-1,1000,1)=IF(X$7="","Yes",X$7))/(OFFSET(Data!$A$1,0,MATCH(X$6,Data!$1:$1,0)-1,1000,1)=IF(X$7="","Yes",X$7))*ROW(Data!$C$1:$C$1002),ROW(X26)-ROW(X$7)),1),"")</f>
        <v>CW</v>
      </c>
      <c r="Y26" s="43" t="str">
        <f ca="1">IF(Z26="","",IF(INDEX(Data!$BR:$BR,MATCH(Z26,Data!$A:$A,0),1)=0,"",INDEX(Data!$BR:$BR,MATCH(Z26,Data!$A:$A,0),1)))</f>
        <v/>
      </c>
      <c r="Z26" s="43" t="str">
        <f ca="1">IFERROR(INDEX(Data!$A$1:AA$1002,_xlfn.AGGREGATE(15,6,(OFFSET(Data!$A$1,0,MATCH(Z$6,Data!$1:$1,0)-1,1000,1)=IF(Z$7="","Yes",Z$7))/(OFFSET(Data!$A$1,0,MATCH(Z$6,Data!$1:$1,0)-1,1000,1)=IF(Z$7="","Yes",Z$7))*ROW(Data!$C$1:$C$1002),ROW(Z26)-ROW(Z$7)),1),"")</f>
        <v>Disney XD</v>
      </c>
      <c r="AA26" s="43" t="str">
        <f ca="1">IF(AB26="","",IF(INDEX(Data!$BR:$BR,MATCH(AB26,Data!$A:$A,0),1)=0,"",INDEX(Data!$BR:$BR,MATCH(AB26,Data!$A:$A,0),1)))</f>
        <v/>
      </c>
      <c r="AB26" s="43" t="str">
        <f ca="1">IFERROR(INDEX(Data!$A$1:AC$1002,_xlfn.AGGREGATE(15,6,(OFFSET(Data!$A$1,0,MATCH(AB$6,Data!$1:$1,0)-1,1000,1)=IF(AB$7="","Yes",AB$7))/(OFFSET(Data!$A$1,0,MATCH(AB$6,Data!$1:$1,0)-1,1000,1)=IF(AB$7="","Yes",AB$7))*ROW(Data!$C$1:$C$1002),ROW(AB26)-ROW(AB$7)),1),"")</f>
        <v>CBS News Live</v>
      </c>
      <c r="AC26" s="43" t="str">
        <f ca="1">IF(AD26="","",IF(INDEX(Data!$BR:$BR,MATCH(AD26,Data!$A:$A,0),1)=0,"",INDEX(Data!$BR:$BR,MATCH(AD26,Data!$A:$A,0),1)))</f>
        <v/>
      </c>
      <c r="AD26" s="43" t="str">
        <f ca="1">IFERROR(INDEX(Data!$A$1:AE$1002,_xlfn.AGGREGATE(15,6,(OFFSET(Data!$A$1,0,MATCH(AD$6,Data!$1:$1,0)-1,1000,1)=IF(AD$7="","Yes",AD$7))/(OFFSET(Data!$A$1,0,MATCH(AD$6,Data!$1:$1,0)-1,1000,1)=IF(AD$7="","Yes",AD$7))*ROW(Data!$C$1:$C$1002),ROW(AD26)-ROW(AD$7)),1),"")</f>
        <v>HLN</v>
      </c>
      <c r="AE26" s="43" t="str">
        <f ca="1">IF(AF26="","",IF(INDEX(Data!$BR:$BR,MATCH(AF26,Data!$A:$A,0),1)=0,"",INDEX(Data!$BR:$BR,MATCH(AF26,Data!$A:$A,0),1)))</f>
        <v/>
      </c>
      <c r="AF26" s="43" t="str">
        <f ca="1">IFERROR(INDEX(Data!$A$1:AM$1002,_xlfn.AGGREGATE(15,6,(OFFSET(Data!$A$1,0,MATCH(AF$6,Data!$1:$1,0)-1,1000,1)=IF(AF$7="","Yes",AF$7))/(OFFSET(Data!$A$1,0,MATCH(AF$6,Data!$1:$1,0)-1,1000,1)=IF(AF$7="","Yes",AF$7))*ROW(Data!$C$1:$C$1002),ROW(AF26)-ROW(AF$7)),1),"")</f>
        <v/>
      </c>
      <c r="AG26" s="43" t="str">
        <f ca="1">IF(AH26="","",IF(INDEX(Data!$BR:$BR,MATCH(AH26,Data!$A:$A,0),1)=0,"",INDEX(Data!$BR:$BR,MATCH(AH26,Data!$A:$A,0),1)))</f>
        <v/>
      </c>
      <c r="AH26" s="43" t="str">
        <f ca="1">IFERROR(INDEX(Data!$A$1:AO$1002,_xlfn.AGGREGATE(15,6,(OFFSET(Data!$A$1,0,MATCH(AH$6,Data!$1:$1,0)-1,1000,1)=IF(AH$7="","Yes",AH$7))/(OFFSET(Data!$A$1,0,MATCH(AH$6,Data!$1:$1,0)-1,1000,1)=IF(AH$7="","Yes",AH$7))*ROW(Data!$C$1:$C$1002),ROW(AH26)-ROW(AH$7)),1),"")</f>
        <v/>
      </c>
      <c r="AI26" s="43" t="str">
        <f ca="1">IF(AJ26="","",IF(INDEX(Data!$BR:$BR,MATCH(AJ26,Data!$A:$A,0),1)=0,"",INDEX(Data!$BR:$BR,MATCH(AJ26,Data!$A:$A,0),1)))</f>
        <v/>
      </c>
      <c r="AJ26" s="43" t="str">
        <f ca="1">IFERROR(INDEX(Data!$A$1:AQ$1002,_xlfn.AGGREGATE(15,6,(OFFSET(Data!$A$1,0,MATCH(AJ$6,Data!$1:$1,0)-1,1000,1)=IF(AJ$7="","Yes",AJ$7))/(OFFSET(Data!$A$1,0,MATCH(AJ$6,Data!$1:$1,0)-1,1000,1)=IF(AJ$7="","Yes",AJ$7))*ROW(Data!$C$1:$C$1002),ROW(AJ26)-ROW(AJ$7)),1),"")</f>
        <v>ESPN 2</v>
      </c>
      <c r="AK26" s="43" t="str">
        <f ca="1">IF(AL26="","",IF(INDEX(Data!$BR:$BR,MATCH(AL26,Data!$A:$A,0),1)=0,"",INDEX(Data!$BR:$BR,MATCH(AL26,Data!$A:$A,0),1)))</f>
        <v/>
      </c>
      <c r="AL26" s="43" t="str">
        <f ca="1">IFERROR(INDEX(Data!$A$1:AS$1002,_xlfn.AGGREGATE(15,6,(OFFSET(Data!$A$1,0,MATCH(AL$6,Data!$1:$1,0)-1,1000,1)=IF(AL$7="","Yes",AL$7))/(OFFSET(Data!$A$1,0,MATCH(AL$6,Data!$1:$1,0)-1,1000,1)=IF(AL$7="","Yes",AL$7))*ROW(Data!$C$1:$C$1002),ROW(AL26)-ROW(AL$7)),1),"")</f>
        <v>Telefe</v>
      </c>
      <c r="AM26" s="43" t="str">
        <f ca="1">IF(AN26="","",IF(INDEX(Data!$BR:$BR,MATCH(AN26,Data!$A:$A,0),1)=0,"",INDEX(Data!$BR:$BR,MATCH(AN26,Data!$A:$A,0),1)))</f>
        <v/>
      </c>
      <c r="AN26" s="43" t="str">
        <f ca="1">IFERROR(INDEX(Data!$A$1:AU$1002,_xlfn.AGGREGATE(15,6,(OFFSET(Data!$A$1,0,MATCH(AN$6,Data!$1:$1,0)-1,1000,1)=IF(AN$7="","Yes",AN$7))/(OFFSET(Data!$A$1,0,MATCH(AN$6,Data!$1:$1,0)-1,1000,1)=IF(AN$7="","Yes",AN$7))*ROW(Data!$C$1:$C$1002),ROW(AN26)-ROW(AN$7)),1),"")</f>
        <v>Destination America</v>
      </c>
    </row>
    <row r="27" spans="1:40" ht="24" x14ac:dyDescent="0.4">
      <c r="A27" s="43" t="str">
        <f ca="1">IF(B27="","",IF(INDEX(Data!$BR:$BR,MATCH(B27,Data!$A:$A,0),1)=0,"",INDEX(Data!$BR:$BR,MATCH(B27,Data!$A:$A,0),1)))</f>
        <v/>
      </c>
      <c r="B27" s="43" t="str">
        <f ca="1">IFERROR(INDEX(Data!A$1:$A$1002,_xlfn.AGGREGATE(15,6,(OFFSET(Data!$A$1,0,MATCH(B$6,Data!$1:$1,0)-1,1000,1)=IF(B$7="","Yes",B$7))/(OFFSET(Data!$A$1,0,MATCH(B$6,Data!$1:$1,0)-1,1000,1)=IF(B$7="","Yes",B$7))*ROW(Data!$C$1:$C$1002),ROW(B27)-ROW(B$7)),1),"")</f>
        <v>Discovery Family</v>
      </c>
      <c r="C27" s="43" t="str">
        <f ca="1">IF(D27="","",IF(INDEX(Data!$BR:$BR,MATCH(D27,Data!$A:$A,0),1)=0,"",INDEX(Data!$BR:$BR,MATCH(D27,Data!$A:$A,0),1)))</f>
        <v/>
      </c>
      <c r="D27" s="43" t="str">
        <f ca="1">IFERROR(INDEX(Data!$A$1:C$1002,_xlfn.AGGREGATE(15,6,(OFFSET(Data!$A$1,0,MATCH(D$6,Data!$1:$1,0)-1,1000,1)=IF(D$7="","Yes",D$7))/(OFFSET(Data!$A$1,0,MATCH(D$6,Data!$1:$1,0)-1,1000,1)=IF(D$7="","Yes",D$7))*ROW(Data!$C$1:$C$1002),ROW(D27)-ROW(D$7)),1),"")</f>
        <v>Fuse</v>
      </c>
      <c r="E27" s="43" t="str">
        <f ca="1">IF(F27="","",IF(INDEX(Data!$BR:$BR,MATCH(F27,Data!$A:$A,0),1)=0,"",INDEX(Data!$BR:$BR,MATCH(F27,Data!$A:$A,0),1)))</f>
        <v/>
      </c>
      <c r="F27" s="43" t="str">
        <f ca="1">IFERROR(INDEX(Data!$A$1:E$1002,_xlfn.AGGREGATE(15,6,(OFFSET(Data!$A$1,0,MATCH(F$6,Data!$1:$1,0)-1,1000,1)=IF(F$7="","Yes",F$7))/(OFFSET(Data!$A$1,0,MATCH(F$6,Data!$1:$1,0)-1,1000,1)=IF(F$7="","Yes",F$7))*ROW(Data!$C$1:$C$1002),ROW(F27)-ROW(F$7)),1),"")</f>
        <v>Fox News</v>
      </c>
      <c r="G27" s="43" t="str">
        <f ca="1">IF(H27="","",IF(INDEX(Data!$BR:$BR,MATCH(H27,Data!$A:$A,0),1)=0,"",INDEX(Data!$BR:$BR,MATCH(H27,Data!$A:$A,0),1)))</f>
        <v/>
      </c>
      <c r="H27" s="43" t="str">
        <f ca="1">IFERROR(INDEX(Data!$A$1:G$1002,_xlfn.AGGREGATE(15,6,(OFFSET(Data!$A$1,0,MATCH(H$6,Data!$1:$1,0)-1,1000,1)=IF(H$7="","Yes",H$7))/(OFFSET(Data!$A$1,0,MATCH(H$6,Data!$1:$1,0)-1,1000,1)=IF(H$7="","Yes",H$7))*ROW(Data!$C$1:$C$1002),ROW(H27)-ROW(H$7)),1),"")</f>
        <v>ESPN</v>
      </c>
      <c r="I27" s="43" t="str">
        <f ca="1">IF(J27="","",IF(INDEX(Data!$BR:$BR,MATCH(J27,Data!$A:$A,0),1)=0,"",INDEX(Data!$BR:$BR,MATCH(J27,Data!$A:$A,0),1)))</f>
        <v/>
      </c>
      <c r="J27" s="43" t="str">
        <f ca="1">IFERROR(INDEX(Data!$A$1:I$1002,_xlfn.AGGREGATE(15,6,(OFFSET(Data!$A$1,0,MATCH(J$6,Data!$1:$1,0)-1,1000,1)=IF(J$7="","Yes",J$7))/(OFFSET(Data!$A$1,0,MATCH(J$6,Data!$1:$1,0)-1,1000,1)=IF(J$7="","Yes",J$7))*ROW(Data!$C$1:$C$1002),ROW(J27)-ROW(J$7)),1),"")</f>
        <v>Disney Channel</v>
      </c>
      <c r="K27" s="43" t="str">
        <f ca="1">IF(L27="","",IF(INDEX(Data!$BR:$BR,MATCH(L27,Data!$A:$A,0),1)=0,"",INDEX(Data!$BR:$BR,MATCH(L27,Data!$A:$A,0),1)))</f>
        <v/>
      </c>
      <c r="L27" s="43" t="str">
        <f ca="1">IFERROR(INDEX(Data!$A$1:K$1002,_xlfn.AGGREGATE(15,6,(OFFSET(Data!$A$1,0,MATCH(L$6,Data!$1:$1,0)-1,1000,1)=IF(L$7="","Yes",L$7))/(OFFSET(Data!$A$1,0,MATCH(L$6,Data!$1:$1,0)-1,1000,1)=IF(L$7="","Yes",L$7))*ROW(Data!$C$1:$C$1002),ROW(L27)-ROW(L$7)),1),"")</f>
        <v>C-SPAN</v>
      </c>
      <c r="M27" s="43" t="str">
        <f ca="1">IF(N27="","",IF(INDEX(Data!$BR:$BR,MATCH(N27,Data!$A:$A,0),1)=0,"",INDEX(Data!$BR:$BR,MATCH(N27,Data!$A:$A,0),1)))</f>
        <v/>
      </c>
      <c r="N27" s="43" t="str">
        <f ca="1">IFERROR(INDEX(Data!$A$1:M$1002,_xlfn.AGGREGATE(15,6,(OFFSET(Data!$A$1,0,MATCH(N$6,Data!$1:$1,0)-1,1000,1)=IF(N$7="","Yes",N$7))/(OFFSET(Data!$A$1,0,MATCH(N$6,Data!$1:$1,0)-1,1000,1)=IF(N$7="","Yes",N$7))*ROW(Data!$C$1:$C$1002),ROW(N27)-ROW(N$7)),1),"")</f>
        <v>CNBC</v>
      </c>
      <c r="O27" s="43">
        <f ca="1">IF(P27="","",IF(INDEX(Data!$BR:$BR,MATCH(P27,Data!$A:$A,0),1)=0,"",INDEX(Data!$BR:$BR,MATCH(P27,Data!$A:$A,0),1)))</f>
        <v>3</v>
      </c>
      <c r="P27" s="43" t="str">
        <f ca="1">IFERROR(INDEX(Data!$A$1:O$1002,_xlfn.AGGREGATE(15,6,(OFFSET(Data!$A$1,0,MATCH(P$6,Data!$1:$1,0)-1,1000,1)=IF(P$7="","Yes",P$7))/(OFFSET(Data!$A$1,0,MATCH(P$6,Data!$1:$1,0)-1,1000,1)=IF(P$7="","Yes",P$7))*ROW(Data!$C$1:$C$1002),ROW(P27)-ROW(P$7)),1),"")</f>
        <v>Cartoon Network</v>
      </c>
      <c r="Q27" s="43" t="str">
        <f ca="1">IF(R27="","",IF(INDEX(Data!$BR:$BR,MATCH(R27,Data!$A:$A,0),1)=0,"",INDEX(Data!$BR:$BR,MATCH(R27,Data!$A:$A,0),1)))</f>
        <v/>
      </c>
      <c r="R27" s="43" t="str">
        <f ca="1">IFERROR(INDEX(Data!$A$1:Q$1002,_xlfn.AGGREGATE(15,6,(OFFSET(Data!$A$1,0,MATCH(R$6,Data!$1:$1,0)-1,1000,1)=IF(R$7="","Yes",R$7))/(OFFSET(Data!$A$1,0,MATCH(R$6,Data!$1:$1,0)-1,1000,1)=IF(R$7="","Yes",R$7))*ROW(Data!$C$1:$C$1002),ROW(R27)-ROW(R$7)),1),"")</f>
        <v>Bravo</v>
      </c>
      <c r="S27" s="43" t="str">
        <f ca="1">IF(T27="","",IF(INDEX(Data!$BR:$BR,MATCH(T27,Data!$A:$A,0),1)=0,"",INDEX(Data!$BR:$BR,MATCH(T27,Data!$A:$A,0),1)))</f>
        <v/>
      </c>
      <c r="T27" s="43" t="str">
        <f ca="1">IFERROR(INDEX(Data!$A$1:R$1002,_xlfn.AGGREGATE(15,6,(OFFSET(Data!$A$1,0,MATCH(T$6,Data!$1:$1,0)-1,1000,1)=IF(T$7="","Yes",T$7))/(OFFSET(Data!$A$1,0,MATCH(T$6,Data!$1:$1,0)-1,1000,1)=IF(T$7="","Yes",T$7))*ROW(Data!$C$1:$C$1002),ROW(T27)-ROW(T$7)),1),"")</f>
        <v>Caracol</v>
      </c>
      <c r="U27" s="43" t="str">
        <f ca="1">IF(V27="","",IF(INDEX(Data!$BR:$BR,MATCH(V27,Data!$A:$A,0),1)=0,"",INDEX(Data!$BR:$BR,MATCH(V27,Data!$A:$A,0),1)))</f>
        <v/>
      </c>
      <c r="V27" s="43" t="str">
        <f ca="1">IFERROR(INDEX(Data!$A$1:T$1002,_xlfn.AGGREGATE(15,6,(OFFSET(Data!$A$1,0,MATCH(V$6,Data!$1:$1,0)-1,1000,1)=IF(V$7="","Yes",V$7))/(OFFSET(Data!$A$1,0,MATCH(V$6,Data!$1:$1,0)-1,1000,1)=IF(V$7="","Yes",V$7))*ROW(Data!$C$1:$C$1002),ROW(V27)-ROW(V$7)),1),"")</f>
        <v>CW</v>
      </c>
      <c r="W27" s="43" t="str">
        <f ca="1">IF(X27="","",IF(INDEX(Data!$BR:$BR,MATCH(X27,Data!$A:$A,0),1)=0,"",INDEX(Data!$BR:$BR,MATCH(X27,Data!$A:$A,0),1)))</f>
        <v/>
      </c>
      <c r="X27" s="43" t="str">
        <f ca="1">IFERROR(INDEX(Data!$A$1:Y$1002,_xlfn.AGGREGATE(15,6,(OFFSET(Data!$A$1,0,MATCH(X$6,Data!$1:$1,0)-1,1000,1)=IF(X$7="","Yes",X$7))/(OFFSET(Data!$A$1,0,MATCH(X$6,Data!$1:$1,0)-1,1000,1)=IF(X$7="","Yes",X$7))*ROW(Data!$C$1:$C$1002),ROW(X27)-ROW(X$7)),1),"")</f>
        <v>Discovery Channel</v>
      </c>
      <c r="Y27" s="43" t="str">
        <f ca="1">IF(Z27="","",IF(INDEX(Data!$BR:$BR,MATCH(Z27,Data!$A:$A,0),1)=0,"",INDEX(Data!$BR:$BR,MATCH(Z27,Data!$A:$A,0),1)))</f>
        <v/>
      </c>
      <c r="Z27" s="43" t="str">
        <f ca="1">IFERROR(INDEX(Data!$A$1:AA$1002,_xlfn.AGGREGATE(15,6,(OFFSET(Data!$A$1,0,MATCH(Z$6,Data!$1:$1,0)-1,1000,1)=IF(Z$7="","Yes",Z$7))/(OFFSET(Data!$A$1,0,MATCH(Z$6,Data!$1:$1,0)-1,1000,1)=IF(Z$7="","Yes",Z$7))*ROW(Data!$C$1:$C$1002),ROW(Z27)-ROW(Z$7)),1),"")</f>
        <v>E!</v>
      </c>
      <c r="AA27" s="43" t="str">
        <f ca="1">IF(AB27="","",IF(INDEX(Data!$BR:$BR,MATCH(AB27,Data!$A:$A,0),1)=0,"",INDEX(Data!$BR:$BR,MATCH(AB27,Data!$A:$A,0),1)))</f>
        <v/>
      </c>
      <c r="AB27" s="43" t="str">
        <f ca="1">IFERROR(INDEX(Data!$A$1:AC$1002,_xlfn.AGGREGATE(15,6,(OFFSET(Data!$A$1,0,MATCH(AB$6,Data!$1:$1,0)-1,1000,1)=IF(AB$7="","Yes",AB$7))/(OFFSET(Data!$A$1,0,MATCH(AB$6,Data!$1:$1,0)-1,1000,1)=IF(AB$7="","Yes",AB$7))*ROW(Data!$C$1:$C$1002),ROW(AB27)-ROW(AB$7)),1),"")</f>
        <v>CBS Sports Network</v>
      </c>
      <c r="AC27" s="43" t="str">
        <f ca="1">IF(AD27="","",IF(INDEX(Data!$BR:$BR,MATCH(AD27,Data!$A:$A,0),1)=0,"",INDEX(Data!$BR:$BR,MATCH(AD27,Data!$A:$A,0),1)))</f>
        <v/>
      </c>
      <c r="AD27" s="43" t="str">
        <f ca="1">IFERROR(INDEX(Data!$A$1:AE$1002,_xlfn.AGGREGATE(15,6,(OFFSET(Data!$A$1,0,MATCH(AD$6,Data!$1:$1,0)-1,1000,1)=IF(AD$7="","Yes",AD$7))/(OFFSET(Data!$A$1,0,MATCH(AD$6,Data!$1:$1,0)-1,1000,1)=IF(AD$7="","Yes",AD$7))*ROW(Data!$C$1:$C$1002),ROW(AD27)-ROW(AD$7)),1),"")</f>
        <v>IFC</v>
      </c>
      <c r="AE27" s="43" t="str">
        <f ca="1">IF(AF27="","",IF(INDEX(Data!$BR:$BR,MATCH(AF27,Data!$A:$A,0),1)=0,"",INDEX(Data!$BR:$BR,MATCH(AF27,Data!$A:$A,0),1)))</f>
        <v/>
      </c>
      <c r="AF27" s="43" t="str">
        <f ca="1">IFERROR(INDEX(Data!$A$1:AM$1002,_xlfn.AGGREGATE(15,6,(OFFSET(Data!$A$1,0,MATCH(AF$6,Data!$1:$1,0)-1,1000,1)=IF(AF$7="","Yes",AF$7))/(OFFSET(Data!$A$1,0,MATCH(AF$6,Data!$1:$1,0)-1,1000,1)=IF(AF$7="","Yes",AF$7))*ROW(Data!$C$1:$C$1002),ROW(AF27)-ROW(AF$7)),1),"")</f>
        <v/>
      </c>
      <c r="AG27" s="43" t="str">
        <f ca="1">IF(AH27="","",IF(INDEX(Data!$BR:$BR,MATCH(AH27,Data!$A:$A,0),1)=0,"",INDEX(Data!$BR:$BR,MATCH(AH27,Data!$A:$A,0),1)))</f>
        <v/>
      </c>
      <c r="AH27" s="43" t="str">
        <f ca="1">IFERROR(INDEX(Data!$A$1:AO$1002,_xlfn.AGGREGATE(15,6,(OFFSET(Data!$A$1,0,MATCH(AH$6,Data!$1:$1,0)-1,1000,1)=IF(AH$7="","Yes",AH$7))/(OFFSET(Data!$A$1,0,MATCH(AH$6,Data!$1:$1,0)-1,1000,1)=IF(AH$7="","Yes",AH$7))*ROW(Data!$C$1:$C$1002),ROW(AH27)-ROW(AH$7)),1),"")</f>
        <v/>
      </c>
      <c r="AI27" s="43" t="str">
        <f ca="1">IF(AJ27="","",IF(INDEX(Data!$BR:$BR,MATCH(AJ27,Data!$A:$A,0),1)=0,"",INDEX(Data!$BR:$BR,MATCH(AJ27,Data!$A:$A,0),1)))</f>
        <v/>
      </c>
      <c r="AJ27" s="43" t="str">
        <f ca="1">IFERROR(INDEX(Data!$A$1:AQ$1002,_xlfn.AGGREGATE(15,6,(OFFSET(Data!$A$1,0,MATCH(AJ$6,Data!$1:$1,0)-1,1000,1)=IF(AJ$7="","Yes",AJ$7))/(OFFSET(Data!$A$1,0,MATCH(AJ$6,Data!$1:$1,0)-1,1000,1)=IF(AJ$7="","Yes",AJ$7))*ROW(Data!$C$1:$C$1002),ROW(AJ27)-ROW(AJ$7)),1),"")</f>
        <v>ESPN Deportes</v>
      </c>
      <c r="AK27" s="43" t="str">
        <f ca="1">IF(AL27="","",IF(INDEX(Data!$BR:$BR,MATCH(AL27,Data!$A:$A,0),1)=0,"",INDEX(Data!$BR:$BR,MATCH(AL27,Data!$A:$A,0),1)))</f>
        <v/>
      </c>
      <c r="AL27" s="43" t="str">
        <f ca="1">IFERROR(INDEX(Data!$A$1:AS$1002,_xlfn.AGGREGATE(15,6,(OFFSET(Data!$A$1,0,MATCH(AL$6,Data!$1:$1,0)-1,1000,1)=IF(AL$7="","Yes",AL$7))/(OFFSET(Data!$A$1,0,MATCH(AL$6,Data!$1:$1,0)-1,1000,1)=IF(AL$7="","Yes",AL$7))*ROW(Data!$C$1:$C$1002),ROW(AL27)-ROW(AL$7)),1),"")</f>
        <v>Teleformula</v>
      </c>
      <c r="AM27" s="43" t="str">
        <f ca="1">IF(AN27="","",IF(INDEX(Data!$BR:$BR,MATCH(AN27,Data!$A:$A,0),1)=0,"",INDEX(Data!$BR:$BR,MATCH(AN27,Data!$A:$A,0),1)))</f>
        <v/>
      </c>
      <c r="AN27" s="43" t="str">
        <f ca="1">IFERROR(INDEX(Data!$A$1:AU$1002,_xlfn.AGGREGATE(15,6,(OFFSET(Data!$A$1,0,MATCH(AN$6,Data!$1:$1,0)-1,1000,1)=IF(AN$7="","Yes",AN$7))/(OFFSET(Data!$A$1,0,MATCH(AN$6,Data!$1:$1,0)-1,1000,1)=IF(AN$7="","Yes",AN$7))*ROW(Data!$C$1:$C$1002),ROW(AN27)-ROW(AN$7)),1),"")</f>
        <v>Discovery Channel</v>
      </c>
    </row>
    <row r="28" spans="1:40" ht="24" x14ac:dyDescent="0.4">
      <c r="A28" s="43" t="str">
        <f ca="1">IF(B28="","",IF(INDEX(Data!$BR:$BR,MATCH(B28,Data!$A:$A,0),1)=0,"",INDEX(Data!$BR:$BR,MATCH(B28,Data!$A:$A,0),1)))</f>
        <v/>
      </c>
      <c r="B28" s="43" t="str">
        <f ca="1">IFERROR(INDEX(Data!A$1:$A$1002,_xlfn.AGGREGATE(15,6,(OFFSET(Data!$A$1,0,MATCH(B$6,Data!$1:$1,0)-1,1000,1)=IF(B$7="","Yes",B$7))/(OFFSET(Data!$A$1,0,MATCH(B$6,Data!$1:$1,0)-1,1000,1)=IF(B$7="","Yes",B$7))*ROW(Data!$C$1:$C$1002),ROW(B28)-ROW(B$7)),1),"")</f>
        <v>Discovery Life</v>
      </c>
      <c r="C28" s="43" t="str">
        <f ca="1">IF(D28="","",IF(INDEX(Data!$BR:$BR,MATCH(D28,Data!$A:$A,0),1)=0,"",INDEX(Data!$BR:$BR,MATCH(D28,Data!$A:$A,0),1)))</f>
        <v/>
      </c>
      <c r="D28" s="43" t="str">
        <f ca="1">IFERROR(INDEX(Data!$A$1:C$1002,_xlfn.AGGREGATE(15,6,(OFFSET(Data!$A$1,0,MATCH(D$6,Data!$1:$1,0)-1,1000,1)=IF(D$7="","Yes",D$7))/(OFFSET(Data!$A$1,0,MATCH(D$6,Data!$1:$1,0)-1,1000,1)=IF(D$7="","Yes",D$7))*ROW(Data!$C$1:$C$1002),ROW(D28)-ROW(D$7)),1),"")</f>
        <v>HGTV</v>
      </c>
      <c r="E28" s="43" t="str">
        <f ca="1">IF(F28="","",IF(INDEX(Data!$BR:$BR,MATCH(F28,Data!$A:$A,0),1)=0,"",INDEX(Data!$BR:$BR,MATCH(F28,Data!$A:$A,0),1)))</f>
        <v/>
      </c>
      <c r="F28" s="43" t="str">
        <f ca="1">IFERROR(INDEX(Data!$A$1:E$1002,_xlfn.AGGREGATE(15,6,(OFFSET(Data!$A$1,0,MATCH(F$6,Data!$1:$1,0)-1,1000,1)=IF(F$7="","Yes",F$7))/(OFFSET(Data!$A$1,0,MATCH(F$6,Data!$1:$1,0)-1,1000,1)=IF(F$7="","Yes",F$7))*ROW(Data!$C$1:$C$1002),ROW(F28)-ROW(F$7)),1),"")</f>
        <v>Fox Sports 1</v>
      </c>
      <c r="G28" s="43" t="str">
        <f ca="1">IF(H28="","",IF(INDEX(Data!$BR:$BR,MATCH(H28,Data!$A:$A,0),1)=0,"",INDEX(Data!$BR:$BR,MATCH(H28,Data!$A:$A,0),1)))</f>
        <v/>
      </c>
      <c r="H28" s="43" t="str">
        <f ca="1">IFERROR(INDEX(Data!$A$1:G$1002,_xlfn.AGGREGATE(15,6,(OFFSET(Data!$A$1,0,MATCH(H$6,Data!$1:$1,0)-1,1000,1)=IF(H$7="","Yes",H$7))/(OFFSET(Data!$A$1,0,MATCH(H$6,Data!$1:$1,0)-1,1000,1)=IF(H$7="","Yes",H$7))*ROW(Data!$C$1:$C$1002),ROW(H28)-ROW(H$7)),1),"")</f>
        <v>ESPN 2</v>
      </c>
      <c r="I28" s="43" t="str">
        <f ca="1">IF(J28="","",IF(INDEX(Data!$BR:$BR,MATCH(J28,Data!$A:$A,0),1)=0,"",INDEX(Data!$BR:$BR,MATCH(J28,Data!$A:$A,0),1)))</f>
        <v/>
      </c>
      <c r="J28" s="43" t="str">
        <f ca="1">IFERROR(INDEX(Data!$A$1:I$1002,_xlfn.AGGREGATE(15,6,(OFFSET(Data!$A$1,0,MATCH(J$6,Data!$1:$1,0)-1,1000,1)=IF(J$7="","Yes",J$7))/(OFFSET(Data!$A$1,0,MATCH(J$6,Data!$1:$1,0)-1,1000,1)=IF(J$7="","Yes",J$7))*ROW(Data!$C$1:$C$1002),ROW(J28)-ROW(J$7)),1),"")</f>
        <v>Disney Junior</v>
      </c>
      <c r="K28" s="43" t="str">
        <f ca="1">IF(L28="","",IF(INDEX(Data!$BR:$BR,MATCH(L28,Data!$A:$A,0),1)=0,"",INDEX(Data!$BR:$BR,MATCH(L28,Data!$A:$A,0),1)))</f>
        <v/>
      </c>
      <c r="L28" s="43" t="str">
        <f ca="1">IFERROR(INDEX(Data!$A$1:K$1002,_xlfn.AGGREGATE(15,6,(OFFSET(Data!$A$1,0,MATCH(L$6,Data!$1:$1,0)-1,1000,1)=IF(L$7="","Yes",L$7))/(OFFSET(Data!$A$1,0,MATCH(L$6,Data!$1:$1,0)-1,1000,1)=IF(L$7="","Yes",L$7))*ROW(Data!$C$1:$C$1002),ROW(L28)-ROW(L$7)),1),"")</f>
        <v>C-SPAN2</v>
      </c>
      <c r="M28" s="43" t="str">
        <f ca="1">IF(N28="","",IF(INDEX(Data!$BR:$BR,MATCH(N28,Data!$A:$A,0),1)=0,"",INDEX(Data!$BR:$BR,MATCH(N28,Data!$A:$A,0),1)))</f>
        <v/>
      </c>
      <c r="N28" s="43" t="str">
        <f ca="1">IFERROR(INDEX(Data!$A$1:M$1002,_xlfn.AGGREGATE(15,6,(OFFSET(Data!$A$1,0,MATCH(N$6,Data!$1:$1,0)-1,1000,1)=IF(N$7="","Yes",N$7))/(OFFSET(Data!$A$1,0,MATCH(N$6,Data!$1:$1,0)-1,1000,1)=IF(N$7="","Yes",N$7))*ROW(Data!$C$1:$C$1002),ROW(N28)-ROW(N$7)),1),"")</f>
        <v>CNBC World</v>
      </c>
      <c r="O28" s="43">
        <f ca="1">IF(P28="","",IF(INDEX(Data!$BR:$BR,MATCH(P28,Data!$A:$A,0),1)=0,"",INDEX(Data!$BR:$BR,MATCH(P28,Data!$A:$A,0),1)))</f>
        <v>1</v>
      </c>
      <c r="P28" s="43" t="str">
        <f ca="1">IFERROR(INDEX(Data!$A$1:O$1002,_xlfn.AGGREGATE(15,6,(OFFSET(Data!$A$1,0,MATCH(P$6,Data!$1:$1,0)-1,1000,1)=IF(P$7="","Yes",P$7))/(OFFSET(Data!$A$1,0,MATCH(P$6,Data!$1:$1,0)-1,1000,1)=IF(P$7="","Yes",P$7))*ROW(Data!$C$1:$C$1002),ROW(P28)-ROW(P$7)),1),"")</f>
        <v>CBS</v>
      </c>
      <c r="Q28" s="43">
        <f ca="1">IF(R28="","",IF(INDEX(Data!$BR:$BR,MATCH(R28,Data!$A:$A,0),1)=0,"",INDEX(Data!$BR:$BR,MATCH(R28,Data!$A:$A,0),1)))</f>
        <v>3</v>
      </c>
      <c r="R28" s="43" t="str">
        <f ca="1">IFERROR(INDEX(Data!$A$1:Q$1002,_xlfn.AGGREGATE(15,6,(OFFSET(Data!$A$1,0,MATCH(R$6,Data!$1:$1,0)-1,1000,1)=IF(R$7="","Yes",R$7))/(OFFSET(Data!$A$1,0,MATCH(R$6,Data!$1:$1,0)-1,1000,1)=IF(R$7="","Yes",R$7))*ROW(Data!$C$1:$C$1002),ROW(R28)-ROW(R$7)),1),"")</f>
        <v>Cartoon Network</v>
      </c>
      <c r="S28" s="43" t="str">
        <f ca="1">IF(T28="","",IF(INDEX(Data!$BR:$BR,MATCH(T28,Data!$A:$A,0),1)=0,"",INDEX(Data!$BR:$BR,MATCH(T28,Data!$A:$A,0),1)))</f>
        <v/>
      </c>
      <c r="T28" s="43" t="str">
        <f ca="1">IFERROR(INDEX(Data!$A$1:R$1002,_xlfn.AGGREGATE(15,6,(OFFSET(Data!$A$1,0,MATCH(T$6,Data!$1:$1,0)-1,1000,1)=IF(T$7="","Yes",T$7))/(OFFSET(Data!$A$1,0,MATCH(T$6,Data!$1:$1,0)-1,1000,1)=IF(T$7="","Yes",T$7))*ROW(Data!$C$1:$C$1002),ROW(T28)-ROW(T$7)),1),"")</f>
        <v>Cartoon Network East</v>
      </c>
      <c r="U28" s="43" t="str">
        <f ca="1">IF(V28="","",IF(INDEX(Data!$BR:$BR,MATCH(V28,Data!$A:$A,0),1)=0,"",INDEX(Data!$BR:$BR,MATCH(V28,Data!$A:$A,0),1)))</f>
        <v/>
      </c>
      <c r="V28" s="43" t="str">
        <f ca="1">IFERROR(INDEX(Data!$A$1:T$1002,_xlfn.AGGREGATE(15,6,(OFFSET(Data!$A$1,0,MATCH(V$6,Data!$1:$1,0)-1,1000,1)=IF(V$7="","Yes",V$7))/(OFFSET(Data!$A$1,0,MATCH(V$6,Data!$1:$1,0)-1,1000,1)=IF(V$7="","Yes",V$7))*ROW(Data!$C$1:$C$1002),ROW(V28)-ROW(V$7)),1),"")</f>
        <v>Discovery Channel</v>
      </c>
      <c r="W28" s="43" t="str">
        <f ca="1">IF(X28="","",IF(INDEX(Data!$BR:$BR,MATCH(X28,Data!$A:$A,0),1)=0,"",INDEX(Data!$BR:$BR,MATCH(X28,Data!$A:$A,0),1)))</f>
        <v/>
      </c>
      <c r="X28" s="43" t="str">
        <f ca="1">IFERROR(INDEX(Data!$A$1:Y$1002,_xlfn.AGGREGATE(15,6,(OFFSET(Data!$A$1,0,MATCH(X$6,Data!$1:$1,0)-1,1000,1)=IF(X$7="","Yes",X$7))/(OFFSET(Data!$A$1,0,MATCH(X$6,Data!$1:$1,0)-1,1000,1)=IF(X$7="","Yes",X$7))*ROW(Data!$C$1:$C$1002),ROW(X28)-ROW(X$7)),1),"")</f>
        <v>Disney Channel</v>
      </c>
      <c r="Y28" s="43" t="str">
        <f ca="1">IF(Z28="","",IF(INDEX(Data!$BR:$BR,MATCH(Z28,Data!$A:$A,0),1)=0,"",INDEX(Data!$BR:$BR,MATCH(Z28,Data!$A:$A,0),1)))</f>
        <v/>
      </c>
      <c r="Z28" s="43" t="str">
        <f ca="1">IFERROR(INDEX(Data!$A$1:AA$1002,_xlfn.AGGREGATE(15,6,(OFFSET(Data!$A$1,0,MATCH(Z$6,Data!$1:$1,0)-1,1000,1)=IF(Z$7="","Yes",Z$7))/(OFFSET(Data!$A$1,0,MATCH(Z$6,Data!$1:$1,0)-1,1000,1)=IF(Z$7="","Yes",Z$7))*ROW(Data!$C$1:$C$1002),ROW(Z28)-ROW(Z$7)),1),"")</f>
        <v>ESPN</v>
      </c>
      <c r="AA28" s="43" t="str">
        <f ca="1">IF(AB28="","",IF(INDEX(Data!$BR:$BR,MATCH(AB28,Data!$A:$A,0),1)=0,"",INDEX(Data!$BR:$BR,MATCH(AB28,Data!$A:$A,0),1)))</f>
        <v/>
      </c>
      <c r="AB28" s="43" t="str">
        <f ca="1">IFERROR(INDEX(Data!$A$1:AC$1002,_xlfn.AGGREGATE(15,6,(OFFSET(Data!$A$1,0,MATCH(AB$6,Data!$1:$1,0)-1,1000,1)=IF(AB$7="","Yes",AB$7))/(OFFSET(Data!$A$1,0,MATCH(AB$6,Data!$1:$1,0)-1,1000,1)=IF(AB$7="","Yes",AB$7))*ROW(Data!$C$1:$C$1002),ROW(AB28)-ROW(AB$7)),1),"")</f>
        <v>Cheddar</v>
      </c>
      <c r="AC28" s="43" t="str">
        <f ca="1">IF(AD28="","",IF(INDEX(Data!$BR:$BR,MATCH(AD28,Data!$A:$A,0),1)=0,"",INDEX(Data!$BR:$BR,MATCH(AD28,Data!$A:$A,0),1)))</f>
        <v/>
      </c>
      <c r="AD28" s="43" t="str">
        <f ca="1">IFERROR(INDEX(Data!$A$1:AE$1002,_xlfn.AGGREGATE(15,6,(OFFSET(Data!$A$1,0,MATCH(AD$6,Data!$1:$1,0)-1,1000,1)=IF(AD$7="","Yes",AD$7))/(OFFSET(Data!$A$1,0,MATCH(AD$6,Data!$1:$1,0)-1,1000,1)=IF(AD$7="","Yes",AD$7))*ROW(Data!$C$1:$C$1002),ROW(AD28)-ROW(AD$7)),1),"")</f>
        <v>Investigation Discovery</v>
      </c>
      <c r="AE28" s="43" t="str">
        <f ca="1">IF(AF28="","",IF(INDEX(Data!$BR:$BR,MATCH(AF28,Data!$A:$A,0),1)=0,"",INDEX(Data!$BR:$BR,MATCH(AF28,Data!$A:$A,0),1)))</f>
        <v/>
      </c>
      <c r="AF28" s="43" t="str">
        <f ca="1">IFERROR(INDEX(Data!$A$1:AM$1002,_xlfn.AGGREGATE(15,6,(OFFSET(Data!$A$1,0,MATCH(AF$6,Data!$1:$1,0)-1,1000,1)=IF(AF$7="","Yes",AF$7))/(OFFSET(Data!$A$1,0,MATCH(AF$6,Data!$1:$1,0)-1,1000,1)=IF(AF$7="","Yes",AF$7))*ROW(Data!$C$1:$C$1002),ROW(AF28)-ROW(AF$7)),1),"")</f>
        <v/>
      </c>
      <c r="AG28" s="43" t="str">
        <f ca="1">IF(AH28="","",IF(INDEX(Data!$BR:$BR,MATCH(AH28,Data!$A:$A,0),1)=0,"",INDEX(Data!$BR:$BR,MATCH(AH28,Data!$A:$A,0),1)))</f>
        <v/>
      </c>
      <c r="AH28" s="43" t="str">
        <f ca="1">IFERROR(INDEX(Data!$A$1:AO$1002,_xlfn.AGGREGATE(15,6,(OFFSET(Data!$A$1,0,MATCH(AH$6,Data!$1:$1,0)-1,1000,1)=IF(AH$7="","Yes",AH$7))/(OFFSET(Data!$A$1,0,MATCH(AH$6,Data!$1:$1,0)-1,1000,1)=IF(AH$7="","Yes",AH$7))*ROW(Data!$C$1:$C$1002),ROW(AH28)-ROW(AH$7)),1),"")</f>
        <v/>
      </c>
      <c r="AI28" s="43" t="str">
        <f ca="1">IF(AJ28="","",IF(INDEX(Data!$BR:$BR,MATCH(AJ28,Data!$A:$A,0),1)=0,"",INDEX(Data!$BR:$BR,MATCH(AJ28,Data!$A:$A,0),1)))</f>
        <v/>
      </c>
      <c r="AJ28" s="43" t="str">
        <f ca="1">IFERROR(INDEX(Data!$A$1:AQ$1002,_xlfn.AGGREGATE(15,6,(OFFSET(Data!$A$1,0,MATCH(AJ$6,Data!$1:$1,0)-1,1000,1)=IF(AJ$7="","Yes",AJ$7))/(OFFSET(Data!$A$1,0,MATCH(AJ$6,Data!$1:$1,0)-1,1000,1)=IF(AJ$7="","Yes",AJ$7))*ROW(Data!$C$1:$C$1002),ROW(AJ28)-ROW(AJ$7)),1),"")</f>
        <v>ESPN Goal Line</v>
      </c>
      <c r="AK28" s="43" t="str">
        <f ca="1">IF(AL28="","",IF(INDEX(Data!$BR:$BR,MATCH(AL28,Data!$A:$A,0),1)=0,"",INDEX(Data!$BR:$BR,MATCH(AL28,Data!$A:$A,0),1)))</f>
        <v/>
      </c>
      <c r="AL28" s="43" t="str">
        <f ca="1">IFERROR(INDEX(Data!$A$1:AS$1002,_xlfn.AGGREGATE(15,6,(OFFSET(Data!$A$1,0,MATCH(AL$6,Data!$1:$1,0)-1,1000,1)=IF(AL$7="","Yes",AL$7))/(OFFSET(Data!$A$1,0,MATCH(AL$6,Data!$1:$1,0)-1,1000,1)=IF(AL$7="","Yes",AL$7))*ROW(Data!$C$1:$C$1002),ROW(AL28)-ROW(AL$7)),1),"")</f>
        <v>TV Dominicana</v>
      </c>
      <c r="AM28" s="43" t="str">
        <f ca="1">IF(AN28="","",IF(INDEX(Data!$BR:$BR,MATCH(AN28,Data!$A:$A,0),1)=0,"",INDEX(Data!$BR:$BR,MATCH(AN28,Data!$A:$A,0),1)))</f>
        <v/>
      </c>
      <c r="AN28" s="43" t="str">
        <f ca="1">IFERROR(INDEX(Data!$A$1:AU$1002,_xlfn.AGGREGATE(15,6,(OFFSET(Data!$A$1,0,MATCH(AN$6,Data!$1:$1,0)-1,1000,1)=IF(AN$7="","Yes",AN$7))/(OFFSET(Data!$A$1,0,MATCH(AN$6,Data!$1:$1,0)-1,1000,1)=IF(AN$7="","Yes",AN$7))*ROW(Data!$C$1:$C$1002),ROW(AN28)-ROW(AN$7)),1),"")</f>
        <v>Discovery Family</v>
      </c>
    </row>
    <row r="29" spans="1:40" ht="24" x14ac:dyDescent="0.4">
      <c r="A29" s="43" t="str">
        <f ca="1">IF(B29="","",IF(INDEX(Data!$BR:$BR,MATCH(B29,Data!$A:$A,0),1)=0,"",INDEX(Data!$BR:$BR,MATCH(B29,Data!$A:$A,0),1)))</f>
        <v/>
      </c>
      <c r="B29" s="43" t="str">
        <f ca="1">IFERROR(INDEX(Data!A$1:$A$1002,_xlfn.AGGREGATE(15,6,(OFFSET(Data!$A$1,0,MATCH(B$6,Data!$1:$1,0)-1,1000,1)=IF(B$7="","Yes",B$7))/(OFFSET(Data!$A$1,0,MATCH(B$6,Data!$1:$1,0)-1,1000,1)=IF(B$7="","Yes",B$7))*ROW(Data!$C$1:$C$1002),ROW(B29)-ROW(B$7)),1),"")</f>
        <v>DIY</v>
      </c>
      <c r="C29" s="43" t="str">
        <f ca="1">IF(D29="","",IF(INDEX(Data!$BR:$BR,MATCH(D29,Data!$A:$A,0),1)=0,"",INDEX(Data!$BR:$BR,MATCH(D29,Data!$A:$A,0),1)))</f>
        <v/>
      </c>
      <c r="D29" s="43" t="str">
        <f ca="1">IFERROR(INDEX(Data!$A$1:C$1002,_xlfn.AGGREGATE(15,6,(OFFSET(Data!$A$1,0,MATCH(D$6,Data!$1:$1,0)-1,1000,1)=IF(D$7="","Yes",D$7))/(OFFSET(Data!$A$1,0,MATCH(D$6,Data!$1:$1,0)-1,1000,1)=IF(D$7="","Yes",D$7))*ROW(Data!$C$1:$C$1002),ROW(D29)-ROW(D$7)),1),"")</f>
        <v>History</v>
      </c>
      <c r="E29" s="43" t="str">
        <f ca="1">IF(F29="","",IF(INDEX(Data!$BR:$BR,MATCH(F29,Data!$A:$A,0),1)=0,"",INDEX(Data!$BR:$BR,MATCH(F29,Data!$A:$A,0),1)))</f>
        <v/>
      </c>
      <c r="F29" s="43" t="str">
        <f ca="1">IFERROR(INDEX(Data!$A$1:E$1002,_xlfn.AGGREGATE(15,6,(OFFSET(Data!$A$1,0,MATCH(F$6,Data!$1:$1,0)-1,1000,1)=IF(F$7="","Yes",F$7))/(OFFSET(Data!$A$1,0,MATCH(F$6,Data!$1:$1,0)-1,1000,1)=IF(F$7="","Yes",F$7))*ROW(Data!$C$1:$C$1002),ROW(F29)-ROW(F$7)),1),"")</f>
        <v>Fuse</v>
      </c>
      <c r="G29" s="43">
        <f ca="1">IF(H29="","",IF(INDEX(Data!$BR:$BR,MATCH(H29,Data!$A:$A,0),1)=0,"",INDEX(Data!$BR:$BR,MATCH(H29,Data!$A:$A,0),1)))</f>
        <v>1</v>
      </c>
      <c r="H29" s="43" t="str">
        <f ca="1">IFERROR(INDEX(Data!$A$1:G$1002,_xlfn.AGGREGATE(15,6,(OFFSET(Data!$A$1,0,MATCH(H$6,Data!$1:$1,0)-1,1000,1)=IF(H$7="","Yes",H$7))/(OFFSET(Data!$A$1,0,MATCH(H$6,Data!$1:$1,0)-1,1000,1)=IF(H$7="","Yes",H$7))*ROW(Data!$C$1:$C$1002),ROW(H29)-ROW(H$7)),1),"")</f>
        <v>FOX</v>
      </c>
      <c r="I29" s="43" t="str">
        <f ca="1">IF(J29="","",IF(INDEX(Data!$BR:$BR,MATCH(J29,Data!$A:$A,0),1)=0,"",INDEX(Data!$BR:$BR,MATCH(J29,Data!$A:$A,0),1)))</f>
        <v/>
      </c>
      <c r="J29" s="43" t="str">
        <f ca="1">IFERROR(INDEX(Data!$A$1:I$1002,_xlfn.AGGREGATE(15,6,(OFFSET(Data!$A$1,0,MATCH(J$6,Data!$1:$1,0)-1,1000,1)=IF(J$7="","Yes",J$7))/(OFFSET(Data!$A$1,0,MATCH(J$6,Data!$1:$1,0)-1,1000,1)=IF(J$7="","Yes",J$7))*ROW(Data!$C$1:$C$1002),ROW(J29)-ROW(J$7)),1),"")</f>
        <v>Disney XD</v>
      </c>
      <c r="K29" s="43" t="str">
        <f ca="1">IF(L29="","",IF(INDEX(Data!$BR:$BR,MATCH(L29,Data!$A:$A,0),1)=0,"",INDEX(Data!$BR:$BR,MATCH(L29,Data!$A:$A,0),1)))</f>
        <v/>
      </c>
      <c r="L29" s="43" t="str">
        <f ca="1">IFERROR(INDEX(Data!$A$1:K$1002,_xlfn.AGGREGATE(15,6,(OFFSET(Data!$A$1,0,MATCH(L$6,Data!$1:$1,0)-1,1000,1)=IF(L$7="","Yes",L$7))/(OFFSET(Data!$A$1,0,MATCH(L$6,Data!$1:$1,0)-1,1000,1)=IF(L$7="","Yes",L$7))*ROW(Data!$C$1:$C$1002),ROW(L29)-ROW(L$7)),1),"")</f>
        <v>CW</v>
      </c>
      <c r="M29" s="43" t="str">
        <f ca="1">IF(N29="","",IF(INDEX(Data!$BR:$BR,MATCH(N29,Data!$A:$A,0),1)=0,"",INDEX(Data!$BR:$BR,MATCH(N29,Data!$A:$A,0),1)))</f>
        <v/>
      </c>
      <c r="N29" s="43" t="str">
        <f ca="1">IFERROR(INDEX(Data!$A$1:M$1002,_xlfn.AGGREGATE(15,6,(OFFSET(Data!$A$1,0,MATCH(N$6,Data!$1:$1,0)-1,1000,1)=IF(N$7="","Yes",N$7))/(OFFSET(Data!$A$1,0,MATCH(N$6,Data!$1:$1,0)-1,1000,1)=IF(N$7="","Yes",N$7))*ROW(Data!$C$1:$C$1002),ROW(N29)-ROW(N$7)),1),"")</f>
        <v>CNN</v>
      </c>
      <c r="O29" s="43" t="str">
        <f ca="1">IF(P29="","",IF(INDEX(Data!$BR:$BR,MATCH(P29,Data!$A:$A,0),1)=0,"",INDEX(Data!$BR:$BR,MATCH(P29,Data!$A:$A,0),1)))</f>
        <v/>
      </c>
      <c r="P29" s="43" t="str">
        <f ca="1">IFERROR(INDEX(Data!$A$1:O$1002,_xlfn.AGGREGATE(15,6,(OFFSET(Data!$A$1,0,MATCH(P$6,Data!$1:$1,0)-1,1000,1)=IF(P$7="","Yes",P$7))/(OFFSET(Data!$A$1,0,MATCH(P$6,Data!$1:$1,0)-1,1000,1)=IF(P$7="","Yes",P$7))*ROW(Data!$C$1:$C$1002),ROW(P29)-ROW(P$7)),1),"")</f>
        <v>CBS Sports Network</v>
      </c>
      <c r="Q29" s="43">
        <f ca="1">IF(R29="","",IF(INDEX(Data!$BR:$BR,MATCH(R29,Data!$A:$A,0),1)=0,"",INDEX(Data!$BR:$BR,MATCH(R29,Data!$A:$A,0),1)))</f>
        <v>1</v>
      </c>
      <c r="R29" s="43" t="str">
        <f ca="1">IFERROR(INDEX(Data!$A$1:Q$1002,_xlfn.AGGREGATE(15,6,(OFFSET(Data!$A$1,0,MATCH(R$6,Data!$1:$1,0)-1,1000,1)=IF(R$7="","Yes",R$7))/(OFFSET(Data!$A$1,0,MATCH(R$6,Data!$1:$1,0)-1,1000,1)=IF(R$7="","Yes",R$7))*ROW(Data!$C$1:$C$1002),ROW(R29)-ROW(R$7)),1),"")</f>
        <v>CBS</v>
      </c>
      <c r="S29" s="43">
        <f ca="1">IF(T29="","",IF(INDEX(Data!$BR:$BR,MATCH(T29,Data!$A:$A,0),1)=0,"",INDEX(Data!$BR:$BR,MATCH(T29,Data!$A:$A,0),1)))</f>
        <v>1</v>
      </c>
      <c r="T29" s="43" t="str">
        <f ca="1">IFERROR(INDEX(Data!$A$1:R$1002,_xlfn.AGGREGATE(15,6,(OFFSET(Data!$A$1,0,MATCH(T$6,Data!$1:$1,0)-1,1000,1)=IF(T$7="","Yes",T$7))/(OFFSET(Data!$A$1,0,MATCH(T$6,Data!$1:$1,0)-1,1000,1)=IF(T$7="","Yes",T$7))*ROW(Data!$C$1:$C$1002),ROW(T29)-ROW(T$7)),1),"")</f>
        <v>CBS</v>
      </c>
      <c r="U29" s="43" t="str">
        <f ca="1">IF(V29="","",IF(INDEX(Data!$BR:$BR,MATCH(V29,Data!$A:$A,0),1)=0,"",INDEX(Data!$BR:$BR,MATCH(V29,Data!$A:$A,0),1)))</f>
        <v/>
      </c>
      <c r="V29" s="43" t="str">
        <f ca="1">IFERROR(INDEX(Data!$A$1:T$1002,_xlfn.AGGREGATE(15,6,(OFFSET(Data!$A$1,0,MATCH(V$6,Data!$1:$1,0)-1,1000,1)=IF(V$7="","Yes",V$7))/(OFFSET(Data!$A$1,0,MATCH(V$6,Data!$1:$1,0)-1,1000,1)=IF(V$7="","Yes",V$7))*ROW(Data!$C$1:$C$1002),ROW(V29)-ROW(V$7)),1),"")</f>
        <v>Disney Channel</v>
      </c>
      <c r="W29" s="43" t="str">
        <f ca="1">IF(X29="","",IF(INDEX(Data!$BR:$BR,MATCH(X29,Data!$A:$A,0),1)=0,"",INDEX(Data!$BR:$BR,MATCH(X29,Data!$A:$A,0),1)))</f>
        <v/>
      </c>
      <c r="X29" s="43" t="str">
        <f ca="1">IFERROR(INDEX(Data!$A$1:Y$1002,_xlfn.AGGREGATE(15,6,(OFFSET(Data!$A$1,0,MATCH(X$6,Data!$1:$1,0)-1,1000,1)=IF(X$7="","Yes",X$7))/(OFFSET(Data!$A$1,0,MATCH(X$6,Data!$1:$1,0)-1,1000,1)=IF(X$7="","Yes",X$7))*ROW(Data!$C$1:$C$1002),ROW(X29)-ROW(X$7)),1),"")</f>
        <v>Disney Junior</v>
      </c>
      <c r="Y29" s="43" t="str">
        <f ca="1">IF(Z29="","",IF(INDEX(Data!$BR:$BR,MATCH(Z29,Data!$A:$A,0),1)=0,"",INDEX(Data!$BR:$BR,MATCH(Z29,Data!$A:$A,0),1)))</f>
        <v/>
      </c>
      <c r="Z29" s="43" t="str">
        <f ca="1">IFERROR(INDEX(Data!$A$1:AA$1002,_xlfn.AGGREGATE(15,6,(OFFSET(Data!$A$1,0,MATCH(Z$6,Data!$1:$1,0)-1,1000,1)=IF(Z$7="","Yes",Z$7))/(OFFSET(Data!$A$1,0,MATCH(Z$6,Data!$1:$1,0)-1,1000,1)=IF(Z$7="","Yes",Z$7))*ROW(Data!$C$1:$C$1002),ROW(Z29)-ROW(Z$7)),1),"")</f>
        <v>ESPN 2</v>
      </c>
      <c r="AA29" s="43" t="str">
        <f ca="1">IF(AB29="","",IF(INDEX(Data!$BR:$BR,MATCH(AB29,Data!$A:$A,0),1)=0,"",INDEX(Data!$BR:$BR,MATCH(AB29,Data!$A:$A,0),1)))</f>
        <v/>
      </c>
      <c r="AB29" s="43" t="str">
        <f ca="1">IFERROR(INDEX(Data!$A$1:AC$1002,_xlfn.AGGREGATE(15,6,(OFFSET(Data!$A$1,0,MATCH(AB$6,Data!$1:$1,0)-1,1000,1)=IF(AB$7="","Yes",AB$7))/(OFFSET(Data!$A$1,0,MATCH(AB$6,Data!$1:$1,0)-1,1000,1)=IF(AB$7="","Yes",AB$7))*ROW(Data!$C$1:$C$1002),ROW(AB29)-ROW(AB$7)),1),"")</f>
        <v>CMT</v>
      </c>
      <c r="AC29" s="43" t="str">
        <f ca="1">IF(AD29="","",IF(INDEX(Data!$BR:$BR,MATCH(AD29,Data!$A:$A,0),1)=0,"",INDEX(Data!$BR:$BR,MATCH(AD29,Data!$A:$A,0),1)))</f>
        <v/>
      </c>
      <c r="AD29" s="43" t="str">
        <f ca="1">IFERROR(INDEX(Data!$A$1:AE$1002,_xlfn.AGGREGATE(15,6,(OFFSET(Data!$A$1,0,MATCH(AD$6,Data!$1:$1,0)-1,1000,1)=IF(AD$7="","Yes",AD$7))/(OFFSET(Data!$A$1,0,MATCH(AD$6,Data!$1:$1,0)-1,1000,1)=IF(AD$7="","Yes",AD$7))*ROW(Data!$C$1:$C$1002),ROW(AD29)-ROW(AD$7)),1),"")</f>
        <v>Lifetime</v>
      </c>
      <c r="AE29" s="43" t="str">
        <f ca="1">IF(AF29="","",IF(INDEX(Data!$BR:$BR,MATCH(AF29,Data!$A:$A,0),1)=0,"",INDEX(Data!$BR:$BR,MATCH(AF29,Data!$A:$A,0),1)))</f>
        <v/>
      </c>
      <c r="AF29" s="43" t="str">
        <f ca="1">IFERROR(INDEX(Data!$A$1:AM$1002,_xlfn.AGGREGATE(15,6,(OFFSET(Data!$A$1,0,MATCH(AF$6,Data!$1:$1,0)-1,1000,1)=IF(AF$7="","Yes",AF$7))/(OFFSET(Data!$A$1,0,MATCH(AF$6,Data!$1:$1,0)-1,1000,1)=IF(AF$7="","Yes",AF$7))*ROW(Data!$C$1:$C$1002),ROW(AF29)-ROW(AF$7)),1),"")</f>
        <v/>
      </c>
      <c r="AG29" s="43" t="str">
        <f ca="1">IF(AH29="","",IF(INDEX(Data!$BR:$BR,MATCH(AH29,Data!$A:$A,0),1)=0,"",INDEX(Data!$BR:$BR,MATCH(AH29,Data!$A:$A,0),1)))</f>
        <v/>
      </c>
      <c r="AH29" s="43" t="str">
        <f ca="1">IFERROR(INDEX(Data!$A$1:AO$1002,_xlfn.AGGREGATE(15,6,(OFFSET(Data!$A$1,0,MATCH(AH$6,Data!$1:$1,0)-1,1000,1)=IF(AH$7="","Yes",AH$7))/(OFFSET(Data!$A$1,0,MATCH(AH$6,Data!$1:$1,0)-1,1000,1)=IF(AH$7="","Yes",AH$7))*ROW(Data!$C$1:$C$1002),ROW(AH29)-ROW(AH$7)),1),"")</f>
        <v/>
      </c>
      <c r="AI29" s="43" t="str">
        <f ca="1">IF(AJ29="","",IF(INDEX(Data!$BR:$BR,MATCH(AJ29,Data!$A:$A,0),1)=0,"",INDEX(Data!$BR:$BR,MATCH(AJ29,Data!$A:$A,0),1)))</f>
        <v/>
      </c>
      <c r="AJ29" s="43" t="str">
        <f ca="1">IFERROR(INDEX(Data!$A$1:AQ$1002,_xlfn.AGGREGATE(15,6,(OFFSET(Data!$A$1,0,MATCH(AJ$6,Data!$1:$1,0)-1,1000,1)=IF(AJ$7="","Yes",AJ$7))/(OFFSET(Data!$A$1,0,MATCH(AJ$6,Data!$1:$1,0)-1,1000,1)=IF(AJ$7="","Yes",AJ$7))*ROW(Data!$C$1:$C$1002),ROW(AJ29)-ROW(AJ$7)),1),"")</f>
        <v>ESPNews</v>
      </c>
      <c r="AK29" s="43" t="str">
        <f ca="1">IF(AL29="","",IF(INDEX(Data!$BR:$BR,MATCH(AL29,Data!$A:$A,0),1)=0,"",INDEX(Data!$BR:$BR,MATCH(AL29,Data!$A:$A,0),1)))</f>
        <v/>
      </c>
      <c r="AL29" s="43" t="str">
        <f ca="1">IFERROR(INDEX(Data!$A$1:AS$1002,_xlfn.AGGREGATE(15,6,(OFFSET(Data!$A$1,0,MATCH(AL$6,Data!$1:$1,0)-1,1000,1)=IF(AL$7="","Yes",AL$7))/(OFFSET(Data!$A$1,0,MATCH(AL$6,Data!$1:$1,0)-1,1000,1)=IF(AL$7="","Yes",AL$7))*ROW(Data!$C$1:$C$1002),ROW(AL29)-ROW(AL$7)),1),"")</f>
        <v>Ty C TV</v>
      </c>
      <c r="AM29" s="43" t="str">
        <f ca="1">IF(AN29="","",IF(INDEX(Data!$BR:$BR,MATCH(AN29,Data!$A:$A,0),1)=0,"",INDEX(Data!$BR:$BR,MATCH(AN29,Data!$A:$A,0),1)))</f>
        <v/>
      </c>
      <c r="AN29" s="43" t="str">
        <f ca="1">IFERROR(INDEX(Data!$A$1:AU$1002,_xlfn.AGGREGATE(15,6,(OFFSET(Data!$A$1,0,MATCH(AN$6,Data!$1:$1,0)-1,1000,1)=IF(AN$7="","Yes",AN$7))/(OFFSET(Data!$A$1,0,MATCH(AN$6,Data!$1:$1,0)-1,1000,1)=IF(AN$7="","Yes",AN$7))*ROW(Data!$C$1:$C$1002),ROW(AN29)-ROW(AN$7)),1),"")</f>
        <v>Discovery Life</v>
      </c>
    </row>
    <row r="30" spans="1:40" ht="24" x14ac:dyDescent="0.4">
      <c r="A30" s="43" t="str">
        <f ca="1">IF(B30="","",IF(INDEX(Data!$BR:$BR,MATCH(B30,Data!$A:$A,0),1)=0,"",INDEX(Data!$BR:$BR,MATCH(B30,Data!$A:$A,0),1)))</f>
        <v/>
      </c>
      <c r="B30" s="43" t="str">
        <f ca="1">IFERROR(INDEX(Data!A$1:$A$1002,_xlfn.AGGREGATE(15,6,(OFFSET(Data!$A$1,0,MATCH(B$6,Data!$1:$1,0)-1,1000,1)=IF(B$7="","Yes",B$7))/(OFFSET(Data!$A$1,0,MATCH(B$6,Data!$1:$1,0)-1,1000,1)=IF(B$7="","Yes",B$7))*ROW(Data!$C$1:$C$1002),ROW(B30)-ROW(B$7)),1),"")</f>
        <v>Food Network</v>
      </c>
      <c r="C30" s="43" t="str">
        <f ca="1">IF(D30="","",IF(INDEX(Data!$BR:$BR,MATCH(D30,Data!$A:$A,0),1)=0,"",INDEX(Data!$BR:$BR,MATCH(D30,Data!$A:$A,0),1)))</f>
        <v/>
      </c>
      <c r="D30" s="43" t="str">
        <f ca="1">IFERROR(INDEX(Data!$A$1:C$1002,_xlfn.AGGREGATE(15,6,(OFFSET(Data!$A$1,0,MATCH(D$6,Data!$1:$1,0)-1,1000,1)=IF(D$7="","Yes",D$7))/(OFFSET(Data!$A$1,0,MATCH(D$6,Data!$1:$1,0)-1,1000,1)=IF(D$7="","Yes",D$7))*ROW(Data!$C$1:$C$1002),ROW(D30)-ROW(D$7)),1),"")</f>
        <v>IFC</v>
      </c>
      <c r="E30" s="43" t="str">
        <f ca="1">IF(F30="","",IF(INDEX(Data!$BR:$BR,MATCH(F30,Data!$A:$A,0),1)=0,"",INDEX(Data!$BR:$BR,MATCH(F30,Data!$A:$A,0),1)))</f>
        <v/>
      </c>
      <c r="F30" s="43" t="str">
        <f ca="1">IFERROR(INDEX(Data!$A$1:E$1002,_xlfn.AGGREGATE(15,6,(OFFSET(Data!$A$1,0,MATCH(F$6,Data!$1:$1,0)-1,1000,1)=IF(F$7="","Yes",F$7))/(OFFSET(Data!$A$1,0,MATCH(F$6,Data!$1:$1,0)-1,1000,1)=IF(F$7="","Yes",F$7))*ROW(Data!$C$1:$C$1002),ROW(F30)-ROW(F$7)),1),"")</f>
        <v>FX</v>
      </c>
      <c r="G30" s="43" t="str">
        <f ca="1">IF(H30="","",IF(INDEX(Data!$BR:$BR,MATCH(H30,Data!$A:$A,0),1)=0,"",INDEX(Data!$BR:$BR,MATCH(H30,Data!$A:$A,0),1)))</f>
        <v/>
      </c>
      <c r="H30" s="43" t="str">
        <f ca="1">IFERROR(INDEX(Data!$A$1:G$1002,_xlfn.AGGREGATE(15,6,(OFFSET(Data!$A$1,0,MATCH(H$6,Data!$1:$1,0)-1,1000,1)=IF(H$7="","Yes",H$7))/(OFFSET(Data!$A$1,0,MATCH(H$6,Data!$1:$1,0)-1,1000,1)=IF(H$7="","Yes",H$7))*ROW(Data!$C$1:$C$1002),ROW(H30)-ROW(H$7)),1),"")</f>
        <v>Fox Business</v>
      </c>
      <c r="I30" s="43" t="str">
        <f ca="1">IF(J30="","",IF(INDEX(Data!$BR:$BR,MATCH(J30,Data!$A:$A,0),1)=0,"",INDEX(Data!$BR:$BR,MATCH(J30,Data!$A:$A,0),1)))</f>
        <v/>
      </c>
      <c r="J30" s="43" t="str">
        <f ca="1">IFERROR(INDEX(Data!$A$1:I$1002,_xlfn.AGGREGATE(15,6,(OFFSET(Data!$A$1,0,MATCH(J$6,Data!$1:$1,0)-1,1000,1)=IF(J$7="","Yes",J$7))/(OFFSET(Data!$A$1,0,MATCH(J$6,Data!$1:$1,0)-1,1000,1)=IF(J$7="","Yes",J$7))*ROW(Data!$C$1:$C$1002),ROW(J30)-ROW(J$7)),1),"")</f>
        <v>E!</v>
      </c>
      <c r="K30" s="43" t="str">
        <f ca="1">IF(L30="","",IF(INDEX(Data!$BR:$BR,MATCH(L30,Data!$A:$A,0),1)=0,"",INDEX(Data!$BR:$BR,MATCH(L30,Data!$A:$A,0),1)))</f>
        <v/>
      </c>
      <c r="L30" s="43" t="str">
        <f ca="1">IFERROR(INDEX(Data!$A$1:K$1002,_xlfn.AGGREGATE(15,6,(OFFSET(Data!$A$1,0,MATCH(L$6,Data!$1:$1,0)-1,1000,1)=IF(L$7="","Yes",L$7))/(OFFSET(Data!$A$1,0,MATCH(L$6,Data!$1:$1,0)-1,1000,1)=IF(L$7="","Yes",L$7))*ROW(Data!$C$1:$C$1002),ROW(L30)-ROW(L$7)),1),"")</f>
        <v>Discovery Channel</v>
      </c>
      <c r="M30" s="43" t="str">
        <f ca="1">IF(N30="","",IF(INDEX(Data!$BR:$BR,MATCH(N30,Data!$A:$A,0),1)=0,"",INDEX(Data!$BR:$BR,MATCH(N30,Data!$A:$A,0),1)))</f>
        <v/>
      </c>
      <c r="N30" s="43" t="str">
        <f ca="1">IFERROR(INDEX(Data!$A$1:M$1002,_xlfn.AGGREGATE(15,6,(OFFSET(Data!$A$1,0,MATCH(N$6,Data!$1:$1,0)-1,1000,1)=IF(N$7="","Yes",N$7))/(OFFSET(Data!$A$1,0,MATCH(N$6,Data!$1:$1,0)-1,1000,1)=IF(N$7="","Yes",N$7))*ROW(Data!$C$1:$C$1002),ROW(N30)-ROW(N$7)),1),"")</f>
        <v>Comedy Central</v>
      </c>
      <c r="O30" s="43" t="str">
        <f ca="1">IF(P30="","",IF(INDEX(Data!$BR:$BR,MATCH(P30,Data!$A:$A,0),1)=0,"",INDEX(Data!$BR:$BR,MATCH(P30,Data!$A:$A,0),1)))</f>
        <v/>
      </c>
      <c r="P30" s="43" t="str">
        <f ca="1">IFERROR(INDEX(Data!$A$1:O$1002,_xlfn.AGGREGATE(15,6,(OFFSET(Data!$A$1,0,MATCH(P$6,Data!$1:$1,0)-1,1000,1)=IF(P$7="","Yes",P$7))/(OFFSET(Data!$A$1,0,MATCH(P$6,Data!$1:$1,0)-1,1000,1)=IF(P$7="","Yes",P$7))*ROW(Data!$C$1:$C$1002),ROW(P30)-ROW(P$7)),1),"")</f>
        <v>Cheddar</v>
      </c>
      <c r="Q30" s="43" t="str">
        <f ca="1">IF(R30="","",IF(INDEX(Data!$BR:$BR,MATCH(R30,Data!$A:$A,0),1)=0,"",INDEX(Data!$BR:$BR,MATCH(R30,Data!$A:$A,0),1)))</f>
        <v/>
      </c>
      <c r="R30" s="43" t="str">
        <f ca="1">IFERROR(INDEX(Data!$A$1:Q$1002,_xlfn.AGGREGATE(15,6,(OFFSET(Data!$A$1,0,MATCH(R$6,Data!$1:$1,0)-1,1000,1)=IF(R$7="","Yes",R$7))/(OFFSET(Data!$A$1,0,MATCH(R$6,Data!$1:$1,0)-1,1000,1)=IF(R$7="","Yes",R$7))*ROW(Data!$C$1:$C$1002),ROW(R30)-ROW(R$7)),1),"")</f>
        <v>CBS Sports Network</v>
      </c>
      <c r="S30" s="43" t="str">
        <f ca="1">IF(T30="","",IF(INDEX(Data!$BR:$BR,MATCH(T30,Data!$A:$A,0),1)=0,"",INDEX(Data!$BR:$BR,MATCH(T30,Data!$A:$A,0),1)))</f>
        <v/>
      </c>
      <c r="T30" s="43" t="str">
        <f ca="1">IFERROR(INDEX(Data!$A$1:R$1002,_xlfn.AGGREGATE(15,6,(OFFSET(Data!$A$1,0,MATCH(T$6,Data!$1:$1,0)-1,1000,1)=IF(T$7="","Yes",T$7))/(OFFSET(Data!$A$1,0,MATCH(T$6,Data!$1:$1,0)-1,1000,1)=IF(T$7="","Yes",T$7))*ROW(Data!$C$1:$C$1002),ROW(T30)-ROW(T$7)),1),"")</f>
        <v>Centroamérica TV</v>
      </c>
      <c r="U30" s="43" t="str">
        <f ca="1">IF(V30="","",IF(INDEX(Data!$BR:$BR,MATCH(V30,Data!$A:$A,0),1)=0,"",INDEX(Data!$BR:$BR,MATCH(V30,Data!$A:$A,0),1)))</f>
        <v/>
      </c>
      <c r="V30" s="43" t="str">
        <f ca="1">IFERROR(INDEX(Data!$A$1:T$1002,_xlfn.AGGREGATE(15,6,(OFFSET(Data!$A$1,0,MATCH(V$6,Data!$1:$1,0)-1,1000,1)=IF(V$7="","Yes",V$7))/(OFFSET(Data!$A$1,0,MATCH(V$6,Data!$1:$1,0)-1,1000,1)=IF(V$7="","Yes",V$7))*ROW(Data!$C$1:$C$1002),ROW(V30)-ROW(V$7)),1),"")</f>
        <v>Disney Junior</v>
      </c>
      <c r="W30" s="43" t="str">
        <f ca="1">IF(X30="","",IF(INDEX(Data!$BR:$BR,MATCH(X30,Data!$A:$A,0),1)=0,"",INDEX(Data!$BR:$BR,MATCH(X30,Data!$A:$A,0),1)))</f>
        <v/>
      </c>
      <c r="X30" s="43" t="str">
        <f ca="1">IFERROR(INDEX(Data!$A$1:Y$1002,_xlfn.AGGREGATE(15,6,(OFFSET(Data!$A$1,0,MATCH(X$6,Data!$1:$1,0)-1,1000,1)=IF(X$7="","Yes",X$7))/(OFFSET(Data!$A$1,0,MATCH(X$6,Data!$1:$1,0)-1,1000,1)=IF(X$7="","Yes",X$7))*ROW(Data!$C$1:$C$1002),ROW(X30)-ROW(X$7)),1),"")</f>
        <v>Disney XD</v>
      </c>
      <c r="Y30" s="43" t="str">
        <f ca="1">IF(Z30="","",IF(INDEX(Data!$BR:$BR,MATCH(Z30,Data!$A:$A,0),1)=0,"",INDEX(Data!$BR:$BR,MATCH(Z30,Data!$A:$A,0),1)))</f>
        <v/>
      </c>
      <c r="Z30" s="43" t="str">
        <f ca="1">IFERROR(INDEX(Data!$A$1:AA$1002,_xlfn.AGGREGATE(15,6,(OFFSET(Data!$A$1,0,MATCH(Z$6,Data!$1:$1,0)-1,1000,1)=IF(Z$7="","Yes",Z$7))/(OFFSET(Data!$A$1,0,MATCH(Z$6,Data!$1:$1,0)-1,1000,1)=IF(Z$7="","Yes",Z$7))*ROW(Data!$C$1:$C$1002),ROW(Z30)-ROW(Z$7)),1),"")</f>
        <v>Food Network</v>
      </c>
      <c r="AA30" s="43" t="str">
        <f ca="1">IF(AB30="","",IF(INDEX(Data!$BR:$BR,MATCH(AB30,Data!$A:$A,0),1)=0,"",INDEX(Data!$BR:$BR,MATCH(AB30,Data!$A:$A,0),1)))</f>
        <v/>
      </c>
      <c r="AB30" s="43" t="str">
        <f ca="1">IFERROR(INDEX(Data!$A$1:AC$1002,_xlfn.AGGREGATE(15,6,(OFFSET(Data!$A$1,0,MATCH(AB$6,Data!$1:$1,0)-1,1000,1)=IF(AB$7="","Yes",AB$7))/(OFFSET(Data!$A$1,0,MATCH(AB$6,Data!$1:$1,0)-1,1000,1)=IF(AB$7="","Yes",AB$7))*ROW(Data!$C$1:$C$1002),ROW(AB30)-ROW(AB$7)),1),"")</f>
        <v>CNBC</v>
      </c>
      <c r="AC30" s="43" t="str">
        <f ca="1">IF(AD30="","",IF(INDEX(Data!$BR:$BR,MATCH(AD30,Data!$A:$A,0),1)=0,"",INDEX(Data!$BR:$BR,MATCH(AD30,Data!$A:$A,0),1)))</f>
        <v/>
      </c>
      <c r="AD30" s="43" t="str">
        <f ca="1">IFERROR(INDEX(Data!$A$1:AE$1002,_xlfn.AGGREGATE(15,6,(OFFSET(Data!$A$1,0,MATCH(AD$6,Data!$1:$1,0)-1,1000,1)=IF(AD$7="","Yes",AD$7))/(OFFSET(Data!$A$1,0,MATCH(AD$6,Data!$1:$1,0)-1,1000,1)=IF(AD$7="","Yes",AD$7))*ROW(Data!$C$1:$C$1002),ROW(AD30)-ROW(AD$7)),1),"")</f>
        <v>Lifetime Movie Network</v>
      </c>
      <c r="AE30" s="43" t="str">
        <f ca="1">IF(AF30="","",IF(INDEX(Data!$BR:$BR,MATCH(AF30,Data!$A:$A,0),1)=0,"",INDEX(Data!$BR:$BR,MATCH(AF30,Data!$A:$A,0),1)))</f>
        <v/>
      </c>
      <c r="AF30" s="43" t="str">
        <f ca="1">IFERROR(INDEX(Data!$A$1:AM$1002,_xlfn.AGGREGATE(15,6,(OFFSET(Data!$A$1,0,MATCH(AF$6,Data!$1:$1,0)-1,1000,1)=IF(AF$7="","Yes",AF$7))/(OFFSET(Data!$A$1,0,MATCH(AF$6,Data!$1:$1,0)-1,1000,1)=IF(AF$7="","Yes",AF$7))*ROW(Data!$C$1:$C$1002),ROW(AF30)-ROW(AF$7)),1),"")</f>
        <v/>
      </c>
      <c r="AG30" s="43" t="str">
        <f ca="1">IF(AH30="","",IF(INDEX(Data!$BR:$BR,MATCH(AH30,Data!$A:$A,0),1)=0,"",INDEX(Data!$BR:$BR,MATCH(AH30,Data!$A:$A,0),1)))</f>
        <v/>
      </c>
      <c r="AH30" s="43" t="str">
        <f ca="1">IFERROR(INDEX(Data!$A$1:AO$1002,_xlfn.AGGREGATE(15,6,(OFFSET(Data!$A$1,0,MATCH(AH$6,Data!$1:$1,0)-1,1000,1)=IF(AH$7="","Yes",AH$7))/(OFFSET(Data!$A$1,0,MATCH(AH$6,Data!$1:$1,0)-1,1000,1)=IF(AH$7="","Yes",AH$7))*ROW(Data!$C$1:$C$1002),ROW(AH30)-ROW(AH$7)),1),"")</f>
        <v/>
      </c>
      <c r="AI30" s="43" t="str">
        <f ca="1">IF(AJ30="","",IF(INDEX(Data!$BR:$BR,MATCH(AJ30,Data!$A:$A,0),1)=0,"",INDEX(Data!$BR:$BR,MATCH(AJ30,Data!$A:$A,0),1)))</f>
        <v/>
      </c>
      <c r="AJ30" s="43" t="str">
        <f ca="1">IFERROR(INDEX(Data!$A$1:AQ$1002,_xlfn.AGGREGATE(15,6,(OFFSET(Data!$A$1,0,MATCH(AJ$6,Data!$1:$1,0)-1,1000,1)=IF(AJ$7="","Yes",AJ$7))/(OFFSET(Data!$A$1,0,MATCH(AJ$6,Data!$1:$1,0)-1,1000,1)=IF(AJ$7="","Yes",AJ$7))*ROW(Data!$C$1:$C$1002),ROW(AJ30)-ROW(AJ$7)),1),"")</f>
        <v>ESPNu</v>
      </c>
      <c r="AK30" s="43" t="str">
        <f ca="1">IF(AL30="","",IF(INDEX(Data!$BR:$BR,MATCH(AL30,Data!$A:$A,0),1)=0,"",INDEX(Data!$BR:$BR,MATCH(AL30,Data!$A:$A,0),1)))</f>
        <v/>
      </c>
      <c r="AL30" s="43" t="str">
        <f ca="1">IFERROR(INDEX(Data!$A$1:AS$1002,_xlfn.AGGREGATE(15,6,(OFFSET(Data!$A$1,0,MATCH(AL$6,Data!$1:$1,0)-1,1000,1)=IF(AL$7="","Yes",AL$7))/(OFFSET(Data!$A$1,0,MATCH(AL$6,Data!$1:$1,0)-1,1000,1)=IF(AL$7="","Yes",AL$7))*ROW(Data!$C$1:$C$1002),ROW(AL30)-ROW(AL$7)),1),"")</f>
        <v>Videorola</v>
      </c>
      <c r="AM30" s="43" t="str">
        <f ca="1">IF(AN30="","",IF(INDEX(Data!$BR:$BR,MATCH(AN30,Data!$A:$A,0),1)=0,"",INDEX(Data!$BR:$BR,MATCH(AN30,Data!$A:$A,0),1)))</f>
        <v/>
      </c>
      <c r="AN30" s="43" t="str">
        <f ca="1">IFERROR(INDEX(Data!$A$1:AU$1002,_xlfn.AGGREGATE(15,6,(OFFSET(Data!$A$1,0,MATCH(AN$6,Data!$1:$1,0)-1,1000,1)=IF(AN$7="","Yes",AN$7))/(OFFSET(Data!$A$1,0,MATCH(AN$6,Data!$1:$1,0)-1,1000,1)=IF(AN$7="","Yes",AN$7))*ROW(Data!$C$1:$C$1002),ROW(AN30)-ROW(AN$7)),1),"")</f>
        <v>DIY</v>
      </c>
    </row>
    <row r="31" spans="1:40" ht="24" x14ac:dyDescent="0.4">
      <c r="A31" s="43" t="str">
        <f ca="1">IF(B31="","",IF(INDEX(Data!$BR:$BR,MATCH(B31,Data!$A:$A,0),1)=0,"",INDEX(Data!$BR:$BR,MATCH(B31,Data!$A:$A,0),1)))</f>
        <v/>
      </c>
      <c r="B31" s="43" t="str">
        <f ca="1">IFERROR(INDEX(Data!A$1:$A$1002,_xlfn.AGGREGATE(15,6,(OFFSET(Data!$A$1,0,MATCH(B$6,Data!$1:$1,0)-1,1000,1)=IF(B$7="","Yes",B$7))/(OFFSET(Data!$A$1,0,MATCH(B$6,Data!$1:$1,0)-1,1000,1)=IF(B$7="","Yes",B$7))*ROW(Data!$C$1:$C$1002),ROW(B31)-ROW(B$7)),1),"")</f>
        <v>FYI</v>
      </c>
      <c r="C31" s="43" t="str">
        <f ca="1">IF(D31="","",IF(INDEX(Data!$BR:$BR,MATCH(D31,Data!$A:$A,0),1)=0,"",INDEX(Data!$BR:$BR,MATCH(D31,Data!$A:$A,0),1)))</f>
        <v/>
      </c>
      <c r="D31" s="43" t="str">
        <f ca="1">IFERROR(INDEX(Data!$A$1:C$1002,_xlfn.AGGREGATE(15,6,(OFFSET(Data!$A$1,0,MATCH(D$6,Data!$1:$1,0)-1,1000,1)=IF(D$7="","Yes",D$7))/(OFFSET(Data!$A$1,0,MATCH(D$6,Data!$1:$1,0)-1,1000,1)=IF(D$7="","Yes",D$7))*ROW(Data!$C$1:$C$1002),ROW(D31)-ROW(D$7)),1),"")</f>
        <v>Investigation Discovery</v>
      </c>
      <c r="E31" s="43" t="str">
        <f ca="1">IF(F31="","",IF(INDEX(Data!$BR:$BR,MATCH(F31,Data!$A:$A,0),1)=0,"",INDEX(Data!$BR:$BR,MATCH(F31,Data!$A:$A,0),1)))</f>
        <v/>
      </c>
      <c r="F31" s="43" t="str">
        <f ca="1">IFERROR(INDEX(Data!$A$1:E$1002,_xlfn.AGGREGATE(15,6,(OFFSET(Data!$A$1,0,MATCH(F$6,Data!$1:$1,0)-1,1000,1)=IF(F$7="","Yes",F$7))/(OFFSET(Data!$A$1,0,MATCH(F$6,Data!$1:$1,0)-1,1000,1)=IF(F$7="","Yes",F$7))*ROW(Data!$C$1:$C$1002),ROW(F31)-ROW(F$7)),1),"")</f>
        <v>HGTV</v>
      </c>
      <c r="G31" s="43" t="str">
        <f ca="1">IF(H31="","",IF(INDEX(Data!$BR:$BR,MATCH(H31,Data!$A:$A,0),1)=0,"",INDEX(Data!$BR:$BR,MATCH(H31,Data!$A:$A,0),1)))</f>
        <v/>
      </c>
      <c r="H31" s="43" t="str">
        <f ca="1">IFERROR(INDEX(Data!$A$1:G$1002,_xlfn.AGGREGATE(15,6,(OFFSET(Data!$A$1,0,MATCH(H$6,Data!$1:$1,0)-1,1000,1)=IF(H$7="","Yes",H$7))/(OFFSET(Data!$A$1,0,MATCH(H$6,Data!$1:$1,0)-1,1000,1)=IF(H$7="","Yes",H$7))*ROW(Data!$C$1:$C$1002),ROW(H31)-ROW(H$7)),1),"")</f>
        <v>Fox News</v>
      </c>
      <c r="I31" s="43" t="str">
        <f ca="1">IF(J31="","",IF(INDEX(Data!$BR:$BR,MATCH(J31,Data!$A:$A,0),1)=0,"",INDEX(Data!$BR:$BR,MATCH(J31,Data!$A:$A,0),1)))</f>
        <v/>
      </c>
      <c r="J31" s="43" t="str">
        <f ca="1">IFERROR(INDEX(Data!$A$1:I$1002,_xlfn.AGGREGATE(15,6,(OFFSET(Data!$A$1,0,MATCH(J$6,Data!$1:$1,0)-1,1000,1)=IF(J$7="","Yes",J$7))/(OFFSET(Data!$A$1,0,MATCH(J$6,Data!$1:$1,0)-1,1000,1)=IF(J$7="","Yes",J$7))*ROW(Data!$C$1:$C$1002),ROW(J31)-ROW(J$7)),1),"")</f>
        <v>ESPN</v>
      </c>
      <c r="K31" s="43" t="str">
        <f ca="1">IF(L31="","",IF(INDEX(Data!$BR:$BR,MATCH(L31,Data!$A:$A,0),1)=0,"",INDEX(Data!$BR:$BR,MATCH(L31,Data!$A:$A,0),1)))</f>
        <v/>
      </c>
      <c r="L31" s="43" t="str">
        <f ca="1">IFERROR(INDEX(Data!$A$1:K$1002,_xlfn.AGGREGATE(15,6,(OFFSET(Data!$A$1,0,MATCH(L$6,Data!$1:$1,0)-1,1000,1)=IF(L$7="","Yes",L$7))/(OFFSET(Data!$A$1,0,MATCH(L$6,Data!$1:$1,0)-1,1000,1)=IF(L$7="","Yes",L$7))*ROW(Data!$C$1:$C$1002),ROW(L31)-ROW(L$7)),1),"")</f>
        <v>Disney Channel</v>
      </c>
      <c r="M31" s="43" t="str">
        <f ca="1">IF(N31="","",IF(INDEX(Data!$BR:$BR,MATCH(N31,Data!$A:$A,0),1)=0,"",INDEX(Data!$BR:$BR,MATCH(N31,Data!$A:$A,0),1)))</f>
        <v/>
      </c>
      <c r="N31" s="43" t="str">
        <f ca="1">IFERROR(INDEX(Data!$A$1:M$1002,_xlfn.AGGREGATE(15,6,(OFFSET(Data!$A$1,0,MATCH(N$6,Data!$1:$1,0)-1,1000,1)=IF(N$7="","Yes",N$7))/(OFFSET(Data!$A$1,0,MATCH(N$6,Data!$1:$1,0)-1,1000,1)=IF(N$7="","Yes",N$7))*ROW(Data!$C$1:$C$1002),ROW(N31)-ROW(N$7)),1),"")</f>
        <v>Comedy TV</v>
      </c>
      <c r="O31" s="43" t="str">
        <f ca="1">IF(P31="","",IF(INDEX(Data!$BR:$BR,MATCH(P31,Data!$A:$A,0),1)=0,"",INDEX(Data!$BR:$BR,MATCH(P31,Data!$A:$A,0),1)))</f>
        <v/>
      </c>
      <c r="P31" s="43" t="str">
        <f ca="1">IFERROR(INDEX(Data!$A$1:O$1002,_xlfn.AGGREGATE(15,6,(OFFSET(Data!$A$1,0,MATCH(P$6,Data!$1:$1,0)-1,1000,1)=IF(P$7="","Yes",P$7))/(OFFSET(Data!$A$1,0,MATCH(P$6,Data!$1:$1,0)-1,1000,1)=IF(P$7="","Yes",P$7))*ROW(Data!$C$1:$C$1002),ROW(P31)-ROW(P$7)),1),"")</f>
        <v>CMT</v>
      </c>
      <c r="Q31" s="43" t="str">
        <f ca="1">IF(R31="","",IF(INDEX(Data!$BR:$BR,MATCH(R31,Data!$A:$A,0),1)=0,"",INDEX(Data!$BR:$BR,MATCH(R31,Data!$A:$A,0),1)))</f>
        <v/>
      </c>
      <c r="R31" s="43" t="str">
        <f ca="1">IFERROR(INDEX(Data!$A$1:Q$1002,_xlfn.AGGREGATE(15,6,(OFFSET(Data!$A$1,0,MATCH(R$6,Data!$1:$1,0)-1,1000,1)=IF(R$7="","Yes",R$7))/(OFFSET(Data!$A$1,0,MATCH(R$6,Data!$1:$1,0)-1,1000,1)=IF(R$7="","Yes",R$7))*ROW(Data!$C$1:$C$1002),ROW(R31)-ROW(R$7)),1),"")</f>
        <v>Cheddar</v>
      </c>
      <c r="S31" s="43" t="str">
        <f ca="1">IF(T31="","",IF(INDEX(Data!$BR:$BR,MATCH(T31,Data!$A:$A,0),1)=0,"",INDEX(Data!$BR:$BR,MATCH(T31,Data!$A:$A,0),1)))</f>
        <v/>
      </c>
      <c r="T31" s="43" t="str">
        <f ca="1">IFERROR(INDEX(Data!$A$1:R$1002,_xlfn.AGGREGATE(15,6,(OFFSET(Data!$A$1,0,MATCH(T$6,Data!$1:$1,0)-1,1000,1)=IF(T$7="","Yes",T$7))/(OFFSET(Data!$A$1,0,MATCH(T$6,Data!$1:$1,0)-1,1000,1)=IF(T$7="","Yes",T$7))*ROW(Data!$C$1:$C$1002),ROW(T31)-ROW(T$7)),1),"")</f>
        <v>Cine Estelar</v>
      </c>
      <c r="U31" s="43" t="str">
        <f ca="1">IF(V31="","",IF(INDEX(Data!$BR:$BR,MATCH(V31,Data!$A:$A,0),1)=0,"",INDEX(Data!$BR:$BR,MATCH(V31,Data!$A:$A,0),1)))</f>
        <v/>
      </c>
      <c r="V31" s="43" t="str">
        <f ca="1">IFERROR(INDEX(Data!$A$1:T$1002,_xlfn.AGGREGATE(15,6,(OFFSET(Data!$A$1,0,MATCH(V$6,Data!$1:$1,0)-1,1000,1)=IF(V$7="","Yes",V$7))/(OFFSET(Data!$A$1,0,MATCH(V$6,Data!$1:$1,0)-1,1000,1)=IF(V$7="","Yes",V$7))*ROW(Data!$C$1:$C$1002),ROW(V31)-ROW(V$7)),1),"")</f>
        <v>Disney XD</v>
      </c>
      <c r="W31" s="43" t="str">
        <f ca="1">IF(X31="","",IF(INDEX(Data!$BR:$BR,MATCH(X31,Data!$A:$A,0),1)=0,"",INDEX(Data!$BR:$BR,MATCH(X31,Data!$A:$A,0),1)))</f>
        <v/>
      </c>
      <c r="X31" s="43" t="str">
        <f ca="1">IFERROR(INDEX(Data!$A$1:Y$1002,_xlfn.AGGREGATE(15,6,(OFFSET(Data!$A$1,0,MATCH(X$6,Data!$1:$1,0)-1,1000,1)=IF(X$7="","Yes",X$7))/(OFFSET(Data!$A$1,0,MATCH(X$6,Data!$1:$1,0)-1,1000,1)=IF(X$7="","Yes",X$7))*ROW(Data!$C$1:$C$1002),ROW(X31)-ROW(X$7)),1),"")</f>
        <v>E!</v>
      </c>
      <c r="Y31" s="43">
        <f ca="1">IF(Z31="","",IF(INDEX(Data!$BR:$BR,MATCH(Z31,Data!$A:$A,0),1)=0,"",INDEX(Data!$BR:$BR,MATCH(Z31,Data!$A:$A,0),1)))</f>
        <v>1</v>
      </c>
      <c r="Z31" s="43" t="str">
        <f ca="1">IFERROR(INDEX(Data!$A$1:AA$1002,_xlfn.AGGREGATE(15,6,(OFFSET(Data!$A$1,0,MATCH(Z$6,Data!$1:$1,0)-1,1000,1)=IF(Z$7="","Yes",Z$7))/(OFFSET(Data!$A$1,0,MATCH(Z$6,Data!$1:$1,0)-1,1000,1)=IF(Z$7="","Yes",Z$7))*ROW(Data!$C$1:$C$1002),ROW(Z31)-ROW(Z$7)),1),"")</f>
        <v>FOX</v>
      </c>
      <c r="AA31" s="43" t="str">
        <f ca="1">IF(AB31="","",IF(INDEX(Data!$BR:$BR,MATCH(AB31,Data!$A:$A,0),1)=0,"",INDEX(Data!$BR:$BR,MATCH(AB31,Data!$A:$A,0),1)))</f>
        <v/>
      </c>
      <c r="AB31" s="43" t="str">
        <f ca="1">IFERROR(INDEX(Data!$A$1:AC$1002,_xlfn.AGGREGATE(15,6,(OFFSET(Data!$A$1,0,MATCH(AB$6,Data!$1:$1,0)-1,1000,1)=IF(AB$7="","Yes",AB$7))/(OFFSET(Data!$A$1,0,MATCH(AB$6,Data!$1:$1,0)-1,1000,1)=IF(AB$7="","Yes",AB$7))*ROW(Data!$C$1:$C$1002),ROW(AB31)-ROW(AB$7)),1),"")</f>
        <v>CNN</v>
      </c>
      <c r="AC31" s="43" t="str">
        <f ca="1">IF(AD31="","",IF(INDEX(Data!$BR:$BR,MATCH(AD31,Data!$A:$A,0),1)=0,"",INDEX(Data!$BR:$BR,MATCH(AD31,Data!$A:$A,0),1)))</f>
        <v/>
      </c>
      <c r="AD31" s="43" t="str">
        <f ca="1">IFERROR(INDEX(Data!$A$1:AE$1002,_xlfn.AGGREGATE(15,6,(OFFSET(Data!$A$1,0,MATCH(AD$6,Data!$1:$1,0)-1,1000,1)=IF(AD$7="","Yes",AD$7))/(OFFSET(Data!$A$1,0,MATCH(AD$6,Data!$1:$1,0)-1,1000,1)=IF(AD$7="","Yes",AD$7))*ROW(Data!$C$1:$C$1002),ROW(AD31)-ROW(AD$7)),1),"")</f>
        <v>Motor Trend</v>
      </c>
      <c r="AE31" s="43" t="str">
        <f ca="1">IF(AF31="","",IF(INDEX(Data!$BR:$BR,MATCH(AF31,Data!$A:$A,0),1)=0,"",INDEX(Data!$BR:$BR,MATCH(AF31,Data!$A:$A,0),1)))</f>
        <v/>
      </c>
      <c r="AF31" s="43" t="str">
        <f ca="1">IFERROR(INDEX(Data!$A$1:AM$1002,_xlfn.AGGREGATE(15,6,(OFFSET(Data!$A$1,0,MATCH(AF$6,Data!$1:$1,0)-1,1000,1)=IF(AF$7="","Yes",AF$7))/(OFFSET(Data!$A$1,0,MATCH(AF$6,Data!$1:$1,0)-1,1000,1)=IF(AF$7="","Yes",AF$7))*ROW(Data!$C$1:$C$1002),ROW(AF31)-ROW(AF$7)),1),"")</f>
        <v/>
      </c>
      <c r="AG31" s="43" t="str">
        <f ca="1">IF(AH31="","",IF(INDEX(Data!$BR:$BR,MATCH(AH31,Data!$A:$A,0),1)=0,"",INDEX(Data!$BR:$BR,MATCH(AH31,Data!$A:$A,0),1)))</f>
        <v/>
      </c>
      <c r="AH31" s="43" t="str">
        <f ca="1">IFERROR(INDEX(Data!$A$1:AO$1002,_xlfn.AGGREGATE(15,6,(OFFSET(Data!$A$1,0,MATCH(AH$6,Data!$1:$1,0)-1,1000,1)=IF(AH$7="","Yes",AH$7))/(OFFSET(Data!$A$1,0,MATCH(AH$6,Data!$1:$1,0)-1,1000,1)=IF(AH$7="","Yes",AH$7))*ROW(Data!$C$1:$C$1002),ROW(AH31)-ROW(AH$7)),1),"")</f>
        <v/>
      </c>
      <c r="AI31" s="43" t="str">
        <f ca="1">IF(AJ31="","",IF(INDEX(Data!$BR:$BR,MATCH(AJ31,Data!$A:$A,0),1)=0,"",INDEX(Data!$BR:$BR,MATCH(AJ31,Data!$A:$A,0),1)))</f>
        <v/>
      </c>
      <c r="AJ31" s="43" t="str">
        <f ca="1">IFERROR(INDEX(Data!$A$1:AQ$1002,_xlfn.AGGREGATE(15,6,(OFFSET(Data!$A$1,0,MATCH(AJ$6,Data!$1:$1,0)-1,1000,1)=IF(AJ$7="","Yes",AJ$7))/(OFFSET(Data!$A$1,0,MATCH(AJ$6,Data!$1:$1,0)-1,1000,1)=IF(AJ$7="","Yes",AJ$7))*ROW(Data!$C$1:$C$1002),ROW(AJ31)-ROW(AJ$7)),1),"")</f>
        <v>Food Network</v>
      </c>
      <c r="AK31" s="43" t="str">
        <f ca="1">IF(AL31="","",IF(INDEX(Data!$BR:$BR,MATCH(AL31,Data!$A:$A,0),1)=0,"",INDEX(Data!$BR:$BR,MATCH(AL31,Data!$A:$A,0),1)))</f>
        <v/>
      </c>
      <c r="AL31" s="43" t="str">
        <f ca="1">IFERROR(INDEX(Data!$A$1:AS$1002,_xlfn.AGGREGATE(15,6,(OFFSET(Data!$A$1,0,MATCH(AL$6,Data!$1:$1,0)-1,1000,1)=IF(AL$7="","Yes",AL$7))/(OFFSET(Data!$A$1,0,MATCH(AL$6,Data!$1:$1,0)-1,1000,1)=IF(AL$7="","Yes",AL$7))*ROW(Data!$C$1:$C$1002),ROW(AL31)-ROW(AL$7)),1),"")</f>
        <v>WAPA America</v>
      </c>
      <c r="AM31" s="43" t="str">
        <f ca="1">IF(AN31="","",IF(INDEX(Data!$BR:$BR,MATCH(AN31,Data!$A:$A,0),1)=0,"",INDEX(Data!$BR:$BR,MATCH(AN31,Data!$A:$A,0),1)))</f>
        <v/>
      </c>
      <c r="AN31" s="43" t="str">
        <f ca="1">IFERROR(INDEX(Data!$A$1:AU$1002,_xlfn.AGGREGATE(15,6,(OFFSET(Data!$A$1,0,MATCH(AN$6,Data!$1:$1,0)-1,1000,1)=IF(AN$7="","Yes",AN$7))/(OFFSET(Data!$A$1,0,MATCH(AN$6,Data!$1:$1,0)-1,1000,1)=IF(AN$7="","Yes",AN$7))*ROW(Data!$C$1:$C$1002),ROW(AN31)-ROW(AN$7)),1),"")</f>
        <v>Food Network</v>
      </c>
    </row>
    <row r="32" spans="1:40" ht="24" x14ac:dyDescent="0.4">
      <c r="A32" s="43" t="str">
        <f ca="1">IF(B32="","",IF(INDEX(Data!$BR:$BR,MATCH(B32,Data!$A:$A,0),1)=0,"",INDEX(Data!$BR:$BR,MATCH(B32,Data!$A:$A,0),1)))</f>
        <v/>
      </c>
      <c r="B32" s="43" t="str">
        <f ca="1">IFERROR(INDEX(Data!A$1:$A$1002,_xlfn.AGGREGATE(15,6,(OFFSET(Data!$A$1,0,MATCH(B$6,Data!$1:$1,0)-1,1000,1)=IF(B$7="","Yes",B$7))/(OFFSET(Data!$A$1,0,MATCH(B$6,Data!$1:$1,0)-1,1000,1)=IF(B$7="","Yes",B$7))*ROW(Data!$C$1:$C$1002),ROW(B32)-ROW(B$7)),1),"")</f>
        <v>Game Show Network</v>
      </c>
      <c r="C32" s="43" t="str">
        <f ca="1">IF(D32="","",IF(INDEX(Data!$BR:$BR,MATCH(D32,Data!$A:$A,0),1)=0,"",INDEX(Data!$BR:$BR,MATCH(D32,Data!$A:$A,0),1)))</f>
        <v/>
      </c>
      <c r="D32" s="43" t="str">
        <f ca="1">IFERROR(INDEX(Data!$A$1:C$1002,_xlfn.AGGREGATE(15,6,(OFFSET(Data!$A$1,0,MATCH(D$6,Data!$1:$1,0)-1,1000,1)=IF(D$7="","Yes",D$7))/(OFFSET(Data!$A$1,0,MATCH(D$6,Data!$1:$1,0)-1,1000,1)=IF(D$7="","Yes",D$7))*ROW(Data!$C$1:$C$1002),ROW(D32)-ROW(D$7)),1),"")</f>
        <v>Lifetime</v>
      </c>
      <c r="E32" s="43" t="str">
        <f ca="1">IF(F32="","",IF(INDEX(Data!$BR:$BR,MATCH(F32,Data!$A:$A,0),1)=0,"",INDEX(Data!$BR:$BR,MATCH(F32,Data!$A:$A,0),1)))</f>
        <v/>
      </c>
      <c r="F32" s="43" t="str">
        <f ca="1">IFERROR(INDEX(Data!$A$1:E$1002,_xlfn.AGGREGATE(15,6,(OFFSET(Data!$A$1,0,MATCH(F$6,Data!$1:$1,0)-1,1000,1)=IF(F$7="","Yes",F$7))/(OFFSET(Data!$A$1,0,MATCH(F$6,Data!$1:$1,0)-1,1000,1)=IF(F$7="","Yes",F$7))*ROW(Data!$C$1:$C$1002),ROW(F32)-ROW(F$7)),1),"")</f>
        <v>History</v>
      </c>
      <c r="G32" s="43" t="str">
        <f ca="1">IF(H32="","",IF(INDEX(Data!$BR:$BR,MATCH(H32,Data!$A:$A,0),1)=0,"",INDEX(Data!$BR:$BR,MATCH(H32,Data!$A:$A,0),1)))</f>
        <v/>
      </c>
      <c r="H32" s="43" t="str">
        <f ca="1">IFERROR(INDEX(Data!$A$1:G$1002,_xlfn.AGGREGATE(15,6,(OFFSET(Data!$A$1,0,MATCH(H$6,Data!$1:$1,0)-1,1000,1)=IF(H$7="","Yes",H$7))/(OFFSET(Data!$A$1,0,MATCH(H$6,Data!$1:$1,0)-1,1000,1)=IF(H$7="","Yes",H$7))*ROW(Data!$C$1:$C$1002),ROW(H32)-ROW(H$7)),1),"")</f>
        <v>Fox Sports 1</v>
      </c>
      <c r="I32" s="43" t="str">
        <f ca="1">IF(J32="","",IF(INDEX(Data!$BR:$BR,MATCH(J32,Data!$A:$A,0),1)=0,"",INDEX(Data!$BR:$BR,MATCH(J32,Data!$A:$A,0),1)))</f>
        <v/>
      </c>
      <c r="J32" s="43" t="str">
        <f ca="1">IFERROR(INDEX(Data!$A$1:I$1002,_xlfn.AGGREGATE(15,6,(OFFSET(Data!$A$1,0,MATCH(J$6,Data!$1:$1,0)-1,1000,1)=IF(J$7="","Yes",J$7))/(OFFSET(Data!$A$1,0,MATCH(J$6,Data!$1:$1,0)-1,1000,1)=IF(J$7="","Yes",J$7))*ROW(Data!$C$1:$C$1002),ROW(J32)-ROW(J$7)),1),"")</f>
        <v>ESPN 2</v>
      </c>
      <c r="K32" s="43" t="str">
        <f ca="1">IF(L32="","",IF(INDEX(Data!$BR:$BR,MATCH(L32,Data!$A:$A,0),1)=0,"",INDEX(Data!$BR:$BR,MATCH(L32,Data!$A:$A,0),1)))</f>
        <v/>
      </c>
      <c r="L32" s="43" t="str">
        <f ca="1">IFERROR(INDEX(Data!$A$1:K$1002,_xlfn.AGGREGATE(15,6,(OFFSET(Data!$A$1,0,MATCH(L$6,Data!$1:$1,0)-1,1000,1)=IF(L$7="","Yes",L$7))/(OFFSET(Data!$A$1,0,MATCH(L$6,Data!$1:$1,0)-1,1000,1)=IF(L$7="","Yes",L$7))*ROW(Data!$C$1:$C$1002),ROW(L32)-ROW(L$7)),1),"")</f>
        <v>Disney Junior</v>
      </c>
      <c r="M32" s="43">
        <f ca="1">IF(N32="","",IF(INDEX(Data!$BR:$BR,MATCH(N32,Data!$A:$A,0),1)=0,"",INDEX(Data!$BR:$BR,MATCH(N32,Data!$A:$A,0),1)))</f>
        <v>3</v>
      </c>
      <c r="N32" s="43" t="str">
        <f ca="1">IFERROR(INDEX(Data!$A$1:M$1002,_xlfn.AGGREGATE(15,6,(OFFSET(Data!$A$1,0,MATCH(N$6,Data!$1:$1,0)-1,1000,1)=IF(N$7="","Yes",N$7))/(OFFSET(Data!$A$1,0,MATCH(N$6,Data!$1:$1,0)-1,1000,1)=IF(N$7="","Yes",N$7))*ROW(Data!$C$1:$C$1002),ROW(N32)-ROW(N$7)),1),"")</f>
        <v>Cooking Channel</v>
      </c>
      <c r="O32" s="43" t="str">
        <f ca="1">IF(P32="","",IF(INDEX(Data!$BR:$BR,MATCH(P32,Data!$A:$A,0),1)=0,"",INDEX(Data!$BR:$BR,MATCH(P32,Data!$A:$A,0),1)))</f>
        <v/>
      </c>
      <c r="P32" s="43" t="str">
        <f ca="1">IFERROR(INDEX(Data!$A$1:O$1002,_xlfn.AGGREGATE(15,6,(OFFSET(Data!$A$1,0,MATCH(P$6,Data!$1:$1,0)-1,1000,1)=IF(P$7="","Yes",P$7))/(OFFSET(Data!$A$1,0,MATCH(P$6,Data!$1:$1,0)-1,1000,1)=IF(P$7="","Yes",P$7))*ROW(Data!$C$1:$C$1002),ROW(P32)-ROW(P$7)),1),"")</f>
        <v>CNBC</v>
      </c>
      <c r="Q32" s="43" t="str">
        <f ca="1">IF(R32="","",IF(INDEX(Data!$BR:$BR,MATCH(R32,Data!$A:$A,0),1)=0,"",INDEX(Data!$BR:$BR,MATCH(R32,Data!$A:$A,0),1)))</f>
        <v/>
      </c>
      <c r="R32" s="43" t="str">
        <f ca="1">IFERROR(INDEX(Data!$A$1:Q$1002,_xlfn.AGGREGATE(15,6,(OFFSET(Data!$A$1,0,MATCH(R$6,Data!$1:$1,0)-1,1000,1)=IF(R$7="","Yes",R$7))/(OFFSET(Data!$A$1,0,MATCH(R$6,Data!$1:$1,0)-1,1000,1)=IF(R$7="","Yes",R$7))*ROW(Data!$C$1:$C$1002),ROW(R32)-ROW(R$7)),1),"")</f>
        <v>CMT</v>
      </c>
      <c r="S32" s="43" t="str">
        <f ca="1">IF(T32="","",IF(INDEX(Data!$BR:$BR,MATCH(T32,Data!$A:$A,0),1)=0,"",INDEX(Data!$BR:$BR,MATCH(T32,Data!$A:$A,0),1)))</f>
        <v/>
      </c>
      <c r="T32" s="43" t="str">
        <f ca="1">IFERROR(INDEX(Data!$A$1:R$1002,_xlfn.AGGREGATE(15,6,(OFFSET(Data!$A$1,0,MATCH(T$6,Data!$1:$1,0)-1,1000,1)=IF(T$7="","Yes",T$7))/(OFFSET(Data!$A$1,0,MATCH(T$6,Data!$1:$1,0)-1,1000,1)=IF(T$7="","Yes",T$7))*ROW(Data!$C$1:$C$1002),ROW(T32)-ROW(T$7)),1),"")</f>
        <v>Cine Mexicano</v>
      </c>
      <c r="U32" s="43" t="str">
        <f ca="1">IF(V32="","",IF(INDEX(Data!$BR:$BR,MATCH(V32,Data!$A:$A,0),1)=0,"",INDEX(Data!$BR:$BR,MATCH(V32,Data!$A:$A,0),1)))</f>
        <v/>
      </c>
      <c r="V32" s="43" t="str">
        <f ca="1">IFERROR(INDEX(Data!$A$1:T$1002,_xlfn.AGGREGATE(15,6,(OFFSET(Data!$A$1,0,MATCH(V$6,Data!$1:$1,0)-1,1000,1)=IF(V$7="","Yes",V$7))/(OFFSET(Data!$A$1,0,MATCH(V$6,Data!$1:$1,0)-1,1000,1)=IF(V$7="","Yes",V$7))*ROW(Data!$C$1:$C$1002),ROW(V32)-ROW(V$7)),1),"")</f>
        <v>E!</v>
      </c>
      <c r="W32" s="43" t="str">
        <f ca="1">IF(X32="","",IF(INDEX(Data!$BR:$BR,MATCH(X32,Data!$A:$A,0),1)=0,"",INDEX(Data!$BR:$BR,MATCH(X32,Data!$A:$A,0),1)))</f>
        <v/>
      </c>
      <c r="X32" s="43" t="str">
        <f ca="1">IFERROR(INDEX(Data!$A$1:Y$1002,_xlfn.AGGREGATE(15,6,(OFFSET(Data!$A$1,0,MATCH(X$6,Data!$1:$1,0)-1,1000,1)=IF(X$7="","Yes",X$7))/(OFFSET(Data!$A$1,0,MATCH(X$6,Data!$1:$1,0)-1,1000,1)=IF(X$7="","Yes",X$7))*ROW(Data!$C$1:$C$1002),ROW(X32)-ROW(X$7)),1),"")</f>
        <v>ESPN</v>
      </c>
      <c r="Y32" s="43" t="str">
        <f ca="1">IF(Z32="","",IF(INDEX(Data!$BR:$BR,MATCH(Z32,Data!$A:$A,0),1)=0,"",INDEX(Data!$BR:$BR,MATCH(Z32,Data!$A:$A,0),1)))</f>
        <v/>
      </c>
      <c r="Z32" s="43" t="str">
        <f ca="1">IFERROR(INDEX(Data!$A$1:AA$1002,_xlfn.AGGREGATE(15,6,(OFFSET(Data!$A$1,0,MATCH(Z$6,Data!$1:$1,0)-1,1000,1)=IF(Z$7="","Yes",Z$7))/(OFFSET(Data!$A$1,0,MATCH(Z$6,Data!$1:$1,0)-1,1000,1)=IF(Z$7="","Yes",Z$7))*ROW(Data!$C$1:$C$1002),ROW(Z32)-ROW(Z$7)),1),"")</f>
        <v>Fox Business</v>
      </c>
      <c r="AA32" s="43" t="str">
        <f ca="1">IF(AB32="","",IF(INDEX(Data!$BR:$BR,MATCH(AB32,Data!$A:$A,0),1)=0,"",INDEX(Data!$BR:$BR,MATCH(AB32,Data!$A:$A,0),1)))</f>
        <v/>
      </c>
      <c r="AB32" s="43" t="str">
        <f ca="1">IFERROR(INDEX(Data!$A$1:AC$1002,_xlfn.AGGREGATE(15,6,(OFFSET(Data!$A$1,0,MATCH(AB$6,Data!$1:$1,0)-1,1000,1)=IF(AB$7="","Yes",AB$7))/(OFFSET(Data!$A$1,0,MATCH(AB$6,Data!$1:$1,0)-1,1000,1)=IF(AB$7="","Yes",AB$7))*ROW(Data!$C$1:$C$1002),ROW(AB32)-ROW(AB$7)),1),"")</f>
        <v>Comedy Central</v>
      </c>
      <c r="AC32" s="43" t="str">
        <f ca="1">IF(AD32="","",IF(INDEX(Data!$BR:$BR,MATCH(AD32,Data!$A:$A,0),1)=0,"",INDEX(Data!$BR:$BR,MATCH(AD32,Data!$A:$A,0),1)))</f>
        <v/>
      </c>
      <c r="AD32" s="43" t="str">
        <f ca="1">IFERROR(INDEX(Data!$A$1:AE$1002,_xlfn.AGGREGATE(15,6,(OFFSET(Data!$A$1,0,MATCH(AD$6,Data!$1:$1,0)-1,1000,1)=IF(AD$7="","Yes",AD$7))/(OFFSET(Data!$A$1,0,MATCH(AD$6,Data!$1:$1,0)-1,1000,1)=IF(AD$7="","Yes",AD$7))*ROW(Data!$C$1:$C$1002),ROW(AD32)-ROW(AD$7)),1),"")</f>
        <v>MTV</v>
      </c>
      <c r="AE32" s="43" t="str">
        <f ca="1">IF(AF32="","",IF(INDEX(Data!$BR:$BR,MATCH(AF32,Data!$A:$A,0),1)=0,"",INDEX(Data!$BR:$BR,MATCH(AF32,Data!$A:$A,0),1)))</f>
        <v/>
      </c>
      <c r="AF32" s="43" t="str">
        <f ca="1">IFERROR(INDEX(Data!$A$1:AM$1002,_xlfn.AGGREGATE(15,6,(OFFSET(Data!$A$1,0,MATCH(AF$6,Data!$1:$1,0)-1,1000,1)=IF(AF$7="","Yes",AF$7))/(OFFSET(Data!$A$1,0,MATCH(AF$6,Data!$1:$1,0)-1,1000,1)=IF(AF$7="","Yes",AF$7))*ROW(Data!$C$1:$C$1002),ROW(AF32)-ROW(AF$7)),1),"")</f>
        <v/>
      </c>
      <c r="AG32" s="43" t="str">
        <f ca="1">IF(AH32="","",IF(INDEX(Data!$BR:$BR,MATCH(AH32,Data!$A:$A,0),1)=0,"",INDEX(Data!$BR:$BR,MATCH(AH32,Data!$A:$A,0),1)))</f>
        <v/>
      </c>
      <c r="AH32" s="43" t="str">
        <f ca="1">IFERROR(INDEX(Data!$A$1:AO$1002,_xlfn.AGGREGATE(15,6,(OFFSET(Data!$A$1,0,MATCH(AH$6,Data!$1:$1,0)-1,1000,1)=IF(AH$7="","Yes",AH$7))/(OFFSET(Data!$A$1,0,MATCH(AH$6,Data!$1:$1,0)-1,1000,1)=IF(AH$7="","Yes",AH$7))*ROW(Data!$C$1:$C$1002),ROW(AH32)-ROW(AH$7)),1),"")</f>
        <v/>
      </c>
      <c r="AI32" s="43">
        <f ca="1">IF(AJ32="","",IF(INDEX(Data!$BR:$BR,MATCH(AJ32,Data!$A:$A,0),1)=0,"",INDEX(Data!$BR:$BR,MATCH(AJ32,Data!$A:$A,0),1)))</f>
        <v>1</v>
      </c>
      <c r="AJ32" s="43" t="str">
        <f ca="1">IFERROR(INDEX(Data!$A$1:AQ$1002,_xlfn.AGGREGATE(15,6,(OFFSET(Data!$A$1,0,MATCH(AJ$6,Data!$1:$1,0)-1,1000,1)=IF(AJ$7="","Yes",AJ$7))/(OFFSET(Data!$A$1,0,MATCH(AJ$6,Data!$1:$1,0)-1,1000,1)=IF(AJ$7="","Yes",AJ$7))*ROW(Data!$C$1:$C$1002),ROW(AJ32)-ROW(AJ$7)),1),"")</f>
        <v>FOX</v>
      </c>
      <c r="AK32" s="43" t="str">
        <f ca="1">IF(AL32="","",IF(INDEX(Data!$BR:$BR,MATCH(AL32,Data!$A:$A,0),1)=0,"",INDEX(Data!$BR:$BR,MATCH(AL32,Data!$A:$A,0),1)))</f>
        <v/>
      </c>
      <c r="AL32" s="43" t="str">
        <f ca="1">IFERROR(INDEX(Data!$A$1:AS$1002,_xlfn.AGGREGATE(15,6,(OFFSET(Data!$A$1,0,MATCH(AL$6,Data!$1:$1,0)-1,1000,1)=IF(AL$7="","Yes",AL$7))/(OFFSET(Data!$A$1,0,MATCH(AL$6,Data!$1:$1,0)-1,1000,1)=IF(AL$7="","Yes",AL$7))*ROW(Data!$C$1:$C$1002),ROW(AL32)-ROW(AL$7)),1),"")</f>
        <v/>
      </c>
      <c r="AM32" s="43" t="str">
        <f ca="1">IF(AN32="","",IF(INDEX(Data!$BR:$BR,MATCH(AN32,Data!$A:$A,0),1)=0,"",INDEX(Data!$BR:$BR,MATCH(AN32,Data!$A:$A,0),1)))</f>
        <v/>
      </c>
      <c r="AN32" s="43" t="str">
        <f ca="1">IFERROR(INDEX(Data!$A$1:AU$1002,_xlfn.AGGREGATE(15,6,(OFFSET(Data!$A$1,0,MATCH(AN$6,Data!$1:$1,0)-1,1000,1)=IF(AN$7="","Yes",AN$7))/(OFFSET(Data!$A$1,0,MATCH(AN$6,Data!$1:$1,0)-1,1000,1)=IF(AN$7="","Yes",AN$7))*ROW(Data!$C$1:$C$1002),ROW(AN32)-ROW(AN$7)),1),"")</f>
        <v>FYI</v>
      </c>
    </row>
    <row r="33" spans="1:40" ht="24" x14ac:dyDescent="0.4">
      <c r="A33" s="43" t="str">
        <f ca="1">IF(B33="","",IF(INDEX(Data!$BR:$BR,MATCH(B33,Data!$A:$A,0),1)=0,"",INDEX(Data!$BR:$BR,MATCH(B33,Data!$A:$A,0),1)))</f>
        <v/>
      </c>
      <c r="B33" s="43" t="str">
        <f ca="1">IFERROR(INDEX(Data!A$1:$A$1002,_xlfn.AGGREGATE(15,6,(OFFSET(Data!$A$1,0,MATCH(B$6,Data!$1:$1,0)-1,1000,1)=IF(B$7="","Yes",B$7))/(OFFSET(Data!$A$1,0,MATCH(B$6,Data!$1:$1,0)-1,1000,1)=IF(B$7="","Yes",B$7))*ROW(Data!$C$1:$C$1002),ROW(B33)-ROW(B$7)),1),"")</f>
        <v>Great American Country</v>
      </c>
      <c r="C33" s="43" t="str">
        <f ca="1">IF(D33="","",IF(INDEX(Data!$BR:$BR,MATCH(D33,Data!$A:$A,0),1)=0,"",INDEX(Data!$BR:$BR,MATCH(D33,Data!$A:$A,0),1)))</f>
        <v/>
      </c>
      <c r="D33" s="43" t="str">
        <f ca="1">IFERROR(INDEX(Data!$A$1:C$1002,_xlfn.AGGREGATE(15,6,(OFFSET(Data!$A$1,0,MATCH(D$6,Data!$1:$1,0)-1,1000,1)=IF(D$7="","Yes",D$7))/(OFFSET(Data!$A$1,0,MATCH(D$6,Data!$1:$1,0)-1,1000,1)=IF(D$7="","Yes",D$7))*ROW(Data!$C$1:$C$1002),ROW(D33)-ROW(D$7)),1),"")</f>
        <v>Local Now</v>
      </c>
      <c r="E33" s="43" t="str">
        <f ca="1">IF(F33="","",IF(INDEX(Data!$BR:$BR,MATCH(F33,Data!$A:$A,0),1)=0,"",INDEX(Data!$BR:$BR,MATCH(F33,Data!$A:$A,0),1)))</f>
        <v/>
      </c>
      <c r="F33" s="43" t="str">
        <f ca="1">IFERROR(INDEX(Data!$A$1:E$1002,_xlfn.AGGREGATE(15,6,(OFFSET(Data!$A$1,0,MATCH(F$6,Data!$1:$1,0)-1,1000,1)=IF(F$7="","Yes",F$7))/(OFFSET(Data!$A$1,0,MATCH(F$6,Data!$1:$1,0)-1,1000,1)=IF(F$7="","Yes",F$7))*ROW(Data!$C$1:$C$1002),ROW(F33)-ROW(F$7)),1),"")</f>
        <v>HLN</v>
      </c>
      <c r="G33" s="43">
        <f ca="1">IF(H33="","",IF(INDEX(Data!$BR:$BR,MATCH(H33,Data!$A:$A,0),1)=0,"",INDEX(Data!$BR:$BR,MATCH(H33,Data!$A:$A,0),1)))</f>
        <v>2</v>
      </c>
      <c r="H33" s="43" t="str">
        <f ca="1">IFERROR(INDEX(Data!$A$1:G$1002,_xlfn.AGGREGATE(15,6,(OFFSET(Data!$A$1,0,MATCH(H$6,Data!$1:$1,0)-1,1000,1)=IF(H$7="","Yes",H$7))/(OFFSET(Data!$A$1,0,MATCH(H$6,Data!$1:$1,0)-1,1000,1)=IF(H$7="","Yes",H$7))*ROW(Data!$C$1:$C$1002),ROW(H33)-ROW(H$7)),1),"")</f>
        <v>Fox Sports Regionals</v>
      </c>
      <c r="I33" s="43" t="str">
        <f ca="1">IF(J33="","",IF(INDEX(Data!$BR:$BR,MATCH(J33,Data!$A:$A,0),1)=0,"",INDEX(Data!$BR:$BR,MATCH(J33,Data!$A:$A,0),1)))</f>
        <v/>
      </c>
      <c r="J33" s="43" t="str">
        <f ca="1">IFERROR(INDEX(Data!$A$1:I$1002,_xlfn.AGGREGATE(15,6,(OFFSET(Data!$A$1,0,MATCH(J$6,Data!$1:$1,0)-1,1000,1)=IF(J$7="","Yes",J$7))/(OFFSET(Data!$A$1,0,MATCH(J$6,Data!$1:$1,0)-1,1000,1)=IF(J$7="","Yes",J$7))*ROW(Data!$C$1:$C$1002),ROW(J33)-ROW(J$7)),1),"")</f>
        <v>ESPNews</v>
      </c>
      <c r="K33" s="43" t="str">
        <f ca="1">IF(L33="","",IF(INDEX(Data!$BR:$BR,MATCH(L33,Data!$A:$A,0),1)=0,"",INDEX(Data!$BR:$BR,MATCH(L33,Data!$A:$A,0),1)))</f>
        <v/>
      </c>
      <c r="L33" s="43" t="str">
        <f ca="1">IFERROR(INDEX(Data!$A$1:K$1002,_xlfn.AGGREGATE(15,6,(OFFSET(Data!$A$1,0,MATCH(L$6,Data!$1:$1,0)-1,1000,1)=IF(L$7="","Yes",L$7))/(OFFSET(Data!$A$1,0,MATCH(L$6,Data!$1:$1,0)-1,1000,1)=IF(L$7="","Yes",L$7))*ROW(Data!$C$1:$C$1002),ROW(L33)-ROW(L$7)),1),"")</f>
        <v>Disney XD</v>
      </c>
      <c r="M33" s="43" t="str">
        <f ca="1">IF(N33="","",IF(INDEX(Data!$BR:$BR,MATCH(N33,Data!$A:$A,0),1)=0,"",INDEX(Data!$BR:$BR,MATCH(N33,Data!$A:$A,0),1)))</f>
        <v/>
      </c>
      <c r="N33" s="43" t="str">
        <f ca="1">IFERROR(INDEX(Data!$A$1:M$1002,_xlfn.AGGREGATE(15,6,(OFFSET(Data!$A$1,0,MATCH(N$6,Data!$1:$1,0)-1,1000,1)=IF(N$7="","Yes",N$7))/(OFFSET(Data!$A$1,0,MATCH(N$6,Data!$1:$1,0)-1,1000,1)=IF(N$7="","Yes",N$7))*ROW(Data!$C$1:$C$1002),ROW(N33)-ROW(N$7)),1),"")</f>
        <v>C-SPAN</v>
      </c>
      <c r="O33" s="43" t="str">
        <f ca="1">IF(P33="","",IF(INDEX(Data!$BR:$BR,MATCH(P33,Data!$A:$A,0),1)=0,"",INDEX(Data!$BR:$BR,MATCH(P33,Data!$A:$A,0),1)))</f>
        <v/>
      </c>
      <c r="P33" s="43" t="str">
        <f ca="1">IFERROR(INDEX(Data!$A$1:O$1002,_xlfn.AGGREGATE(15,6,(OFFSET(Data!$A$1,0,MATCH(P$6,Data!$1:$1,0)-1,1000,1)=IF(P$7="","Yes",P$7))/(OFFSET(Data!$A$1,0,MATCH(P$6,Data!$1:$1,0)-1,1000,1)=IF(P$7="","Yes",P$7))*ROW(Data!$C$1:$C$1002),ROW(P33)-ROW(P$7)),1),"")</f>
        <v>CNBC World</v>
      </c>
      <c r="Q33" s="43" t="str">
        <f ca="1">IF(R33="","",IF(INDEX(Data!$BR:$BR,MATCH(R33,Data!$A:$A,0),1)=0,"",INDEX(Data!$BR:$BR,MATCH(R33,Data!$A:$A,0),1)))</f>
        <v/>
      </c>
      <c r="R33" s="43" t="str">
        <f ca="1">IFERROR(INDEX(Data!$A$1:Q$1002,_xlfn.AGGREGATE(15,6,(OFFSET(Data!$A$1,0,MATCH(R$6,Data!$1:$1,0)-1,1000,1)=IF(R$7="","Yes",R$7))/(OFFSET(Data!$A$1,0,MATCH(R$6,Data!$1:$1,0)-1,1000,1)=IF(R$7="","Yes",R$7))*ROW(Data!$C$1:$C$1002),ROW(R33)-ROW(R$7)),1),"")</f>
        <v>CNBC</v>
      </c>
      <c r="S33" s="43" t="str">
        <f ca="1">IF(T33="","",IF(INDEX(Data!$BR:$BR,MATCH(T33,Data!$A:$A,0),1)=0,"",INDEX(Data!$BR:$BR,MATCH(T33,Data!$A:$A,0),1)))</f>
        <v/>
      </c>
      <c r="T33" s="43" t="str">
        <f ca="1">IFERROR(INDEX(Data!$A$1:R$1002,_xlfn.AGGREGATE(15,6,(OFFSET(Data!$A$1,0,MATCH(T$6,Data!$1:$1,0)-1,1000,1)=IF(T$7="","Yes",T$7))/(OFFSET(Data!$A$1,0,MATCH(T$6,Data!$1:$1,0)-1,1000,1)=IF(T$7="","Yes",T$7))*ROW(Data!$C$1:$C$1002),ROW(T33)-ROW(T$7)),1),"")</f>
        <v>Cine Nostalgia</v>
      </c>
      <c r="U33" s="43" t="str">
        <f ca="1">IF(V33="","",IF(INDEX(Data!$BR:$BR,MATCH(V33,Data!$A:$A,0),1)=0,"",INDEX(Data!$BR:$BR,MATCH(V33,Data!$A:$A,0),1)))</f>
        <v/>
      </c>
      <c r="V33" s="43" t="str">
        <f ca="1">IFERROR(INDEX(Data!$A$1:T$1002,_xlfn.AGGREGATE(15,6,(OFFSET(Data!$A$1,0,MATCH(V$6,Data!$1:$1,0)-1,1000,1)=IF(V$7="","Yes",V$7))/(OFFSET(Data!$A$1,0,MATCH(V$6,Data!$1:$1,0)-1,1000,1)=IF(V$7="","Yes",V$7))*ROW(Data!$C$1:$C$1002),ROW(V33)-ROW(V$7)),1),"")</f>
        <v>ESPN</v>
      </c>
      <c r="W33" s="43" t="str">
        <f ca="1">IF(X33="","",IF(INDEX(Data!$BR:$BR,MATCH(X33,Data!$A:$A,0),1)=0,"",INDEX(Data!$BR:$BR,MATCH(X33,Data!$A:$A,0),1)))</f>
        <v/>
      </c>
      <c r="X33" s="43" t="str">
        <f ca="1">IFERROR(INDEX(Data!$A$1:Y$1002,_xlfn.AGGREGATE(15,6,(OFFSET(Data!$A$1,0,MATCH(X$6,Data!$1:$1,0)-1,1000,1)=IF(X$7="","Yes",X$7))/(OFFSET(Data!$A$1,0,MATCH(X$6,Data!$1:$1,0)-1,1000,1)=IF(X$7="","Yes",X$7))*ROW(Data!$C$1:$C$1002),ROW(X33)-ROW(X$7)),1),"")</f>
        <v>ESPN 2</v>
      </c>
      <c r="Y33" s="43" t="str">
        <f ca="1">IF(Z33="","",IF(INDEX(Data!$BR:$BR,MATCH(Z33,Data!$A:$A,0),1)=0,"",INDEX(Data!$BR:$BR,MATCH(Z33,Data!$A:$A,0),1)))</f>
        <v/>
      </c>
      <c r="Z33" s="43" t="str">
        <f ca="1">IFERROR(INDEX(Data!$A$1:AA$1002,_xlfn.AGGREGATE(15,6,(OFFSET(Data!$A$1,0,MATCH(Z$6,Data!$1:$1,0)-1,1000,1)=IF(Z$7="","Yes",Z$7))/(OFFSET(Data!$A$1,0,MATCH(Z$6,Data!$1:$1,0)-1,1000,1)=IF(Z$7="","Yes",Z$7))*ROW(Data!$C$1:$C$1002),ROW(Z33)-ROW(Z$7)),1),"")</f>
        <v>Fox News</v>
      </c>
      <c r="AA33" s="43" t="str">
        <f ca="1">IF(AB33="","",IF(INDEX(Data!$BR:$BR,MATCH(AB33,Data!$A:$A,0),1)=0,"",INDEX(Data!$BR:$BR,MATCH(AB33,Data!$A:$A,0),1)))</f>
        <v/>
      </c>
      <c r="AB33" s="43" t="str">
        <f ca="1">IFERROR(INDEX(Data!$A$1:AC$1002,_xlfn.AGGREGATE(15,6,(OFFSET(Data!$A$1,0,MATCH(AB$6,Data!$1:$1,0)-1,1000,1)=IF(AB$7="","Yes",AB$7))/(OFFSET(Data!$A$1,0,MATCH(AB$6,Data!$1:$1,0)-1,1000,1)=IF(AB$7="","Yes",AB$7))*ROW(Data!$C$1:$C$1002),ROW(AB33)-ROW(AB$7)),1),"")</f>
        <v>Comet TV</v>
      </c>
      <c r="AC33" s="43" t="str">
        <f ca="1">IF(AD33="","",IF(INDEX(Data!$BR:$BR,MATCH(AD33,Data!$A:$A,0),1)=0,"",INDEX(Data!$BR:$BR,MATCH(AD33,Data!$A:$A,0),1)))</f>
        <v/>
      </c>
      <c r="AD33" s="43" t="str">
        <f ca="1">IFERROR(INDEX(Data!$A$1:AE$1002,_xlfn.AGGREGATE(15,6,(OFFSET(Data!$A$1,0,MATCH(AD$6,Data!$1:$1,0)-1,1000,1)=IF(AD$7="","Yes",AD$7))/(OFFSET(Data!$A$1,0,MATCH(AD$6,Data!$1:$1,0)-1,1000,1)=IF(AD$7="","Yes",AD$7))*ROW(Data!$C$1:$C$1002),ROW(AD33)-ROW(AD$7)),1),"")</f>
        <v>Nickelodeon</v>
      </c>
      <c r="AE33" s="43" t="str">
        <f ca="1">IF(AF33="","",IF(INDEX(Data!$BR:$BR,MATCH(AF33,Data!$A:$A,0),1)=0,"",INDEX(Data!$BR:$BR,MATCH(AF33,Data!$A:$A,0),1)))</f>
        <v/>
      </c>
      <c r="AF33" s="43" t="str">
        <f ca="1">IFERROR(INDEX(Data!$A$1:AM$1002,_xlfn.AGGREGATE(15,6,(OFFSET(Data!$A$1,0,MATCH(AF$6,Data!$1:$1,0)-1,1000,1)=IF(AF$7="","Yes",AF$7))/(OFFSET(Data!$A$1,0,MATCH(AF$6,Data!$1:$1,0)-1,1000,1)=IF(AF$7="","Yes",AF$7))*ROW(Data!$C$1:$C$1002),ROW(AF33)-ROW(AF$7)),1),"")</f>
        <v/>
      </c>
      <c r="AG33" s="43" t="str">
        <f ca="1">IF(AH33="","",IF(INDEX(Data!$BR:$BR,MATCH(AH33,Data!$A:$A,0),1)=0,"",INDEX(Data!$BR:$BR,MATCH(AH33,Data!$A:$A,0),1)))</f>
        <v/>
      </c>
      <c r="AH33" s="43" t="str">
        <f ca="1">IFERROR(INDEX(Data!$A$1:AO$1002,_xlfn.AGGREGATE(15,6,(OFFSET(Data!$A$1,0,MATCH(AH$6,Data!$1:$1,0)-1,1000,1)=IF(AH$7="","Yes",AH$7))/(OFFSET(Data!$A$1,0,MATCH(AH$6,Data!$1:$1,0)-1,1000,1)=IF(AH$7="","Yes",AH$7))*ROW(Data!$C$1:$C$1002),ROW(AH33)-ROW(AH$7)),1),"")</f>
        <v/>
      </c>
      <c r="AI33" s="43" t="str">
        <f ca="1">IF(AJ33="","",IF(INDEX(Data!$BR:$BR,MATCH(AJ33,Data!$A:$A,0),1)=0,"",INDEX(Data!$BR:$BR,MATCH(AJ33,Data!$A:$A,0),1)))</f>
        <v/>
      </c>
      <c r="AJ33" s="43" t="str">
        <f ca="1">IFERROR(INDEX(Data!$A$1:AQ$1002,_xlfn.AGGREGATE(15,6,(OFFSET(Data!$A$1,0,MATCH(AJ$6,Data!$1:$1,0)-1,1000,1)=IF(AJ$7="","Yes",AJ$7))/(OFFSET(Data!$A$1,0,MATCH(AJ$6,Data!$1:$1,0)-1,1000,1)=IF(AJ$7="","Yes",AJ$7))*ROW(Data!$C$1:$C$1002),ROW(AJ33)-ROW(AJ$7)),1),"")</f>
        <v>Fox Business</v>
      </c>
      <c r="AK33" s="43" t="str">
        <f ca="1">IF(AL33="","",IF(INDEX(Data!$BR:$BR,MATCH(AL33,Data!$A:$A,0),1)=0,"",INDEX(Data!$BR:$BR,MATCH(AL33,Data!$A:$A,0),1)))</f>
        <v/>
      </c>
      <c r="AL33" s="43" t="str">
        <f ca="1">IFERROR(INDEX(Data!$A$1:AS$1002,_xlfn.AGGREGATE(15,6,(OFFSET(Data!$A$1,0,MATCH(AL$6,Data!$1:$1,0)-1,1000,1)=IF(AL$7="","Yes",AL$7))/(OFFSET(Data!$A$1,0,MATCH(AL$6,Data!$1:$1,0)-1,1000,1)=IF(AL$7="","Yes",AL$7))*ROW(Data!$C$1:$C$1002),ROW(AL33)-ROW(AL$7)),1),"")</f>
        <v/>
      </c>
      <c r="AM33" s="43" t="str">
        <f ca="1">IF(AN33="","",IF(INDEX(Data!$BR:$BR,MATCH(AN33,Data!$A:$A,0),1)=0,"",INDEX(Data!$BR:$BR,MATCH(AN33,Data!$A:$A,0),1)))</f>
        <v/>
      </c>
      <c r="AN33" s="43" t="str">
        <f ca="1">IFERROR(INDEX(Data!$A$1:AU$1002,_xlfn.AGGREGATE(15,6,(OFFSET(Data!$A$1,0,MATCH(AN$6,Data!$1:$1,0)-1,1000,1)=IF(AN$7="","Yes",AN$7))/(OFFSET(Data!$A$1,0,MATCH(AN$6,Data!$1:$1,0)-1,1000,1)=IF(AN$7="","Yes",AN$7))*ROW(Data!$C$1:$C$1002),ROW(AN33)-ROW(AN$7)),1),"")</f>
        <v>Game Show Network</v>
      </c>
    </row>
    <row r="34" spans="1:40" x14ac:dyDescent="0.4">
      <c r="A34" s="43" t="str">
        <f ca="1">IF(B34="","",IF(INDEX(Data!$BR:$BR,MATCH(B34,Data!$A:$A,0),1)=0,"",INDEX(Data!$BR:$BR,MATCH(B34,Data!$A:$A,0),1)))</f>
        <v/>
      </c>
      <c r="B34" s="43" t="str">
        <f ca="1">IFERROR(INDEX(Data!A$1:$A$1002,_xlfn.AGGREGATE(15,6,(OFFSET(Data!$A$1,0,MATCH(B$6,Data!$1:$1,0)-1,1000,1)=IF(B$7="","Yes",B$7))/(OFFSET(Data!$A$1,0,MATCH(B$6,Data!$1:$1,0)-1,1000,1)=IF(B$7="","Yes",B$7))*ROW(Data!$C$1:$C$1002),ROW(B34)-ROW(B$7)),1),"")</f>
        <v>Hallmark</v>
      </c>
      <c r="C34" s="43" t="str">
        <f ca="1">IF(D34="","",IF(INDEX(Data!$BR:$BR,MATCH(D34,Data!$A:$A,0),1)=0,"",INDEX(Data!$BR:$BR,MATCH(D34,Data!$A:$A,0),1)))</f>
        <v/>
      </c>
      <c r="D34" s="43" t="str">
        <f ca="1">IFERROR(INDEX(Data!$A$1:C$1002,_xlfn.AGGREGATE(15,6,(OFFSET(Data!$A$1,0,MATCH(D$6,Data!$1:$1,0)-1,1000,1)=IF(D$7="","Yes",D$7))/(OFFSET(Data!$A$1,0,MATCH(D$6,Data!$1:$1,0)-1,1000,1)=IF(D$7="","Yes",D$7))*ROW(Data!$C$1:$C$1002),ROW(D34)-ROW(D$7)),1),"")</f>
        <v>Motor Trend</v>
      </c>
      <c r="E34" s="43" t="str">
        <f ca="1">IF(F34="","",IF(INDEX(Data!$BR:$BR,MATCH(F34,Data!$A:$A,0),1)=0,"",INDEX(Data!$BR:$BR,MATCH(F34,Data!$A:$A,0),1)))</f>
        <v/>
      </c>
      <c r="F34" s="43" t="str">
        <f ca="1">IFERROR(INDEX(Data!$A$1:E$1002,_xlfn.AGGREGATE(15,6,(OFFSET(Data!$A$1,0,MATCH(F$6,Data!$1:$1,0)-1,1000,1)=IF(F$7="","Yes",F$7))/(OFFSET(Data!$A$1,0,MATCH(F$6,Data!$1:$1,0)-1,1000,1)=IF(F$7="","Yes",F$7))*ROW(Data!$C$1:$C$1002),ROW(F34)-ROW(F$7)),1),"")</f>
        <v>IFC</v>
      </c>
      <c r="G34" s="43" t="str">
        <f ca="1">IF(H34="","",IF(INDEX(Data!$BR:$BR,MATCH(H34,Data!$A:$A,0),1)=0,"",INDEX(Data!$BR:$BR,MATCH(H34,Data!$A:$A,0),1)))</f>
        <v/>
      </c>
      <c r="H34" s="43" t="str">
        <f ca="1">IFERROR(INDEX(Data!$A$1:G$1002,_xlfn.AGGREGATE(15,6,(OFFSET(Data!$A$1,0,MATCH(H$6,Data!$1:$1,0)-1,1000,1)=IF(H$7="","Yes",H$7))/(OFFSET(Data!$A$1,0,MATCH(H$6,Data!$1:$1,0)-1,1000,1)=IF(H$7="","Yes",H$7))*ROW(Data!$C$1:$C$1002),ROW(H34)-ROW(H$7)),1),"")</f>
        <v>Freeform</v>
      </c>
      <c r="I34" s="43" t="str">
        <f ca="1">IF(J34="","",IF(INDEX(Data!$BR:$BR,MATCH(J34,Data!$A:$A,0),1)=0,"",INDEX(Data!$BR:$BR,MATCH(J34,Data!$A:$A,0),1)))</f>
        <v/>
      </c>
      <c r="J34" s="43" t="str">
        <f ca="1">IFERROR(INDEX(Data!$A$1:I$1002,_xlfn.AGGREGATE(15,6,(OFFSET(Data!$A$1,0,MATCH(J$6,Data!$1:$1,0)-1,1000,1)=IF(J$7="","Yes",J$7))/(OFFSET(Data!$A$1,0,MATCH(J$6,Data!$1:$1,0)-1,1000,1)=IF(J$7="","Yes",J$7))*ROW(Data!$C$1:$C$1002),ROW(J34)-ROW(J$7)),1),"")</f>
        <v>ESPNu</v>
      </c>
      <c r="K34" s="43" t="str">
        <f ca="1">IF(L34="","",IF(INDEX(Data!$BR:$BR,MATCH(L34,Data!$A:$A,0),1)=0,"",INDEX(Data!$BR:$BR,MATCH(L34,Data!$A:$A,0),1)))</f>
        <v/>
      </c>
      <c r="L34" s="43" t="str">
        <f ca="1">IFERROR(INDEX(Data!$A$1:K$1002,_xlfn.AGGREGATE(15,6,(OFFSET(Data!$A$1,0,MATCH(L$6,Data!$1:$1,0)-1,1000,1)=IF(L$7="","Yes",L$7))/(OFFSET(Data!$A$1,0,MATCH(L$6,Data!$1:$1,0)-1,1000,1)=IF(L$7="","Yes",L$7))*ROW(Data!$C$1:$C$1002),ROW(L34)-ROW(L$7)),1),"")</f>
        <v>E!</v>
      </c>
      <c r="M34" s="43" t="str">
        <f ca="1">IF(N34="","",IF(INDEX(Data!$BR:$BR,MATCH(N34,Data!$A:$A,0),1)=0,"",INDEX(Data!$BR:$BR,MATCH(N34,Data!$A:$A,0),1)))</f>
        <v/>
      </c>
      <c r="N34" s="43" t="str">
        <f ca="1">IFERROR(INDEX(Data!$A$1:M$1002,_xlfn.AGGREGATE(15,6,(OFFSET(Data!$A$1,0,MATCH(N$6,Data!$1:$1,0)-1,1000,1)=IF(N$7="","Yes",N$7))/(OFFSET(Data!$A$1,0,MATCH(N$6,Data!$1:$1,0)-1,1000,1)=IF(N$7="","Yes",N$7))*ROW(Data!$C$1:$C$1002),ROW(N34)-ROW(N$7)),1),"")</f>
        <v>C-SPAN2</v>
      </c>
      <c r="O34" s="43" t="str">
        <f ca="1">IF(P34="","",IF(INDEX(Data!$BR:$BR,MATCH(P34,Data!$A:$A,0),1)=0,"",INDEX(Data!$BR:$BR,MATCH(P34,Data!$A:$A,0),1)))</f>
        <v/>
      </c>
      <c r="P34" s="43" t="str">
        <f ca="1">IFERROR(INDEX(Data!$A$1:O$1002,_xlfn.AGGREGATE(15,6,(OFFSET(Data!$A$1,0,MATCH(P$6,Data!$1:$1,0)-1,1000,1)=IF(P$7="","Yes",P$7))/(OFFSET(Data!$A$1,0,MATCH(P$6,Data!$1:$1,0)-1,1000,1)=IF(P$7="","Yes",P$7))*ROW(Data!$C$1:$C$1002),ROW(P34)-ROW(P$7)),1),"")</f>
        <v>CNN</v>
      </c>
      <c r="Q34" s="43" t="str">
        <f ca="1">IF(R34="","",IF(INDEX(Data!$BR:$BR,MATCH(R34,Data!$A:$A,0),1)=0,"",INDEX(Data!$BR:$BR,MATCH(R34,Data!$A:$A,0),1)))</f>
        <v/>
      </c>
      <c r="R34" s="43" t="str">
        <f ca="1">IFERROR(INDEX(Data!$A$1:Q$1002,_xlfn.AGGREGATE(15,6,(OFFSET(Data!$A$1,0,MATCH(R$6,Data!$1:$1,0)-1,1000,1)=IF(R$7="","Yes",R$7))/(OFFSET(Data!$A$1,0,MATCH(R$6,Data!$1:$1,0)-1,1000,1)=IF(R$7="","Yes",R$7))*ROW(Data!$C$1:$C$1002),ROW(R34)-ROW(R$7)),1),"")</f>
        <v>CNBC World</v>
      </c>
      <c r="S34" s="43" t="str">
        <f ca="1">IF(T34="","",IF(INDEX(Data!$BR:$BR,MATCH(T34,Data!$A:$A,0),1)=0,"",INDEX(Data!$BR:$BR,MATCH(T34,Data!$A:$A,0),1)))</f>
        <v/>
      </c>
      <c r="T34" s="43" t="str">
        <f ca="1">IFERROR(INDEX(Data!$A$1:R$1002,_xlfn.AGGREGATE(15,6,(OFFSET(Data!$A$1,0,MATCH(T$6,Data!$1:$1,0)-1,1000,1)=IF(T$7="","Yes",T$7))/(OFFSET(Data!$A$1,0,MATCH(T$6,Data!$1:$1,0)-1,1000,1)=IF(T$7="","Yes",T$7))*ROW(Data!$C$1:$C$1002),ROW(T34)-ROW(T$7)),1),"")</f>
        <v>Cine Sony</v>
      </c>
      <c r="U34" s="43" t="str">
        <f ca="1">IF(V34="","",IF(INDEX(Data!$BR:$BR,MATCH(V34,Data!$A:$A,0),1)=0,"",INDEX(Data!$BR:$BR,MATCH(V34,Data!$A:$A,0),1)))</f>
        <v/>
      </c>
      <c r="V34" s="43" t="str">
        <f ca="1">IFERROR(INDEX(Data!$A$1:T$1002,_xlfn.AGGREGATE(15,6,(OFFSET(Data!$A$1,0,MATCH(V$6,Data!$1:$1,0)-1,1000,1)=IF(V$7="","Yes",V$7))/(OFFSET(Data!$A$1,0,MATCH(V$6,Data!$1:$1,0)-1,1000,1)=IF(V$7="","Yes",V$7))*ROW(Data!$C$1:$C$1002),ROW(V34)-ROW(V$7)),1),"")</f>
        <v>ESPN 2</v>
      </c>
      <c r="W34" s="43" t="str">
        <f ca="1">IF(X34="","",IF(INDEX(Data!$BR:$BR,MATCH(X34,Data!$A:$A,0),1)=0,"",INDEX(Data!$BR:$BR,MATCH(X34,Data!$A:$A,0),1)))</f>
        <v/>
      </c>
      <c r="X34" s="43" t="str">
        <f ca="1">IFERROR(INDEX(Data!$A$1:Y$1002,_xlfn.AGGREGATE(15,6,(OFFSET(Data!$A$1,0,MATCH(X$6,Data!$1:$1,0)-1,1000,1)=IF(X$7="","Yes",X$7))/(OFFSET(Data!$A$1,0,MATCH(X$6,Data!$1:$1,0)-1,1000,1)=IF(X$7="","Yes",X$7))*ROW(Data!$C$1:$C$1002),ROW(X34)-ROW(X$7)),1),"")</f>
        <v>ESPN Bases Loaded</v>
      </c>
      <c r="Y34" s="43" t="str">
        <f ca="1">IF(Z34="","",IF(INDEX(Data!$BR:$BR,MATCH(Z34,Data!$A:$A,0),1)=0,"",INDEX(Data!$BR:$BR,MATCH(Z34,Data!$A:$A,0),1)))</f>
        <v/>
      </c>
      <c r="Z34" s="43" t="str">
        <f ca="1">IFERROR(INDEX(Data!$A$1:AA$1002,_xlfn.AGGREGATE(15,6,(OFFSET(Data!$A$1,0,MATCH(Z$6,Data!$1:$1,0)-1,1000,1)=IF(Z$7="","Yes",Z$7))/(OFFSET(Data!$A$1,0,MATCH(Z$6,Data!$1:$1,0)-1,1000,1)=IF(Z$7="","Yes",Z$7))*ROW(Data!$C$1:$C$1002),ROW(Z34)-ROW(Z$7)),1),"")</f>
        <v>Fox Sports 1</v>
      </c>
      <c r="AA34" s="43" t="str">
        <f ca="1">IF(AB34="","",IF(INDEX(Data!$BR:$BR,MATCH(AB34,Data!$A:$A,0),1)=0,"",INDEX(Data!$BR:$BR,MATCH(AB34,Data!$A:$A,0),1)))</f>
        <v/>
      </c>
      <c r="AB34" s="43" t="str">
        <f ca="1">IFERROR(INDEX(Data!$A$1:AC$1002,_xlfn.AGGREGATE(15,6,(OFFSET(Data!$A$1,0,MATCH(AB$6,Data!$1:$1,0)-1,1000,1)=IF(AB$7="","Yes",AB$7))/(OFFSET(Data!$A$1,0,MATCH(AB$6,Data!$1:$1,0)-1,1000,1)=IF(AB$7="","Yes",AB$7))*ROW(Data!$C$1:$C$1002),ROW(AB34)-ROW(AB$7)),1),"")</f>
        <v>Discovery Channel</v>
      </c>
      <c r="AC34" s="43" t="str">
        <f ca="1">IF(AD34="","",IF(INDEX(Data!$BR:$BR,MATCH(AD34,Data!$A:$A,0),1)=0,"",INDEX(Data!$BR:$BR,MATCH(AD34,Data!$A:$A,0),1)))</f>
        <v/>
      </c>
      <c r="AD34" s="43" t="str">
        <f ca="1">IFERROR(INDEX(Data!$A$1:AE$1002,_xlfn.AGGREGATE(15,6,(OFFSET(Data!$A$1,0,MATCH(AD$6,Data!$1:$1,0)-1,1000,1)=IF(AD$7="","Yes",AD$7))/(OFFSET(Data!$A$1,0,MATCH(AD$6,Data!$1:$1,0)-1,1000,1)=IF(AD$7="","Yes",AD$7))*ROW(Data!$C$1:$C$1002),ROW(AD34)-ROW(AD$7)),1),"")</f>
        <v>Nicktoons</v>
      </c>
      <c r="AE34" s="43" t="str">
        <f ca="1">IF(AF34="","",IF(INDEX(Data!$BR:$BR,MATCH(AF34,Data!$A:$A,0),1)=0,"",INDEX(Data!$BR:$BR,MATCH(AF34,Data!$A:$A,0),1)))</f>
        <v/>
      </c>
      <c r="AF34" s="43" t="str">
        <f ca="1">IFERROR(INDEX(Data!$A$1:AM$1002,_xlfn.AGGREGATE(15,6,(OFFSET(Data!$A$1,0,MATCH(AF$6,Data!$1:$1,0)-1,1000,1)=IF(AF$7="","Yes",AF$7))/(OFFSET(Data!$A$1,0,MATCH(AF$6,Data!$1:$1,0)-1,1000,1)=IF(AF$7="","Yes",AF$7))*ROW(Data!$C$1:$C$1002),ROW(AF34)-ROW(AF$7)),1),"")</f>
        <v/>
      </c>
      <c r="AG34" s="43" t="str">
        <f ca="1">IF(AH34="","",IF(INDEX(Data!$BR:$BR,MATCH(AH34,Data!$A:$A,0),1)=0,"",INDEX(Data!$BR:$BR,MATCH(AH34,Data!$A:$A,0),1)))</f>
        <v/>
      </c>
      <c r="AH34" s="43" t="str">
        <f ca="1">IFERROR(INDEX(Data!$A$1:AO$1002,_xlfn.AGGREGATE(15,6,(OFFSET(Data!$A$1,0,MATCH(AH$6,Data!$1:$1,0)-1,1000,1)=IF(AH$7="","Yes",AH$7))/(OFFSET(Data!$A$1,0,MATCH(AH$6,Data!$1:$1,0)-1,1000,1)=IF(AH$7="","Yes",AH$7))*ROW(Data!$C$1:$C$1002),ROW(AH34)-ROW(AH$7)),1),"")</f>
        <v/>
      </c>
      <c r="AI34" s="43" t="str">
        <f ca="1">IF(AJ34="","",IF(INDEX(Data!$BR:$BR,MATCH(AJ34,Data!$A:$A,0),1)=0,"",INDEX(Data!$BR:$BR,MATCH(AJ34,Data!$A:$A,0),1)))</f>
        <v/>
      </c>
      <c r="AJ34" s="43" t="str">
        <f ca="1">IFERROR(INDEX(Data!$A$1:AQ$1002,_xlfn.AGGREGATE(15,6,(OFFSET(Data!$A$1,0,MATCH(AJ$6,Data!$1:$1,0)-1,1000,1)=IF(AJ$7="","Yes",AJ$7))/(OFFSET(Data!$A$1,0,MATCH(AJ$6,Data!$1:$1,0)-1,1000,1)=IF(AJ$7="","Yes",AJ$7))*ROW(Data!$C$1:$C$1002),ROW(AJ34)-ROW(AJ$7)),1),"")</f>
        <v>Fox Deportes</v>
      </c>
      <c r="AK34" s="43" t="str">
        <f ca="1">IF(AL34="","",IF(INDEX(Data!$BR:$BR,MATCH(AL34,Data!$A:$A,0),1)=0,"",INDEX(Data!$BR:$BR,MATCH(AL34,Data!$A:$A,0),1)))</f>
        <v/>
      </c>
      <c r="AL34" s="43" t="str">
        <f ca="1">IFERROR(INDEX(Data!$A$1:AS$1002,_xlfn.AGGREGATE(15,6,(OFFSET(Data!$A$1,0,MATCH(AL$6,Data!$1:$1,0)-1,1000,1)=IF(AL$7="","Yes",AL$7))/(OFFSET(Data!$A$1,0,MATCH(AL$6,Data!$1:$1,0)-1,1000,1)=IF(AL$7="","Yes",AL$7))*ROW(Data!$C$1:$C$1002),ROW(AL34)-ROW(AL$7)),1),"")</f>
        <v/>
      </c>
      <c r="AM34" s="43" t="str">
        <f ca="1">IF(AN34="","",IF(INDEX(Data!$BR:$BR,MATCH(AN34,Data!$A:$A,0),1)=0,"",INDEX(Data!$BR:$BR,MATCH(AN34,Data!$A:$A,0),1)))</f>
        <v/>
      </c>
      <c r="AN34" s="43" t="str">
        <f ca="1">IFERROR(INDEX(Data!$A$1:AU$1002,_xlfn.AGGREGATE(15,6,(OFFSET(Data!$A$1,0,MATCH(AN$6,Data!$1:$1,0)-1,1000,1)=IF(AN$7="","Yes",AN$7))/(OFFSET(Data!$A$1,0,MATCH(AN$6,Data!$1:$1,0)-1,1000,1)=IF(AN$7="","Yes",AN$7))*ROW(Data!$C$1:$C$1002),ROW(AN34)-ROW(AN$7)),1),"")</f>
        <v>Hallmark</v>
      </c>
    </row>
    <row r="35" spans="1:40" ht="24" x14ac:dyDescent="0.4">
      <c r="A35" s="43" t="str">
        <f ca="1">IF(B35="","",IF(INDEX(Data!$BR:$BR,MATCH(B35,Data!$A:$A,0),1)=0,"",INDEX(Data!$BR:$BR,MATCH(B35,Data!$A:$A,0),1)))</f>
        <v/>
      </c>
      <c r="B35" s="43" t="str">
        <f ca="1">IFERROR(INDEX(Data!A$1:$A$1002,_xlfn.AGGREGATE(15,6,(OFFSET(Data!$A$1,0,MATCH(B$6,Data!$1:$1,0)-1,1000,1)=IF(B$7="","Yes",B$7))/(OFFSET(Data!$A$1,0,MATCH(B$6,Data!$1:$1,0)-1,1000,1)=IF(B$7="","Yes",B$7))*ROW(Data!$C$1:$C$1002),ROW(B35)-ROW(B$7)),1),"")</f>
        <v>Hallmark Drama</v>
      </c>
      <c r="C35" s="43" t="str">
        <f ca="1">IF(D35="","",IF(INDEX(Data!$BR:$BR,MATCH(D35,Data!$A:$A,0),1)=0,"",INDEX(Data!$BR:$BR,MATCH(D35,Data!$A:$A,0),1)))</f>
        <v/>
      </c>
      <c r="D35" s="43" t="str">
        <f ca="1">IFERROR(INDEX(Data!$A$1:C$1002,_xlfn.AGGREGATE(15,6,(OFFSET(Data!$A$1,0,MATCH(D$6,Data!$1:$1,0)-1,1000,1)=IF(D$7="","Yes",D$7))/(OFFSET(Data!$A$1,0,MATCH(D$6,Data!$1:$1,0)-1,1000,1)=IF(D$7="","Yes",D$7))*ROW(Data!$C$1:$C$1002),ROW(D35)-ROW(D$7)),1),"")</f>
        <v>Newsy</v>
      </c>
      <c r="E35" s="43" t="str">
        <f ca="1">IF(F35="","",IF(INDEX(Data!$BR:$BR,MATCH(F35,Data!$A:$A,0),1)=0,"",INDEX(Data!$BR:$BR,MATCH(F35,Data!$A:$A,0),1)))</f>
        <v/>
      </c>
      <c r="F35" s="43" t="str">
        <f ca="1">IFERROR(INDEX(Data!$A$1:E$1002,_xlfn.AGGREGATE(15,6,(OFFSET(Data!$A$1,0,MATCH(F$6,Data!$1:$1,0)-1,1000,1)=IF(F$7="","Yes",F$7))/(OFFSET(Data!$A$1,0,MATCH(F$6,Data!$1:$1,0)-1,1000,1)=IF(F$7="","Yes",F$7))*ROW(Data!$C$1:$C$1002),ROW(F35)-ROW(F$7)),1),"")</f>
        <v>Investigation Discovery</v>
      </c>
      <c r="G35" s="43" t="str">
        <f ca="1">IF(H35="","",IF(INDEX(Data!$BR:$BR,MATCH(H35,Data!$A:$A,0),1)=0,"",INDEX(Data!$BR:$BR,MATCH(H35,Data!$A:$A,0),1)))</f>
        <v/>
      </c>
      <c r="H35" s="43" t="str">
        <f ca="1">IFERROR(INDEX(Data!$A$1:G$1002,_xlfn.AGGREGATE(15,6,(OFFSET(Data!$A$1,0,MATCH(H$6,Data!$1:$1,0)-1,1000,1)=IF(H$7="","Yes",H$7))/(OFFSET(Data!$A$1,0,MATCH(H$6,Data!$1:$1,0)-1,1000,1)=IF(H$7="","Yes",H$7))*ROW(Data!$C$1:$C$1002),ROW(H35)-ROW(H$7)),1),"")</f>
        <v>FX</v>
      </c>
      <c r="I35" s="43">
        <f ca="1">IF(J35="","",IF(INDEX(Data!$BR:$BR,MATCH(J35,Data!$A:$A,0),1)=0,"",INDEX(Data!$BR:$BR,MATCH(J35,Data!$A:$A,0),1)))</f>
        <v>1</v>
      </c>
      <c r="J35" s="43" t="str">
        <f ca="1">IFERROR(INDEX(Data!$A$1:I$1002,_xlfn.AGGREGATE(15,6,(OFFSET(Data!$A$1,0,MATCH(J$6,Data!$1:$1,0)-1,1000,1)=IF(J$7="","Yes",J$7))/(OFFSET(Data!$A$1,0,MATCH(J$6,Data!$1:$1,0)-1,1000,1)=IF(J$7="","Yes",J$7))*ROW(Data!$C$1:$C$1002),ROW(J35)-ROW(J$7)),1),"")</f>
        <v>FOX</v>
      </c>
      <c r="K35" s="43" t="str">
        <f ca="1">IF(L35="","",IF(INDEX(Data!$BR:$BR,MATCH(L35,Data!$A:$A,0),1)=0,"",INDEX(Data!$BR:$BR,MATCH(L35,Data!$A:$A,0),1)))</f>
        <v/>
      </c>
      <c r="L35" s="43" t="str">
        <f ca="1">IFERROR(INDEX(Data!$A$1:K$1002,_xlfn.AGGREGATE(15,6,(OFFSET(Data!$A$1,0,MATCH(L$6,Data!$1:$1,0)-1,1000,1)=IF(L$7="","Yes",L$7))/(OFFSET(Data!$A$1,0,MATCH(L$6,Data!$1:$1,0)-1,1000,1)=IF(L$7="","Yes",L$7))*ROW(Data!$C$1:$C$1002),ROW(L35)-ROW(L$7)),1),"")</f>
        <v>ESPN</v>
      </c>
      <c r="M35" s="43" t="str">
        <f ca="1">IF(N35="","",IF(INDEX(Data!$BR:$BR,MATCH(N35,Data!$A:$A,0),1)=0,"",INDEX(Data!$BR:$BR,MATCH(N35,Data!$A:$A,0),1)))</f>
        <v/>
      </c>
      <c r="N35" s="43" t="str">
        <f ca="1">IFERROR(INDEX(Data!$A$1:M$1002,_xlfn.AGGREGATE(15,6,(OFFSET(Data!$A$1,0,MATCH(N$6,Data!$1:$1,0)-1,1000,1)=IF(N$7="","Yes",N$7))/(OFFSET(Data!$A$1,0,MATCH(N$6,Data!$1:$1,0)-1,1000,1)=IF(N$7="","Yes",N$7))*ROW(Data!$C$1:$C$1002),ROW(N35)-ROW(N$7)),1),"")</f>
        <v>CW</v>
      </c>
      <c r="O35" s="43" t="str">
        <f ca="1">IF(P35="","",IF(INDEX(Data!$BR:$BR,MATCH(P35,Data!$A:$A,0),1)=0,"",INDEX(Data!$BR:$BR,MATCH(P35,Data!$A:$A,0),1)))</f>
        <v/>
      </c>
      <c r="P35" s="43" t="str">
        <f ca="1">IFERROR(INDEX(Data!$A$1:O$1002,_xlfn.AGGREGATE(15,6,(OFFSET(Data!$A$1,0,MATCH(P$6,Data!$1:$1,0)-1,1000,1)=IF(P$7="","Yes",P$7))/(OFFSET(Data!$A$1,0,MATCH(P$6,Data!$1:$1,0)-1,1000,1)=IF(P$7="","Yes",P$7))*ROW(Data!$C$1:$C$1002),ROW(P35)-ROW(P$7)),1),"")</f>
        <v>Comedy Central</v>
      </c>
      <c r="Q35" s="43" t="str">
        <f ca="1">IF(R35="","",IF(INDEX(Data!$BR:$BR,MATCH(R35,Data!$A:$A,0),1)=0,"",INDEX(Data!$BR:$BR,MATCH(R35,Data!$A:$A,0),1)))</f>
        <v/>
      </c>
      <c r="R35" s="43" t="str">
        <f ca="1">IFERROR(INDEX(Data!$A$1:Q$1002,_xlfn.AGGREGATE(15,6,(OFFSET(Data!$A$1,0,MATCH(R$6,Data!$1:$1,0)-1,1000,1)=IF(R$7="","Yes",R$7))/(OFFSET(Data!$A$1,0,MATCH(R$6,Data!$1:$1,0)-1,1000,1)=IF(R$7="","Yes",R$7))*ROW(Data!$C$1:$C$1002),ROW(R35)-ROW(R$7)),1),"")</f>
        <v>CNN</v>
      </c>
      <c r="S35" s="43" t="str">
        <f ca="1">IF(T35="","",IF(INDEX(Data!$BR:$BR,MATCH(T35,Data!$A:$A,0),1)=0,"",INDEX(Data!$BR:$BR,MATCH(T35,Data!$A:$A,0),1)))</f>
        <v/>
      </c>
      <c r="T35" s="43" t="str">
        <f ca="1">IFERROR(INDEX(Data!$A$1:R$1002,_xlfn.AGGREGATE(15,6,(OFFSET(Data!$A$1,0,MATCH(T$6,Data!$1:$1,0)-1,1000,1)=IF(T$7="","Yes",T$7))/(OFFSET(Data!$A$1,0,MATCH(T$6,Data!$1:$1,0)-1,1000,1)=IF(T$7="","Yes",T$7))*ROW(Data!$C$1:$C$1002),ROW(T35)-ROW(T$7)),1),"")</f>
        <v>Cinelatino</v>
      </c>
      <c r="U35" s="43" t="str">
        <f ca="1">IF(V35="","",IF(INDEX(Data!$BR:$BR,MATCH(V35,Data!$A:$A,0),1)=0,"",INDEX(Data!$BR:$BR,MATCH(V35,Data!$A:$A,0),1)))</f>
        <v/>
      </c>
      <c r="V35" s="43" t="str">
        <f ca="1">IFERROR(INDEX(Data!$A$1:T$1002,_xlfn.AGGREGATE(15,6,(OFFSET(Data!$A$1,0,MATCH(V$6,Data!$1:$1,0)-1,1000,1)=IF(V$7="","Yes",V$7))/(OFFSET(Data!$A$1,0,MATCH(V$6,Data!$1:$1,0)-1,1000,1)=IF(V$7="","Yes",V$7))*ROW(Data!$C$1:$C$1002),ROW(V35)-ROW(V$7)),1),"")</f>
        <v>ESPNews</v>
      </c>
      <c r="W35" s="43" t="str">
        <f ca="1">IF(X35="","",IF(INDEX(Data!$BR:$BR,MATCH(X35,Data!$A:$A,0),1)=0,"",INDEX(Data!$BR:$BR,MATCH(X35,Data!$A:$A,0),1)))</f>
        <v/>
      </c>
      <c r="X35" s="43" t="str">
        <f ca="1">IFERROR(INDEX(Data!$A$1:Y$1002,_xlfn.AGGREGATE(15,6,(OFFSET(Data!$A$1,0,MATCH(X$6,Data!$1:$1,0)-1,1000,1)=IF(X$7="","Yes",X$7))/(OFFSET(Data!$A$1,0,MATCH(X$6,Data!$1:$1,0)-1,1000,1)=IF(X$7="","Yes",X$7))*ROW(Data!$C$1:$C$1002),ROW(X35)-ROW(X$7)),1),"")</f>
        <v>ESPN College Extra</v>
      </c>
      <c r="Y35" s="43" t="str">
        <f ca="1">IF(Z35="","",IF(INDEX(Data!$BR:$BR,MATCH(Z35,Data!$A:$A,0),1)=0,"",INDEX(Data!$BR:$BR,MATCH(Z35,Data!$A:$A,0),1)))</f>
        <v/>
      </c>
      <c r="Z35" s="43" t="str">
        <f ca="1">IFERROR(INDEX(Data!$A$1:AA$1002,_xlfn.AGGREGATE(15,6,(OFFSET(Data!$A$1,0,MATCH(Z$6,Data!$1:$1,0)-1,1000,1)=IF(Z$7="","Yes",Z$7))/(OFFSET(Data!$A$1,0,MATCH(Z$6,Data!$1:$1,0)-1,1000,1)=IF(Z$7="","Yes",Z$7))*ROW(Data!$C$1:$C$1002),ROW(Z35)-ROW(Z$7)),1),"")</f>
        <v>Fox Sports 2</v>
      </c>
      <c r="AA35" s="43" t="str">
        <f ca="1">IF(AB35="","",IF(INDEX(Data!$BR:$BR,MATCH(AB35,Data!$A:$A,0),1)=0,"",INDEX(Data!$BR:$BR,MATCH(AB35,Data!$A:$A,0),1)))</f>
        <v/>
      </c>
      <c r="AB35" s="43" t="str">
        <f ca="1">IFERROR(INDEX(Data!$A$1:AC$1002,_xlfn.AGGREGATE(15,6,(OFFSET(Data!$A$1,0,MATCH(AB$6,Data!$1:$1,0)-1,1000,1)=IF(AB$7="","Yes",AB$7))/(OFFSET(Data!$A$1,0,MATCH(AB$6,Data!$1:$1,0)-1,1000,1)=IF(AB$7="","Yes",AB$7))*ROW(Data!$C$1:$C$1002),ROW(AB35)-ROW(AB$7)),1),"")</f>
        <v>E!</v>
      </c>
      <c r="AC35" s="43" t="str">
        <f ca="1">IF(AD35="","",IF(INDEX(Data!$BR:$BR,MATCH(AD35,Data!$A:$A,0),1)=0,"",INDEX(Data!$BR:$BR,MATCH(AD35,Data!$A:$A,0),1)))</f>
        <v/>
      </c>
      <c r="AD35" s="43" t="str">
        <f ca="1">IFERROR(INDEX(Data!$A$1:AE$1002,_xlfn.AGGREGATE(15,6,(OFFSET(Data!$A$1,0,MATCH(AD$6,Data!$1:$1,0)-1,1000,1)=IF(AD$7="","Yes",AD$7))/(OFFSET(Data!$A$1,0,MATCH(AD$6,Data!$1:$1,0)-1,1000,1)=IF(AD$7="","Yes",AD$7))*ROW(Data!$C$1:$C$1002),ROW(AD35)-ROW(AD$7)),1),"")</f>
        <v>Own</v>
      </c>
      <c r="AE35" s="43" t="str">
        <f ca="1">IF(AF35="","",IF(INDEX(Data!$BR:$BR,MATCH(AF35,Data!$A:$A,0),1)=0,"",INDEX(Data!$BR:$BR,MATCH(AF35,Data!$A:$A,0),1)))</f>
        <v/>
      </c>
      <c r="AF35" s="43" t="str">
        <f ca="1">IFERROR(INDEX(Data!$A$1:AM$1002,_xlfn.AGGREGATE(15,6,(OFFSET(Data!$A$1,0,MATCH(AF$6,Data!$1:$1,0)-1,1000,1)=IF(AF$7="","Yes",AF$7))/(OFFSET(Data!$A$1,0,MATCH(AF$6,Data!$1:$1,0)-1,1000,1)=IF(AF$7="","Yes",AF$7))*ROW(Data!$C$1:$C$1002),ROW(AF35)-ROW(AF$7)),1),"")</f>
        <v/>
      </c>
      <c r="AG35" s="43" t="str">
        <f ca="1">IF(AH35="","",IF(INDEX(Data!$BR:$BR,MATCH(AH35,Data!$A:$A,0),1)=0,"",INDEX(Data!$BR:$BR,MATCH(AH35,Data!$A:$A,0),1)))</f>
        <v/>
      </c>
      <c r="AH35" s="43" t="str">
        <f ca="1">IFERROR(INDEX(Data!$A$1:AO$1002,_xlfn.AGGREGATE(15,6,(OFFSET(Data!$A$1,0,MATCH(AH$6,Data!$1:$1,0)-1,1000,1)=IF(AH$7="","Yes",AH$7))/(OFFSET(Data!$A$1,0,MATCH(AH$6,Data!$1:$1,0)-1,1000,1)=IF(AH$7="","Yes",AH$7))*ROW(Data!$C$1:$C$1002),ROW(AH35)-ROW(AH$7)),1),"")</f>
        <v/>
      </c>
      <c r="AI35" s="43" t="str">
        <f ca="1">IF(AJ35="","",IF(INDEX(Data!$BR:$BR,MATCH(AJ35,Data!$A:$A,0),1)=0,"",INDEX(Data!$BR:$BR,MATCH(AJ35,Data!$A:$A,0),1)))</f>
        <v/>
      </c>
      <c r="AJ35" s="43" t="str">
        <f ca="1">IFERROR(INDEX(Data!$A$1:AQ$1002,_xlfn.AGGREGATE(15,6,(OFFSET(Data!$A$1,0,MATCH(AJ$6,Data!$1:$1,0)-1,1000,1)=IF(AJ$7="","Yes",AJ$7))/(OFFSET(Data!$A$1,0,MATCH(AJ$6,Data!$1:$1,0)-1,1000,1)=IF(AJ$7="","Yes",AJ$7))*ROW(Data!$C$1:$C$1002),ROW(AJ35)-ROW(AJ$7)),1),"")</f>
        <v>Fox News</v>
      </c>
      <c r="AK35" s="43" t="str">
        <f ca="1">IF(AL35="","",IF(INDEX(Data!$BR:$BR,MATCH(AL35,Data!$A:$A,0),1)=0,"",INDEX(Data!$BR:$BR,MATCH(AL35,Data!$A:$A,0),1)))</f>
        <v/>
      </c>
      <c r="AL35" s="43" t="str">
        <f ca="1">IFERROR(INDEX(Data!$A$1:AS$1002,_xlfn.AGGREGATE(15,6,(OFFSET(Data!$A$1,0,MATCH(AL$6,Data!$1:$1,0)-1,1000,1)=IF(AL$7="","Yes",AL$7))/(OFFSET(Data!$A$1,0,MATCH(AL$6,Data!$1:$1,0)-1,1000,1)=IF(AL$7="","Yes",AL$7))*ROW(Data!$C$1:$C$1002),ROW(AL35)-ROW(AL$7)),1),"")</f>
        <v/>
      </c>
      <c r="AM35" s="43" t="str">
        <f ca="1">IF(AN35="","",IF(INDEX(Data!$BR:$BR,MATCH(AN35,Data!$A:$A,0),1)=0,"",INDEX(Data!$BR:$BR,MATCH(AN35,Data!$A:$A,0),1)))</f>
        <v/>
      </c>
      <c r="AN35" s="43" t="str">
        <f ca="1">IFERROR(INDEX(Data!$A$1:AU$1002,_xlfn.AGGREGATE(15,6,(OFFSET(Data!$A$1,0,MATCH(AN$6,Data!$1:$1,0)-1,1000,1)=IF(AN$7="","Yes",AN$7))/(OFFSET(Data!$A$1,0,MATCH(AN$6,Data!$1:$1,0)-1,1000,1)=IF(AN$7="","Yes",AN$7))*ROW(Data!$C$1:$C$1002),ROW(AN35)-ROW(AN$7)),1),"")</f>
        <v>Hallmark Drama</v>
      </c>
    </row>
    <row r="36" spans="1:40" ht="24" x14ac:dyDescent="0.4">
      <c r="A36" s="43" t="str">
        <f ca="1">IF(B36="","",IF(INDEX(Data!$BR:$BR,MATCH(B36,Data!$A:$A,0),1)=0,"",INDEX(Data!$BR:$BR,MATCH(B36,Data!$A:$A,0),1)))</f>
        <v/>
      </c>
      <c r="B36" s="43" t="str">
        <f ca="1">IFERROR(INDEX(Data!A$1:$A$1002,_xlfn.AGGREGATE(15,6,(OFFSET(Data!$A$1,0,MATCH(B$6,Data!$1:$1,0)-1,1000,1)=IF(B$7="","Yes",B$7))/(OFFSET(Data!$A$1,0,MATCH(B$6,Data!$1:$1,0)-1,1000,1)=IF(B$7="","Yes",B$7))*ROW(Data!$C$1:$C$1002),ROW(B36)-ROW(B$7)),1),"")</f>
        <v>Hallmark Movies &amp; Mysteries</v>
      </c>
      <c r="C36" s="43" t="str">
        <f ca="1">IF(D36="","",IF(INDEX(Data!$BR:$BR,MATCH(D36,Data!$A:$A,0),1)=0,"",INDEX(Data!$BR:$BR,MATCH(D36,Data!$A:$A,0),1)))</f>
        <v/>
      </c>
      <c r="D36" s="43" t="str">
        <f ca="1">IFERROR(INDEX(Data!$A$1:C$1002,_xlfn.AGGREGATE(15,6,(OFFSET(Data!$A$1,0,MATCH(D$6,Data!$1:$1,0)-1,1000,1)=IF(D$7="","Yes",D$7))/(OFFSET(Data!$A$1,0,MATCH(D$6,Data!$1:$1,0)-1,1000,1)=IF(D$7="","Yes",D$7))*ROW(Data!$C$1:$C$1002),ROW(D36)-ROW(D$7)),1),"")</f>
        <v>Stadium</v>
      </c>
      <c r="E36" s="43" t="str">
        <f ca="1">IF(F36="","",IF(INDEX(Data!$BR:$BR,MATCH(F36,Data!$A:$A,0),1)=0,"",INDEX(Data!$BR:$BR,MATCH(F36,Data!$A:$A,0),1)))</f>
        <v/>
      </c>
      <c r="F36" s="43" t="str">
        <f ca="1">IFERROR(INDEX(Data!$A$1:E$1002,_xlfn.AGGREGATE(15,6,(OFFSET(Data!$A$1,0,MATCH(F$6,Data!$1:$1,0)-1,1000,1)=IF(F$7="","Yes",F$7))/(OFFSET(Data!$A$1,0,MATCH(F$6,Data!$1:$1,0)-1,1000,1)=IF(F$7="","Yes",F$7))*ROW(Data!$C$1:$C$1002),ROW(F36)-ROW(F$7)),1),"")</f>
        <v>Lifetime</v>
      </c>
      <c r="G36" s="43" t="str">
        <f ca="1">IF(H36="","",IF(INDEX(Data!$BR:$BR,MATCH(H36,Data!$A:$A,0),1)=0,"",INDEX(Data!$BR:$BR,MATCH(H36,Data!$A:$A,0),1)))</f>
        <v/>
      </c>
      <c r="H36" s="43" t="str">
        <f ca="1">IFERROR(INDEX(Data!$A$1:G$1002,_xlfn.AGGREGATE(15,6,(OFFSET(Data!$A$1,0,MATCH(H$6,Data!$1:$1,0)-1,1000,1)=IF(H$7="","Yes",H$7))/(OFFSET(Data!$A$1,0,MATCH(H$6,Data!$1:$1,0)-1,1000,1)=IF(H$7="","Yes",H$7))*ROW(Data!$C$1:$C$1002),ROW(H36)-ROW(H$7)),1),"")</f>
        <v>FX Movie Channel</v>
      </c>
      <c r="I36" s="43" t="str">
        <f ca="1">IF(J36="","",IF(INDEX(Data!$BR:$BR,MATCH(J36,Data!$A:$A,0),1)=0,"",INDEX(Data!$BR:$BR,MATCH(J36,Data!$A:$A,0),1)))</f>
        <v/>
      </c>
      <c r="J36" s="43" t="str">
        <f ca="1">IFERROR(INDEX(Data!$A$1:I$1002,_xlfn.AGGREGATE(15,6,(OFFSET(Data!$A$1,0,MATCH(J$6,Data!$1:$1,0)-1,1000,1)=IF(J$7="","Yes",J$7))/(OFFSET(Data!$A$1,0,MATCH(J$6,Data!$1:$1,0)-1,1000,1)=IF(J$7="","Yes",J$7))*ROW(Data!$C$1:$C$1002),ROW(J36)-ROW(J$7)),1),"")</f>
        <v>Fox Business</v>
      </c>
      <c r="K36" s="43" t="str">
        <f ca="1">IF(L36="","",IF(INDEX(Data!$BR:$BR,MATCH(L36,Data!$A:$A,0),1)=0,"",INDEX(Data!$BR:$BR,MATCH(L36,Data!$A:$A,0),1)))</f>
        <v/>
      </c>
      <c r="L36" s="43" t="str">
        <f ca="1">IFERROR(INDEX(Data!$A$1:K$1002,_xlfn.AGGREGATE(15,6,(OFFSET(Data!$A$1,0,MATCH(L$6,Data!$1:$1,0)-1,1000,1)=IF(L$7="","Yes",L$7))/(OFFSET(Data!$A$1,0,MATCH(L$6,Data!$1:$1,0)-1,1000,1)=IF(L$7="","Yes",L$7))*ROW(Data!$C$1:$C$1002),ROW(L36)-ROW(L$7)),1),"")</f>
        <v>ESPN 2</v>
      </c>
      <c r="M36" s="43" t="str">
        <f ca="1">IF(N36="","",IF(INDEX(Data!$BR:$BR,MATCH(N36,Data!$A:$A,0),1)=0,"",INDEX(Data!$BR:$BR,MATCH(N36,Data!$A:$A,0),1)))</f>
        <v/>
      </c>
      <c r="N36" s="43" t="str">
        <f ca="1">IFERROR(INDEX(Data!$A$1:M$1002,_xlfn.AGGREGATE(15,6,(OFFSET(Data!$A$1,0,MATCH(N$6,Data!$1:$1,0)-1,1000,1)=IF(N$7="","Yes",N$7))/(OFFSET(Data!$A$1,0,MATCH(N$6,Data!$1:$1,0)-1,1000,1)=IF(N$7="","Yes",N$7))*ROW(Data!$C$1:$C$1002),ROW(N36)-ROW(N$7)),1),"")</f>
        <v>Discovery Channel</v>
      </c>
      <c r="O36" s="43" t="str">
        <f ca="1">IF(P36="","",IF(INDEX(Data!$BR:$BR,MATCH(P36,Data!$A:$A,0),1)=0,"",INDEX(Data!$BR:$BR,MATCH(P36,Data!$A:$A,0),1)))</f>
        <v/>
      </c>
      <c r="P36" s="43" t="str">
        <f ca="1">IFERROR(INDEX(Data!$A$1:O$1002,_xlfn.AGGREGATE(15,6,(OFFSET(Data!$A$1,0,MATCH(P$6,Data!$1:$1,0)-1,1000,1)=IF(P$7="","Yes",P$7))/(OFFSET(Data!$A$1,0,MATCH(P$6,Data!$1:$1,0)-1,1000,1)=IF(P$7="","Yes",P$7))*ROW(Data!$C$1:$C$1002),ROW(P36)-ROW(P$7)),1),"")</f>
        <v>Comedy TV</v>
      </c>
      <c r="Q36" s="43" t="str">
        <f ca="1">IF(R36="","",IF(INDEX(Data!$BR:$BR,MATCH(R36,Data!$A:$A,0),1)=0,"",INDEX(Data!$BR:$BR,MATCH(R36,Data!$A:$A,0),1)))</f>
        <v/>
      </c>
      <c r="R36" s="43" t="str">
        <f ca="1">IFERROR(INDEX(Data!$A$1:Q$1002,_xlfn.AGGREGATE(15,6,(OFFSET(Data!$A$1,0,MATCH(R$6,Data!$1:$1,0)-1,1000,1)=IF(R$7="","Yes",R$7))/(OFFSET(Data!$A$1,0,MATCH(R$6,Data!$1:$1,0)-1,1000,1)=IF(R$7="","Yes",R$7))*ROW(Data!$C$1:$C$1002),ROW(R36)-ROW(R$7)),1),"")</f>
        <v>Comedy Central</v>
      </c>
      <c r="S36" s="43" t="str">
        <f ca="1">IF(T36="","",IF(INDEX(Data!$BR:$BR,MATCH(T36,Data!$A:$A,0),1)=0,"",INDEX(Data!$BR:$BR,MATCH(T36,Data!$A:$A,0),1)))</f>
        <v/>
      </c>
      <c r="T36" s="43" t="str">
        <f ca="1">IFERROR(INDEX(Data!$A$1:R$1002,_xlfn.AGGREGATE(15,6,(OFFSET(Data!$A$1,0,MATCH(T$6,Data!$1:$1,0)-1,1000,1)=IF(T$7="","Yes",T$7))/(OFFSET(Data!$A$1,0,MATCH(T$6,Data!$1:$1,0)-1,1000,1)=IF(T$7="","Yes",T$7))*ROW(Data!$C$1:$C$1002),ROW(T36)-ROW(T$7)),1),"")</f>
        <v>CNN</v>
      </c>
      <c r="U36" s="43" t="str">
        <f ca="1">IF(V36="","",IF(INDEX(Data!$BR:$BR,MATCH(V36,Data!$A:$A,0),1)=0,"",INDEX(Data!$BR:$BR,MATCH(V36,Data!$A:$A,0),1)))</f>
        <v/>
      </c>
      <c r="V36" s="43" t="str">
        <f ca="1">IFERROR(INDEX(Data!$A$1:T$1002,_xlfn.AGGREGATE(15,6,(OFFSET(Data!$A$1,0,MATCH(V$6,Data!$1:$1,0)-1,1000,1)=IF(V$7="","Yes",V$7))/(OFFSET(Data!$A$1,0,MATCH(V$6,Data!$1:$1,0)-1,1000,1)=IF(V$7="","Yes",V$7))*ROW(Data!$C$1:$C$1002),ROW(V36)-ROW(V$7)),1),"")</f>
        <v>ESPNu</v>
      </c>
      <c r="W36" s="43" t="str">
        <f ca="1">IF(X36="","",IF(INDEX(Data!$BR:$BR,MATCH(X36,Data!$A:$A,0),1)=0,"",INDEX(Data!$BR:$BR,MATCH(X36,Data!$A:$A,0),1)))</f>
        <v/>
      </c>
      <c r="X36" s="43" t="str">
        <f ca="1">IFERROR(INDEX(Data!$A$1:Y$1002,_xlfn.AGGREGATE(15,6,(OFFSET(Data!$A$1,0,MATCH(X$6,Data!$1:$1,0)-1,1000,1)=IF(X$7="","Yes",X$7))/(OFFSET(Data!$A$1,0,MATCH(X$6,Data!$1:$1,0)-1,1000,1)=IF(X$7="","Yes",X$7))*ROW(Data!$C$1:$C$1002),ROW(X36)-ROW(X$7)),1),"")</f>
        <v>ESPN Goal Line</v>
      </c>
      <c r="Y36" s="43" t="str">
        <f ca="1">IF(Z36="","",IF(INDEX(Data!$BR:$BR,MATCH(Z36,Data!$A:$A,0),1)=0,"",INDEX(Data!$BR:$BR,MATCH(Z36,Data!$A:$A,0),1)))</f>
        <v/>
      </c>
      <c r="Z36" s="43" t="str">
        <f ca="1">IFERROR(INDEX(Data!$A$1:AA$1002,_xlfn.AGGREGATE(15,6,(OFFSET(Data!$A$1,0,MATCH(Z$6,Data!$1:$1,0)-1,1000,1)=IF(Z$7="","Yes",Z$7))/(OFFSET(Data!$A$1,0,MATCH(Z$6,Data!$1:$1,0)-1,1000,1)=IF(Z$7="","Yes",Z$7))*ROW(Data!$C$1:$C$1002),ROW(Z36)-ROW(Z$7)),1),"")</f>
        <v>Freeform</v>
      </c>
      <c r="AA36" s="43" t="str">
        <f ca="1">IF(AB36="","",IF(INDEX(Data!$BR:$BR,MATCH(AB36,Data!$A:$A,0),1)=0,"",INDEX(Data!$BR:$BR,MATCH(AB36,Data!$A:$A,0),1)))</f>
        <v/>
      </c>
      <c r="AB36" s="43" t="str">
        <f ca="1">IFERROR(INDEX(Data!$A$1:AC$1002,_xlfn.AGGREGATE(15,6,(OFFSET(Data!$A$1,0,MATCH(AB$6,Data!$1:$1,0)-1,1000,1)=IF(AB$7="","Yes",AB$7))/(OFFSET(Data!$A$1,0,MATCH(AB$6,Data!$1:$1,0)-1,1000,1)=IF(AB$7="","Yes",AB$7))*ROW(Data!$C$1:$C$1002),ROW(AB36)-ROW(AB$7)),1),"")</f>
        <v>Food Network</v>
      </c>
      <c r="AC36" s="43" t="str">
        <f ca="1">IF(AD36="","",IF(INDEX(Data!$BR:$BR,MATCH(AD36,Data!$A:$A,0),1)=0,"",INDEX(Data!$BR:$BR,MATCH(AD36,Data!$A:$A,0),1)))</f>
        <v/>
      </c>
      <c r="AD36" s="43" t="str">
        <f ca="1">IFERROR(INDEX(Data!$A$1:AE$1002,_xlfn.AGGREGATE(15,6,(OFFSET(Data!$A$1,0,MATCH(AD$6,Data!$1:$1,0)-1,1000,1)=IF(AD$7="","Yes",AD$7))/(OFFSET(Data!$A$1,0,MATCH(AD$6,Data!$1:$1,0)-1,1000,1)=IF(AD$7="","Yes",AD$7))*ROW(Data!$C$1:$C$1002),ROW(AD36)-ROW(AD$7)),1),"")</f>
        <v>Revolt</v>
      </c>
      <c r="AE36" s="43" t="str">
        <f ca="1">IF(AF36="","",IF(INDEX(Data!$BR:$BR,MATCH(AF36,Data!$A:$A,0),1)=0,"",INDEX(Data!$BR:$BR,MATCH(AF36,Data!$A:$A,0),1)))</f>
        <v/>
      </c>
      <c r="AF36" s="43" t="str">
        <f ca="1">IFERROR(INDEX(Data!$A$1:AM$1002,_xlfn.AGGREGATE(15,6,(OFFSET(Data!$A$1,0,MATCH(AF$6,Data!$1:$1,0)-1,1000,1)=IF(AF$7="","Yes",AF$7))/(OFFSET(Data!$A$1,0,MATCH(AF$6,Data!$1:$1,0)-1,1000,1)=IF(AF$7="","Yes",AF$7))*ROW(Data!$C$1:$C$1002),ROW(AF36)-ROW(AF$7)),1),"")</f>
        <v/>
      </c>
      <c r="AG36" s="43" t="str">
        <f ca="1">IF(AH36="","",IF(INDEX(Data!$BR:$BR,MATCH(AH36,Data!$A:$A,0),1)=0,"",INDEX(Data!$BR:$BR,MATCH(AH36,Data!$A:$A,0),1)))</f>
        <v/>
      </c>
      <c r="AH36" s="43" t="str">
        <f ca="1">IFERROR(INDEX(Data!$A$1:AO$1002,_xlfn.AGGREGATE(15,6,(OFFSET(Data!$A$1,0,MATCH(AH$6,Data!$1:$1,0)-1,1000,1)=IF(AH$7="","Yes",AH$7))/(OFFSET(Data!$A$1,0,MATCH(AH$6,Data!$1:$1,0)-1,1000,1)=IF(AH$7="","Yes",AH$7))*ROW(Data!$C$1:$C$1002),ROW(AH36)-ROW(AH$7)),1),"")</f>
        <v/>
      </c>
      <c r="AI36" s="43" t="str">
        <f ca="1">IF(AJ36="","",IF(INDEX(Data!$BR:$BR,MATCH(AJ36,Data!$A:$A,0),1)=0,"",INDEX(Data!$BR:$BR,MATCH(AJ36,Data!$A:$A,0),1)))</f>
        <v/>
      </c>
      <c r="AJ36" s="43" t="str">
        <f ca="1">IFERROR(INDEX(Data!$A$1:AQ$1002,_xlfn.AGGREGATE(15,6,(OFFSET(Data!$A$1,0,MATCH(AJ$6,Data!$1:$1,0)-1,1000,1)=IF(AJ$7="","Yes",AJ$7))/(OFFSET(Data!$A$1,0,MATCH(AJ$6,Data!$1:$1,0)-1,1000,1)=IF(AJ$7="","Yes",AJ$7))*ROW(Data!$C$1:$C$1002),ROW(AJ36)-ROW(AJ$7)),1),"")</f>
        <v>Fox Sports 1</v>
      </c>
      <c r="AK36" s="43" t="str">
        <f ca="1">IF(AL36="","",IF(INDEX(Data!$BR:$BR,MATCH(AL36,Data!$A:$A,0),1)=0,"",INDEX(Data!$BR:$BR,MATCH(AL36,Data!$A:$A,0),1)))</f>
        <v/>
      </c>
      <c r="AL36" s="43" t="str">
        <f ca="1">IFERROR(INDEX(Data!$A$1:AS$1002,_xlfn.AGGREGATE(15,6,(OFFSET(Data!$A$1,0,MATCH(AL$6,Data!$1:$1,0)-1,1000,1)=IF(AL$7="","Yes",AL$7))/(OFFSET(Data!$A$1,0,MATCH(AL$6,Data!$1:$1,0)-1,1000,1)=IF(AL$7="","Yes",AL$7))*ROW(Data!$C$1:$C$1002),ROW(AL36)-ROW(AL$7)),1),"")</f>
        <v/>
      </c>
      <c r="AM36" s="43" t="str">
        <f ca="1">IF(AN36="","",IF(INDEX(Data!$BR:$BR,MATCH(AN36,Data!$A:$A,0),1)=0,"",INDEX(Data!$BR:$BR,MATCH(AN36,Data!$A:$A,0),1)))</f>
        <v/>
      </c>
      <c r="AN36" s="43" t="str">
        <f ca="1">IFERROR(INDEX(Data!$A$1:AU$1002,_xlfn.AGGREGATE(15,6,(OFFSET(Data!$A$1,0,MATCH(AN$6,Data!$1:$1,0)-1,1000,1)=IF(AN$7="","Yes",AN$7))/(OFFSET(Data!$A$1,0,MATCH(AN$6,Data!$1:$1,0)-1,1000,1)=IF(AN$7="","Yes",AN$7))*ROW(Data!$C$1:$C$1002),ROW(AN36)-ROW(AN$7)),1),"")</f>
        <v>Hallmark Movies &amp; Mysteries</v>
      </c>
    </row>
    <row r="37" spans="1:40" x14ac:dyDescent="0.4">
      <c r="A37" s="43" t="str">
        <f ca="1">IF(B37="","",IF(INDEX(Data!$BR:$BR,MATCH(B37,Data!$A:$A,0),1)=0,"",INDEX(Data!$BR:$BR,MATCH(B37,Data!$A:$A,0),1)))</f>
        <v/>
      </c>
      <c r="B37" s="43" t="str">
        <f ca="1">IFERROR(INDEX(Data!A$1:$A$1002,_xlfn.AGGREGATE(15,6,(OFFSET(Data!$A$1,0,MATCH(B$6,Data!$1:$1,0)-1,1000,1)=IF(B$7="","Yes",B$7))/(OFFSET(Data!$A$1,0,MATCH(B$6,Data!$1:$1,0)-1,1000,1)=IF(B$7="","Yes",B$7))*ROW(Data!$C$1:$C$1002),ROW(B37)-ROW(B$7)),1),"")</f>
        <v>HGTV</v>
      </c>
      <c r="C37" s="43" t="str">
        <f ca="1">IF(D37="","",IF(INDEX(Data!$BR:$BR,MATCH(D37,Data!$A:$A,0),1)=0,"",INDEX(Data!$BR:$BR,MATCH(D37,Data!$A:$A,0),1)))</f>
        <v/>
      </c>
      <c r="D37" s="43" t="str">
        <f ca="1">IFERROR(INDEX(Data!$A$1:C$1002,_xlfn.AGGREGATE(15,6,(OFFSET(Data!$A$1,0,MATCH(D$6,Data!$1:$1,0)-1,1000,1)=IF(D$7="","Yes",D$7))/(OFFSET(Data!$A$1,0,MATCH(D$6,Data!$1:$1,0)-1,1000,1)=IF(D$7="","Yes",D$7))*ROW(Data!$C$1:$C$1002),ROW(D37)-ROW(D$7)),1),"")</f>
        <v>TBS</v>
      </c>
      <c r="E37" s="43" t="str">
        <f ca="1">IF(F37="","",IF(INDEX(Data!$BR:$BR,MATCH(F37,Data!$A:$A,0),1)=0,"",INDEX(Data!$BR:$BR,MATCH(F37,Data!$A:$A,0),1)))</f>
        <v/>
      </c>
      <c r="F37" s="43" t="str">
        <f ca="1">IFERROR(INDEX(Data!$A$1:E$1002,_xlfn.AGGREGATE(15,6,(OFFSET(Data!$A$1,0,MATCH(F$6,Data!$1:$1,0)-1,1000,1)=IF(F$7="","Yes",F$7))/(OFFSET(Data!$A$1,0,MATCH(F$6,Data!$1:$1,0)-1,1000,1)=IF(F$7="","Yes",F$7))*ROW(Data!$C$1:$C$1002),ROW(F37)-ROW(F$7)),1),"")</f>
        <v>Local Now</v>
      </c>
      <c r="G37" s="43" t="str">
        <f ca="1">IF(H37="","",IF(INDEX(Data!$BR:$BR,MATCH(H37,Data!$A:$A,0),1)=0,"",INDEX(Data!$BR:$BR,MATCH(H37,Data!$A:$A,0),1)))</f>
        <v/>
      </c>
      <c r="H37" s="43" t="str">
        <f ca="1">IFERROR(INDEX(Data!$A$1:G$1002,_xlfn.AGGREGATE(15,6,(OFFSET(Data!$A$1,0,MATCH(H$6,Data!$1:$1,0)-1,1000,1)=IF(H$7="","Yes",H$7))/(OFFSET(Data!$A$1,0,MATCH(H$6,Data!$1:$1,0)-1,1000,1)=IF(H$7="","Yes",H$7))*ROW(Data!$C$1:$C$1002),ROW(H37)-ROW(H$7)),1),"")</f>
        <v>FXX</v>
      </c>
      <c r="I37" s="43" t="str">
        <f ca="1">IF(J37="","",IF(INDEX(Data!$BR:$BR,MATCH(J37,Data!$A:$A,0),1)=0,"",INDEX(Data!$BR:$BR,MATCH(J37,Data!$A:$A,0),1)))</f>
        <v/>
      </c>
      <c r="J37" s="43" t="str">
        <f ca="1">IFERROR(INDEX(Data!$A$1:I$1002,_xlfn.AGGREGATE(15,6,(OFFSET(Data!$A$1,0,MATCH(J$6,Data!$1:$1,0)-1,1000,1)=IF(J$7="","Yes",J$7))/(OFFSET(Data!$A$1,0,MATCH(J$6,Data!$1:$1,0)-1,1000,1)=IF(J$7="","Yes",J$7))*ROW(Data!$C$1:$C$1002),ROW(J37)-ROW(J$7)),1),"")</f>
        <v>Fox News</v>
      </c>
      <c r="K37" s="43" t="str">
        <f ca="1">IF(L37="","",IF(INDEX(Data!$BR:$BR,MATCH(L37,Data!$A:$A,0),1)=0,"",INDEX(Data!$BR:$BR,MATCH(L37,Data!$A:$A,0),1)))</f>
        <v/>
      </c>
      <c r="L37" s="43" t="str">
        <f ca="1">IFERROR(INDEX(Data!$A$1:K$1002,_xlfn.AGGREGATE(15,6,(OFFSET(Data!$A$1,0,MATCH(L$6,Data!$1:$1,0)-1,1000,1)=IF(L$7="","Yes",L$7))/(OFFSET(Data!$A$1,0,MATCH(L$6,Data!$1:$1,0)-1,1000,1)=IF(L$7="","Yes",L$7))*ROW(Data!$C$1:$C$1002),ROW(L37)-ROW(L$7)),1),"")</f>
        <v>Food Network</v>
      </c>
      <c r="M37" s="43" t="str">
        <f ca="1">IF(N37="","",IF(INDEX(Data!$BR:$BR,MATCH(N37,Data!$A:$A,0),1)=0,"",INDEX(Data!$BR:$BR,MATCH(N37,Data!$A:$A,0),1)))</f>
        <v/>
      </c>
      <c r="N37" s="43" t="str">
        <f ca="1">IFERROR(INDEX(Data!$A$1:M$1002,_xlfn.AGGREGATE(15,6,(OFFSET(Data!$A$1,0,MATCH(N$6,Data!$1:$1,0)-1,1000,1)=IF(N$7="","Yes",N$7))/(OFFSET(Data!$A$1,0,MATCH(N$6,Data!$1:$1,0)-1,1000,1)=IF(N$7="","Yes",N$7))*ROW(Data!$C$1:$C$1002),ROW(N37)-ROW(N$7)),1),"")</f>
        <v>Disney Channel</v>
      </c>
      <c r="O37" s="43">
        <f ca="1">IF(P37="","",IF(INDEX(Data!$BR:$BR,MATCH(P37,Data!$A:$A,0),1)=0,"",INDEX(Data!$BR:$BR,MATCH(P37,Data!$A:$A,0),1)))</f>
        <v>3</v>
      </c>
      <c r="P37" s="43" t="str">
        <f ca="1">IFERROR(INDEX(Data!$A$1:O$1002,_xlfn.AGGREGATE(15,6,(OFFSET(Data!$A$1,0,MATCH(P$6,Data!$1:$1,0)-1,1000,1)=IF(P$7="","Yes",P$7))/(OFFSET(Data!$A$1,0,MATCH(P$6,Data!$1:$1,0)-1,1000,1)=IF(P$7="","Yes",P$7))*ROW(Data!$C$1:$C$1002),ROW(P37)-ROW(P$7)),1),"")</f>
        <v>Cooking Channel</v>
      </c>
      <c r="Q37" s="43" t="str">
        <f ca="1">IF(R37="","",IF(INDEX(Data!$BR:$BR,MATCH(R37,Data!$A:$A,0),1)=0,"",INDEX(Data!$BR:$BR,MATCH(R37,Data!$A:$A,0),1)))</f>
        <v/>
      </c>
      <c r="R37" s="43" t="str">
        <f ca="1">IFERROR(INDEX(Data!$A$1:Q$1002,_xlfn.AGGREGATE(15,6,(OFFSET(Data!$A$1,0,MATCH(R$6,Data!$1:$1,0)-1,1000,1)=IF(R$7="","Yes",R$7))/(OFFSET(Data!$A$1,0,MATCH(R$6,Data!$1:$1,0)-1,1000,1)=IF(R$7="","Yes",R$7))*ROW(Data!$C$1:$C$1002),ROW(R37)-ROW(R$7)),1),"")</f>
        <v>Comedy TV</v>
      </c>
      <c r="S37" s="43" t="str">
        <f ca="1">IF(T37="","",IF(INDEX(Data!$BR:$BR,MATCH(T37,Data!$A:$A,0),1)=0,"",INDEX(Data!$BR:$BR,MATCH(T37,Data!$A:$A,0),1)))</f>
        <v/>
      </c>
      <c r="T37" s="43" t="str">
        <f ca="1">IFERROR(INDEX(Data!$A$1:R$1002,_xlfn.AGGREGATE(15,6,(OFFSET(Data!$A$1,0,MATCH(T$6,Data!$1:$1,0)-1,1000,1)=IF(T$7="","Yes",T$7))/(OFFSET(Data!$A$1,0,MATCH(T$6,Data!$1:$1,0)-1,1000,1)=IF(T$7="","Yes",T$7))*ROW(Data!$C$1:$C$1002),ROW(T37)-ROW(T$7)),1),"")</f>
        <v>CNN En Español</v>
      </c>
      <c r="U37" s="43" t="str">
        <f ca="1">IF(V37="","",IF(INDEX(Data!$BR:$BR,MATCH(V37,Data!$A:$A,0),1)=0,"",INDEX(Data!$BR:$BR,MATCH(V37,Data!$A:$A,0),1)))</f>
        <v/>
      </c>
      <c r="V37" s="43" t="str">
        <f ca="1">IFERROR(INDEX(Data!$A$1:T$1002,_xlfn.AGGREGATE(15,6,(OFFSET(Data!$A$1,0,MATCH(V$6,Data!$1:$1,0)-1,1000,1)=IF(V$7="","Yes",V$7))/(OFFSET(Data!$A$1,0,MATCH(V$6,Data!$1:$1,0)-1,1000,1)=IF(V$7="","Yes",V$7))*ROW(Data!$C$1:$C$1002),ROW(V37)-ROW(V$7)),1),"")</f>
        <v>Food Network</v>
      </c>
      <c r="W37" s="43" t="str">
        <f ca="1">IF(X37="","",IF(INDEX(Data!$BR:$BR,MATCH(X37,Data!$A:$A,0),1)=0,"",INDEX(Data!$BR:$BR,MATCH(X37,Data!$A:$A,0),1)))</f>
        <v/>
      </c>
      <c r="X37" s="43" t="str">
        <f ca="1">IFERROR(INDEX(Data!$A$1:Y$1002,_xlfn.AGGREGATE(15,6,(OFFSET(Data!$A$1,0,MATCH(X$6,Data!$1:$1,0)-1,1000,1)=IF(X$7="","Yes",X$7))/(OFFSET(Data!$A$1,0,MATCH(X$6,Data!$1:$1,0)-1,1000,1)=IF(X$7="","Yes",X$7))*ROW(Data!$C$1:$C$1002),ROW(X37)-ROW(X$7)),1),"")</f>
        <v>ESPNews</v>
      </c>
      <c r="Y37" s="43" t="str">
        <f ca="1">IF(Z37="","",IF(INDEX(Data!$BR:$BR,MATCH(Z37,Data!$A:$A,0),1)=0,"",INDEX(Data!$BR:$BR,MATCH(Z37,Data!$A:$A,0),1)))</f>
        <v/>
      </c>
      <c r="Z37" s="43" t="str">
        <f ca="1">IFERROR(INDEX(Data!$A$1:AA$1002,_xlfn.AGGREGATE(15,6,(OFFSET(Data!$A$1,0,MATCH(Z$6,Data!$1:$1,0)-1,1000,1)=IF(Z$7="","Yes",Z$7))/(OFFSET(Data!$A$1,0,MATCH(Z$6,Data!$1:$1,0)-1,1000,1)=IF(Z$7="","Yes",Z$7))*ROW(Data!$C$1:$C$1002),ROW(Z37)-ROW(Z$7)),1),"")</f>
        <v>FX</v>
      </c>
      <c r="AA37" s="43">
        <f ca="1">IF(AB37="","",IF(INDEX(Data!$BR:$BR,MATCH(AB37,Data!$A:$A,0),1)=0,"",INDEX(Data!$BR:$BR,MATCH(AB37,Data!$A:$A,0),1)))</f>
        <v>1</v>
      </c>
      <c r="AB37" s="43" t="str">
        <f ca="1">IFERROR(INDEX(Data!$A$1:AC$1002,_xlfn.AGGREGATE(15,6,(OFFSET(Data!$A$1,0,MATCH(AB$6,Data!$1:$1,0)-1,1000,1)=IF(AB$7="","Yes",AB$7))/(OFFSET(Data!$A$1,0,MATCH(AB$6,Data!$1:$1,0)-1,1000,1)=IF(AB$7="","Yes",AB$7))*ROW(Data!$C$1:$C$1002),ROW(AB37)-ROW(AB$7)),1),"")</f>
        <v>FOX</v>
      </c>
      <c r="AC37" s="43" t="str">
        <f ca="1">IF(AD37="","",IF(INDEX(Data!$BR:$BR,MATCH(AD37,Data!$A:$A,0),1)=0,"",INDEX(Data!$BR:$BR,MATCH(AD37,Data!$A:$A,0),1)))</f>
        <v/>
      </c>
      <c r="AD37" s="43" t="str">
        <f ca="1">IFERROR(INDEX(Data!$A$1:AE$1002,_xlfn.AGGREGATE(15,6,(OFFSET(Data!$A$1,0,MATCH(AD$6,Data!$1:$1,0)-1,1000,1)=IF(AD$7="","Yes",AD$7))/(OFFSET(Data!$A$1,0,MATCH(AD$6,Data!$1:$1,0)-1,1000,1)=IF(AD$7="","Yes",AD$7))*ROW(Data!$C$1:$C$1002),ROW(AD37)-ROW(AD$7)),1),"")</f>
        <v>Sundance TV</v>
      </c>
      <c r="AE37" s="43" t="str">
        <f ca="1">IF(AF37="","",IF(INDEX(Data!$BR:$BR,MATCH(AF37,Data!$A:$A,0),1)=0,"",INDEX(Data!$BR:$BR,MATCH(AF37,Data!$A:$A,0),1)))</f>
        <v/>
      </c>
      <c r="AF37" s="43" t="str">
        <f ca="1">IFERROR(INDEX(Data!$A$1:AM$1002,_xlfn.AGGREGATE(15,6,(OFFSET(Data!$A$1,0,MATCH(AF$6,Data!$1:$1,0)-1,1000,1)=IF(AF$7="","Yes",AF$7))/(OFFSET(Data!$A$1,0,MATCH(AF$6,Data!$1:$1,0)-1,1000,1)=IF(AF$7="","Yes",AF$7))*ROW(Data!$C$1:$C$1002),ROW(AF37)-ROW(AF$7)),1),"")</f>
        <v/>
      </c>
      <c r="AG37" s="43" t="str">
        <f ca="1">IF(AH37="","",IF(INDEX(Data!$BR:$BR,MATCH(AH37,Data!$A:$A,0),1)=0,"",INDEX(Data!$BR:$BR,MATCH(AH37,Data!$A:$A,0),1)))</f>
        <v/>
      </c>
      <c r="AH37" s="43" t="str">
        <f ca="1">IFERROR(INDEX(Data!$A$1:AO$1002,_xlfn.AGGREGATE(15,6,(OFFSET(Data!$A$1,0,MATCH(AH$6,Data!$1:$1,0)-1,1000,1)=IF(AH$7="","Yes",AH$7))/(OFFSET(Data!$A$1,0,MATCH(AH$6,Data!$1:$1,0)-1,1000,1)=IF(AH$7="","Yes",AH$7))*ROW(Data!$C$1:$C$1002),ROW(AH37)-ROW(AH$7)),1),"")</f>
        <v/>
      </c>
      <c r="AI37" s="43" t="str">
        <f ca="1">IF(AJ37="","",IF(INDEX(Data!$BR:$BR,MATCH(AJ37,Data!$A:$A,0),1)=0,"",INDEX(Data!$BR:$BR,MATCH(AJ37,Data!$A:$A,0),1)))</f>
        <v/>
      </c>
      <c r="AJ37" s="43" t="str">
        <f ca="1">IFERROR(INDEX(Data!$A$1:AQ$1002,_xlfn.AGGREGATE(15,6,(OFFSET(Data!$A$1,0,MATCH(AJ$6,Data!$1:$1,0)-1,1000,1)=IF(AJ$7="","Yes",AJ$7))/(OFFSET(Data!$A$1,0,MATCH(AJ$6,Data!$1:$1,0)-1,1000,1)=IF(AJ$7="","Yes",AJ$7))*ROW(Data!$C$1:$C$1002),ROW(AJ37)-ROW(AJ$7)),1),"")</f>
        <v>Fox Sports 2</v>
      </c>
      <c r="AK37" s="43" t="str">
        <f ca="1">IF(AL37="","",IF(INDEX(Data!$BR:$BR,MATCH(AL37,Data!$A:$A,0),1)=0,"",INDEX(Data!$BR:$BR,MATCH(AL37,Data!$A:$A,0),1)))</f>
        <v/>
      </c>
      <c r="AL37" s="43" t="str">
        <f ca="1">IFERROR(INDEX(Data!$A$1:AS$1002,_xlfn.AGGREGATE(15,6,(OFFSET(Data!$A$1,0,MATCH(AL$6,Data!$1:$1,0)-1,1000,1)=IF(AL$7="","Yes",AL$7))/(OFFSET(Data!$A$1,0,MATCH(AL$6,Data!$1:$1,0)-1,1000,1)=IF(AL$7="","Yes",AL$7))*ROW(Data!$C$1:$C$1002),ROW(AL37)-ROW(AL$7)),1),"")</f>
        <v/>
      </c>
      <c r="AM37" s="43" t="str">
        <f ca="1">IF(AN37="","",IF(INDEX(Data!$BR:$BR,MATCH(AN37,Data!$A:$A,0),1)=0,"",INDEX(Data!$BR:$BR,MATCH(AN37,Data!$A:$A,0),1)))</f>
        <v/>
      </c>
      <c r="AN37" s="43" t="str">
        <f ca="1">IFERROR(INDEX(Data!$A$1:AU$1002,_xlfn.AGGREGATE(15,6,(OFFSET(Data!$A$1,0,MATCH(AN$6,Data!$1:$1,0)-1,1000,1)=IF(AN$7="","Yes",AN$7))/(OFFSET(Data!$A$1,0,MATCH(AN$6,Data!$1:$1,0)-1,1000,1)=IF(AN$7="","Yes",AN$7))*ROW(Data!$C$1:$C$1002),ROW(AN37)-ROW(AN$7)),1),"")</f>
        <v>HDnet Movies</v>
      </c>
    </row>
    <row r="38" spans="1:40" x14ac:dyDescent="0.4">
      <c r="A38" s="43" t="str">
        <f ca="1">IF(B38="","",IF(INDEX(Data!$BR:$BR,MATCH(B38,Data!$A:$A,0),1)=0,"",INDEX(Data!$BR:$BR,MATCH(B38,Data!$A:$A,0),1)))</f>
        <v/>
      </c>
      <c r="B38" s="43" t="str">
        <f ca="1">IFERROR(INDEX(Data!A$1:$A$1002,_xlfn.AGGREGATE(15,6,(OFFSET(Data!$A$1,0,MATCH(B$6,Data!$1:$1,0)-1,1000,1)=IF(B$7="","Yes",B$7))/(OFFSET(Data!$A$1,0,MATCH(B$6,Data!$1:$1,0)-1,1000,1)=IF(B$7="","Yes",B$7))*ROW(Data!$C$1:$C$1002),ROW(B38)-ROW(B$7)),1),"")</f>
        <v>History</v>
      </c>
      <c r="C38" s="43" t="str">
        <f ca="1">IF(D38="","",IF(INDEX(Data!$BR:$BR,MATCH(D38,Data!$A:$A,0),1)=0,"",INDEX(Data!$BR:$BR,MATCH(D38,Data!$A:$A,0),1)))</f>
        <v/>
      </c>
      <c r="D38" s="43" t="str">
        <f ca="1">IFERROR(INDEX(Data!$A$1:C$1002,_xlfn.AGGREGATE(15,6,(OFFSET(Data!$A$1,0,MATCH(D$6,Data!$1:$1,0)-1,1000,1)=IF(D$7="","Yes",D$7))/(OFFSET(Data!$A$1,0,MATCH(D$6,Data!$1:$1,0)-1,1000,1)=IF(D$7="","Yes",D$7))*ROW(Data!$C$1:$C$1002),ROW(D38)-ROW(D$7)),1),"")</f>
        <v>TNT</v>
      </c>
      <c r="E38" s="43" t="str">
        <f ca="1">IF(F38="","",IF(INDEX(Data!$BR:$BR,MATCH(F38,Data!$A:$A,0),1)=0,"",INDEX(Data!$BR:$BR,MATCH(F38,Data!$A:$A,0),1)))</f>
        <v/>
      </c>
      <c r="F38" s="43" t="str">
        <f ca="1">IFERROR(INDEX(Data!$A$1:E$1002,_xlfn.AGGREGATE(15,6,(OFFSET(Data!$A$1,0,MATCH(F$6,Data!$1:$1,0)-1,1000,1)=IF(F$7="","Yes",F$7))/(OFFSET(Data!$A$1,0,MATCH(F$6,Data!$1:$1,0)-1,1000,1)=IF(F$7="","Yes",F$7))*ROW(Data!$C$1:$C$1002),ROW(F38)-ROW(F$7)),1),"")</f>
        <v>MSNBC</v>
      </c>
      <c r="G38" s="43" t="str">
        <f ca="1">IF(H38="","",IF(INDEX(Data!$BR:$BR,MATCH(H38,Data!$A:$A,0),1)=0,"",INDEX(Data!$BR:$BR,MATCH(H38,Data!$A:$A,0),1)))</f>
        <v/>
      </c>
      <c r="H38" s="43" t="str">
        <f ca="1">IFERROR(INDEX(Data!$A$1:G$1002,_xlfn.AGGREGATE(15,6,(OFFSET(Data!$A$1,0,MATCH(H$6,Data!$1:$1,0)-1,1000,1)=IF(H$7="","Yes",H$7))/(OFFSET(Data!$A$1,0,MATCH(H$6,Data!$1:$1,0)-1,1000,1)=IF(H$7="","Yes",H$7))*ROW(Data!$C$1:$C$1002),ROW(H38)-ROW(H$7)),1),"")</f>
        <v>Hallmark</v>
      </c>
      <c r="I38" s="43" t="str">
        <f ca="1">IF(J38="","",IF(INDEX(Data!$BR:$BR,MATCH(J38,Data!$A:$A,0),1)=0,"",INDEX(Data!$BR:$BR,MATCH(J38,Data!$A:$A,0),1)))</f>
        <v/>
      </c>
      <c r="J38" s="43" t="str">
        <f ca="1">IFERROR(INDEX(Data!$A$1:I$1002,_xlfn.AGGREGATE(15,6,(OFFSET(Data!$A$1,0,MATCH(J$6,Data!$1:$1,0)-1,1000,1)=IF(J$7="","Yes",J$7))/(OFFSET(Data!$A$1,0,MATCH(J$6,Data!$1:$1,0)-1,1000,1)=IF(J$7="","Yes",J$7))*ROW(Data!$C$1:$C$1002),ROW(J38)-ROW(J$7)),1),"")</f>
        <v>Fox Sports 1</v>
      </c>
      <c r="K38" s="43">
        <f ca="1">IF(L38="","",IF(INDEX(Data!$BR:$BR,MATCH(L38,Data!$A:$A,0),1)=0,"",INDEX(Data!$BR:$BR,MATCH(L38,Data!$A:$A,0),1)))</f>
        <v>1</v>
      </c>
      <c r="L38" s="43" t="str">
        <f ca="1">IFERROR(INDEX(Data!$A$1:K$1002,_xlfn.AGGREGATE(15,6,(OFFSET(Data!$A$1,0,MATCH(L$6,Data!$1:$1,0)-1,1000,1)=IF(L$7="","Yes",L$7))/(OFFSET(Data!$A$1,0,MATCH(L$6,Data!$1:$1,0)-1,1000,1)=IF(L$7="","Yes",L$7))*ROW(Data!$C$1:$C$1002),ROW(L38)-ROW(L$7)),1),"")</f>
        <v>FOX</v>
      </c>
      <c r="M38" s="43" t="str">
        <f ca="1">IF(N38="","",IF(INDEX(Data!$BR:$BR,MATCH(N38,Data!$A:$A,0),1)=0,"",INDEX(Data!$BR:$BR,MATCH(N38,Data!$A:$A,0),1)))</f>
        <v/>
      </c>
      <c r="N38" s="43" t="str">
        <f ca="1">IFERROR(INDEX(Data!$A$1:M$1002,_xlfn.AGGREGATE(15,6,(OFFSET(Data!$A$1,0,MATCH(N$6,Data!$1:$1,0)-1,1000,1)=IF(N$7="","Yes",N$7))/(OFFSET(Data!$A$1,0,MATCH(N$6,Data!$1:$1,0)-1,1000,1)=IF(N$7="","Yes",N$7))*ROW(Data!$C$1:$C$1002),ROW(N38)-ROW(N$7)),1),"")</f>
        <v>Disney Junior</v>
      </c>
      <c r="O38" s="43" t="str">
        <f ca="1">IF(P38="","",IF(INDEX(Data!$BR:$BR,MATCH(P38,Data!$A:$A,0),1)=0,"",INDEX(Data!$BR:$BR,MATCH(P38,Data!$A:$A,0),1)))</f>
        <v/>
      </c>
      <c r="P38" s="43" t="str">
        <f ca="1">IFERROR(INDEX(Data!$A$1:O$1002,_xlfn.AGGREGATE(15,6,(OFFSET(Data!$A$1,0,MATCH(P$6,Data!$1:$1,0)-1,1000,1)=IF(P$7="","Yes",P$7))/(OFFSET(Data!$A$1,0,MATCH(P$6,Data!$1:$1,0)-1,1000,1)=IF(P$7="","Yes",P$7))*ROW(Data!$C$1:$C$1002),ROW(P38)-ROW(P$7)),1),"")</f>
        <v>C-SPAN</v>
      </c>
      <c r="Q38" s="43">
        <f ca="1">IF(R38="","",IF(INDEX(Data!$BR:$BR,MATCH(R38,Data!$A:$A,0),1)=0,"",INDEX(Data!$BR:$BR,MATCH(R38,Data!$A:$A,0),1)))</f>
        <v>3</v>
      </c>
      <c r="R38" s="43" t="str">
        <f ca="1">IFERROR(INDEX(Data!$A$1:Q$1002,_xlfn.AGGREGATE(15,6,(OFFSET(Data!$A$1,0,MATCH(R$6,Data!$1:$1,0)-1,1000,1)=IF(R$7="","Yes",R$7))/(OFFSET(Data!$A$1,0,MATCH(R$6,Data!$1:$1,0)-1,1000,1)=IF(R$7="","Yes",R$7))*ROW(Data!$C$1:$C$1002),ROW(R38)-ROW(R$7)),1),"")</f>
        <v>Cooking Channel</v>
      </c>
      <c r="S38" s="43" t="str">
        <f ca="1">IF(T38="","",IF(INDEX(Data!$BR:$BR,MATCH(T38,Data!$A:$A,0),1)=0,"",INDEX(Data!$BR:$BR,MATCH(T38,Data!$A:$A,0),1)))</f>
        <v/>
      </c>
      <c r="T38" s="43" t="str">
        <f ca="1">IFERROR(INDEX(Data!$A$1:R$1002,_xlfn.AGGREGATE(15,6,(OFFSET(Data!$A$1,0,MATCH(T$6,Data!$1:$1,0)-1,1000,1)=IF(T$7="","Yes",T$7))/(OFFSET(Data!$A$1,0,MATCH(T$6,Data!$1:$1,0)-1,1000,1)=IF(T$7="","Yes",T$7))*ROW(Data!$C$1:$C$1002),ROW(T38)-ROW(T$7)),1),"")</f>
        <v>C-SPAN</v>
      </c>
      <c r="U38" s="43">
        <f ca="1">IF(V38="","",IF(INDEX(Data!$BR:$BR,MATCH(V38,Data!$A:$A,0),1)=0,"",INDEX(Data!$BR:$BR,MATCH(V38,Data!$A:$A,0),1)))</f>
        <v>1</v>
      </c>
      <c r="V38" s="43" t="str">
        <f ca="1">IFERROR(INDEX(Data!$A$1:T$1002,_xlfn.AGGREGATE(15,6,(OFFSET(Data!$A$1,0,MATCH(V$6,Data!$1:$1,0)-1,1000,1)=IF(V$7="","Yes",V$7))/(OFFSET(Data!$A$1,0,MATCH(V$6,Data!$1:$1,0)-1,1000,1)=IF(V$7="","Yes",V$7))*ROW(Data!$C$1:$C$1002),ROW(V38)-ROW(V$7)),1),"")</f>
        <v>FOX</v>
      </c>
      <c r="W38" s="43" t="str">
        <f ca="1">IF(X38="","",IF(INDEX(Data!$BR:$BR,MATCH(X38,Data!$A:$A,0),1)=0,"",INDEX(Data!$BR:$BR,MATCH(X38,Data!$A:$A,0),1)))</f>
        <v/>
      </c>
      <c r="X38" s="43" t="str">
        <f ca="1">IFERROR(INDEX(Data!$A$1:Y$1002,_xlfn.AGGREGATE(15,6,(OFFSET(Data!$A$1,0,MATCH(X$6,Data!$1:$1,0)-1,1000,1)=IF(X$7="","Yes",X$7))/(OFFSET(Data!$A$1,0,MATCH(X$6,Data!$1:$1,0)-1,1000,1)=IF(X$7="","Yes",X$7))*ROW(Data!$C$1:$C$1002),ROW(X38)-ROW(X$7)),1),"")</f>
        <v>ESPNu</v>
      </c>
      <c r="Y38" s="43" t="str">
        <f ca="1">IF(Z38="","",IF(INDEX(Data!$BR:$BR,MATCH(Z38,Data!$A:$A,0),1)=0,"",INDEX(Data!$BR:$BR,MATCH(Z38,Data!$A:$A,0),1)))</f>
        <v/>
      </c>
      <c r="Z38" s="43" t="str">
        <f ca="1">IFERROR(INDEX(Data!$A$1:AA$1002,_xlfn.AGGREGATE(15,6,(OFFSET(Data!$A$1,0,MATCH(Z$6,Data!$1:$1,0)-1,1000,1)=IF(Z$7="","Yes",Z$7))/(OFFSET(Data!$A$1,0,MATCH(Z$6,Data!$1:$1,0)-1,1000,1)=IF(Z$7="","Yes",Z$7))*ROW(Data!$C$1:$C$1002),ROW(Z38)-ROW(Z$7)),1),"")</f>
        <v>FXX</v>
      </c>
      <c r="AA38" s="43" t="str">
        <f ca="1">IF(AB38="","",IF(INDEX(Data!$BR:$BR,MATCH(AB38,Data!$A:$A,0),1)=0,"",INDEX(Data!$BR:$BR,MATCH(AB38,Data!$A:$A,0),1)))</f>
        <v/>
      </c>
      <c r="AB38" s="43" t="str">
        <f ca="1">IFERROR(INDEX(Data!$A$1:AC$1002,_xlfn.AGGREGATE(15,6,(OFFSET(Data!$A$1,0,MATCH(AB$6,Data!$1:$1,0)-1,1000,1)=IF(AB$7="","Yes",AB$7))/(OFFSET(Data!$A$1,0,MATCH(AB$6,Data!$1:$1,0)-1,1000,1)=IF(AB$7="","Yes",AB$7))*ROW(Data!$C$1:$C$1002),ROW(AB38)-ROW(AB$7)),1),"")</f>
        <v>Fox Business</v>
      </c>
      <c r="AC38" s="43" t="str">
        <f ca="1">IF(AD38="","",IF(INDEX(Data!$BR:$BR,MATCH(AD38,Data!$A:$A,0),1)=0,"",INDEX(Data!$BR:$BR,MATCH(AD38,Data!$A:$A,0),1)))</f>
        <v/>
      </c>
      <c r="AD38" s="43" t="str">
        <f ca="1">IFERROR(INDEX(Data!$A$1:AE$1002,_xlfn.AGGREGATE(15,6,(OFFSET(Data!$A$1,0,MATCH(AD$6,Data!$1:$1,0)-1,1000,1)=IF(AD$7="","Yes",AD$7))/(OFFSET(Data!$A$1,0,MATCH(AD$6,Data!$1:$1,0)-1,1000,1)=IF(AD$7="","Yes",AD$7))*ROW(Data!$C$1:$C$1002),ROW(AD38)-ROW(AD$7)),1),"")</f>
        <v>TBS</v>
      </c>
      <c r="AE38" s="43" t="str">
        <f ca="1">IF(AF38="","",IF(INDEX(Data!$BR:$BR,MATCH(AF38,Data!$A:$A,0),1)=0,"",INDEX(Data!$BR:$BR,MATCH(AF38,Data!$A:$A,0),1)))</f>
        <v/>
      </c>
      <c r="AF38" s="43" t="str">
        <f ca="1">IFERROR(INDEX(Data!$A$1:AM$1002,_xlfn.AGGREGATE(15,6,(OFFSET(Data!$A$1,0,MATCH(AF$6,Data!$1:$1,0)-1,1000,1)=IF(AF$7="","Yes",AF$7))/(OFFSET(Data!$A$1,0,MATCH(AF$6,Data!$1:$1,0)-1,1000,1)=IF(AF$7="","Yes",AF$7))*ROW(Data!$C$1:$C$1002),ROW(AF38)-ROW(AF$7)),1),"")</f>
        <v/>
      </c>
      <c r="AG38" s="43" t="str">
        <f ca="1">IF(AH38="","",IF(INDEX(Data!$BR:$BR,MATCH(AH38,Data!$A:$A,0),1)=0,"",INDEX(Data!$BR:$BR,MATCH(AH38,Data!$A:$A,0),1)))</f>
        <v/>
      </c>
      <c r="AH38" s="43" t="str">
        <f ca="1">IFERROR(INDEX(Data!$A$1:AO$1002,_xlfn.AGGREGATE(15,6,(OFFSET(Data!$A$1,0,MATCH(AH$6,Data!$1:$1,0)-1,1000,1)=IF(AH$7="","Yes",AH$7))/(OFFSET(Data!$A$1,0,MATCH(AH$6,Data!$1:$1,0)-1,1000,1)=IF(AH$7="","Yes",AH$7))*ROW(Data!$C$1:$C$1002),ROW(AH38)-ROW(AH$7)),1),"")</f>
        <v/>
      </c>
      <c r="AI38" s="43" t="str">
        <f ca="1">IF(AJ38="","",IF(INDEX(Data!$BR:$BR,MATCH(AJ38,Data!$A:$A,0),1)=0,"",INDEX(Data!$BR:$BR,MATCH(AJ38,Data!$A:$A,0),1)))</f>
        <v/>
      </c>
      <c r="AJ38" s="43" t="str">
        <f ca="1">IFERROR(INDEX(Data!$A$1:AQ$1002,_xlfn.AGGREGATE(15,6,(OFFSET(Data!$A$1,0,MATCH(AJ$6,Data!$1:$1,0)-1,1000,1)=IF(AJ$7="","Yes",AJ$7))/(OFFSET(Data!$A$1,0,MATCH(AJ$6,Data!$1:$1,0)-1,1000,1)=IF(AJ$7="","Yes",AJ$7))*ROW(Data!$C$1:$C$1002),ROW(AJ38)-ROW(AJ$7)),1),"")</f>
        <v>Freeform</v>
      </c>
      <c r="AK38" s="43" t="str">
        <f ca="1">IF(AL38="","",IF(INDEX(Data!$BR:$BR,MATCH(AL38,Data!$A:$A,0),1)=0,"",INDEX(Data!$BR:$BR,MATCH(AL38,Data!$A:$A,0),1)))</f>
        <v/>
      </c>
      <c r="AL38" s="43" t="str">
        <f ca="1">IFERROR(INDEX(Data!$A$1:AS$1002,_xlfn.AGGREGATE(15,6,(OFFSET(Data!$A$1,0,MATCH(AL$6,Data!$1:$1,0)-1,1000,1)=IF(AL$7="","Yes",AL$7))/(OFFSET(Data!$A$1,0,MATCH(AL$6,Data!$1:$1,0)-1,1000,1)=IF(AL$7="","Yes",AL$7))*ROW(Data!$C$1:$C$1002),ROW(AL38)-ROW(AL$7)),1),"")</f>
        <v/>
      </c>
      <c r="AM38" s="43" t="str">
        <f ca="1">IF(AN38="","",IF(INDEX(Data!$BR:$BR,MATCH(AN38,Data!$A:$A,0),1)=0,"",INDEX(Data!$BR:$BR,MATCH(AN38,Data!$A:$A,0),1)))</f>
        <v/>
      </c>
      <c r="AN38" s="43" t="str">
        <f ca="1">IFERROR(INDEX(Data!$A$1:AU$1002,_xlfn.AGGREGATE(15,6,(OFFSET(Data!$A$1,0,MATCH(AN$6,Data!$1:$1,0)-1,1000,1)=IF(AN$7="","Yes",AN$7))/(OFFSET(Data!$A$1,0,MATCH(AN$6,Data!$1:$1,0)-1,1000,1)=IF(AN$7="","Yes",AN$7))*ROW(Data!$C$1:$C$1002),ROW(AN38)-ROW(AN$7)),1),"")</f>
        <v>HGTV</v>
      </c>
    </row>
    <row r="39" spans="1:40" ht="24" x14ac:dyDescent="0.4">
      <c r="A39" s="43" t="str">
        <f ca="1">IF(B39="","",IF(INDEX(Data!$BR:$BR,MATCH(B39,Data!$A:$A,0),1)=0,"",INDEX(Data!$BR:$BR,MATCH(B39,Data!$A:$A,0),1)))</f>
        <v/>
      </c>
      <c r="B39" s="43" t="str">
        <f ca="1">IFERROR(INDEX(Data!A$1:$A$1002,_xlfn.AGGREGATE(15,6,(OFFSET(Data!$A$1,0,MATCH(B$6,Data!$1:$1,0)-1,1000,1)=IF(B$7="","Yes",B$7))/(OFFSET(Data!$A$1,0,MATCH(B$6,Data!$1:$1,0)-1,1000,1)=IF(B$7="","Yes",B$7))*ROW(Data!$C$1:$C$1002),ROW(B39)-ROW(B$7)),1),"")</f>
        <v>IFC</v>
      </c>
      <c r="C39" s="43" t="str">
        <f ca="1">IF(D39="","",IF(INDEX(Data!$BR:$BR,MATCH(D39,Data!$A:$A,0),1)=0,"",INDEX(Data!$BR:$BR,MATCH(D39,Data!$A:$A,0),1)))</f>
        <v/>
      </c>
      <c r="D39" s="43" t="str">
        <f ca="1">IFERROR(INDEX(Data!$A$1:C$1002,_xlfn.AGGREGATE(15,6,(OFFSET(Data!$A$1,0,MATCH(D$6,Data!$1:$1,0)-1,1000,1)=IF(D$7="","Yes",D$7))/(OFFSET(Data!$A$1,0,MATCH(D$6,Data!$1:$1,0)-1,1000,1)=IF(D$7="","Yes",D$7))*ROW(Data!$C$1:$C$1002),ROW(D39)-ROW(D$7)),1),"")</f>
        <v>Travel Channel</v>
      </c>
      <c r="E39" s="43" t="str">
        <f ca="1">IF(F39="","",IF(INDEX(Data!$BR:$BR,MATCH(F39,Data!$A:$A,0),1)=0,"",INDEX(Data!$BR:$BR,MATCH(F39,Data!$A:$A,0),1)))</f>
        <v/>
      </c>
      <c r="F39" s="43" t="str">
        <f ca="1">IFERROR(INDEX(Data!$A$1:E$1002,_xlfn.AGGREGATE(15,6,(OFFSET(Data!$A$1,0,MATCH(F$6,Data!$1:$1,0)-1,1000,1)=IF(F$7="","Yes",F$7))/(OFFSET(Data!$A$1,0,MATCH(F$6,Data!$1:$1,0)-1,1000,1)=IF(F$7="","Yes",F$7))*ROW(Data!$C$1:$C$1002),ROW(F39)-ROW(F$7)),1),"")</f>
        <v>National Geographic</v>
      </c>
      <c r="G39" s="43" t="str">
        <f ca="1">IF(H39="","",IF(INDEX(Data!$BR:$BR,MATCH(H39,Data!$A:$A,0),1)=0,"",INDEX(Data!$BR:$BR,MATCH(H39,Data!$A:$A,0),1)))</f>
        <v/>
      </c>
      <c r="H39" s="43" t="str">
        <f ca="1">IFERROR(INDEX(Data!$A$1:G$1002,_xlfn.AGGREGATE(15,6,(OFFSET(Data!$A$1,0,MATCH(H$6,Data!$1:$1,0)-1,1000,1)=IF(H$7="","Yes",H$7))/(OFFSET(Data!$A$1,0,MATCH(H$6,Data!$1:$1,0)-1,1000,1)=IF(H$7="","Yes",H$7))*ROW(Data!$C$1:$C$1002),ROW(H39)-ROW(H$7)),1),"")</f>
        <v>HBO</v>
      </c>
      <c r="I39" s="43" t="str">
        <f ca="1">IF(J39="","",IF(INDEX(Data!$BR:$BR,MATCH(J39,Data!$A:$A,0),1)=0,"",INDEX(Data!$BR:$BR,MATCH(J39,Data!$A:$A,0),1)))</f>
        <v/>
      </c>
      <c r="J39" s="43" t="str">
        <f ca="1">IFERROR(INDEX(Data!$A$1:I$1002,_xlfn.AGGREGATE(15,6,(OFFSET(Data!$A$1,0,MATCH(J$6,Data!$1:$1,0)-1,1000,1)=IF(J$7="","Yes",J$7))/(OFFSET(Data!$A$1,0,MATCH(J$6,Data!$1:$1,0)-1,1000,1)=IF(J$7="","Yes",J$7))*ROW(Data!$C$1:$C$1002),ROW(J39)-ROW(J$7)),1),"")</f>
        <v>Fox Sports 2</v>
      </c>
      <c r="K39" s="43" t="str">
        <f ca="1">IF(L39="","",IF(INDEX(Data!$BR:$BR,MATCH(L39,Data!$A:$A,0),1)=0,"",INDEX(Data!$BR:$BR,MATCH(L39,Data!$A:$A,0),1)))</f>
        <v/>
      </c>
      <c r="L39" s="43" t="str">
        <f ca="1">IFERROR(INDEX(Data!$A$1:K$1002,_xlfn.AGGREGATE(15,6,(OFFSET(Data!$A$1,0,MATCH(L$6,Data!$1:$1,0)-1,1000,1)=IF(L$7="","Yes",L$7))/(OFFSET(Data!$A$1,0,MATCH(L$6,Data!$1:$1,0)-1,1000,1)=IF(L$7="","Yes",L$7))*ROW(Data!$C$1:$C$1002),ROW(L39)-ROW(L$7)),1),"")</f>
        <v>Fox Business</v>
      </c>
      <c r="M39" s="43" t="str">
        <f ca="1">IF(N39="","",IF(INDEX(Data!$BR:$BR,MATCH(N39,Data!$A:$A,0),1)=0,"",INDEX(Data!$BR:$BR,MATCH(N39,Data!$A:$A,0),1)))</f>
        <v/>
      </c>
      <c r="N39" s="43" t="str">
        <f ca="1">IFERROR(INDEX(Data!$A$1:M$1002,_xlfn.AGGREGATE(15,6,(OFFSET(Data!$A$1,0,MATCH(N$6,Data!$1:$1,0)-1,1000,1)=IF(N$7="","Yes",N$7))/(OFFSET(Data!$A$1,0,MATCH(N$6,Data!$1:$1,0)-1,1000,1)=IF(N$7="","Yes",N$7))*ROW(Data!$C$1:$C$1002),ROW(N39)-ROW(N$7)),1),"")</f>
        <v>Disney XD</v>
      </c>
      <c r="O39" s="43" t="str">
        <f ca="1">IF(P39="","",IF(INDEX(Data!$BR:$BR,MATCH(P39,Data!$A:$A,0),1)=0,"",INDEX(Data!$BR:$BR,MATCH(P39,Data!$A:$A,0),1)))</f>
        <v/>
      </c>
      <c r="P39" s="43" t="str">
        <f ca="1">IFERROR(INDEX(Data!$A$1:O$1002,_xlfn.AGGREGATE(15,6,(OFFSET(Data!$A$1,0,MATCH(P$6,Data!$1:$1,0)-1,1000,1)=IF(P$7="","Yes",P$7))/(OFFSET(Data!$A$1,0,MATCH(P$6,Data!$1:$1,0)-1,1000,1)=IF(P$7="","Yes",P$7))*ROW(Data!$C$1:$C$1002),ROW(P39)-ROW(P$7)),1),"")</f>
        <v>C-SPAN2</v>
      </c>
      <c r="Q39" s="43" t="str">
        <f ca="1">IF(R39="","",IF(INDEX(Data!$BR:$BR,MATCH(R39,Data!$A:$A,0),1)=0,"",INDEX(Data!$BR:$BR,MATCH(R39,Data!$A:$A,0),1)))</f>
        <v/>
      </c>
      <c r="R39" s="43" t="str">
        <f ca="1">IFERROR(INDEX(Data!$A$1:Q$1002,_xlfn.AGGREGATE(15,6,(OFFSET(Data!$A$1,0,MATCH(R$6,Data!$1:$1,0)-1,1000,1)=IF(R$7="","Yes",R$7))/(OFFSET(Data!$A$1,0,MATCH(R$6,Data!$1:$1,0)-1,1000,1)=IF(R$7="","Yes",R$7))*ROW(Data!$C$1:$C$1002),ROW(R39)-ROW(R$7)),1),"")</f>
        <v>C-SPAN</v>
      </c>
      <c r="S39" s="43" t="str">
        <f ca="1">IF(T39="","",IF(INDEX(Data!$BR:$BR,MATCH(T39,Data!$A:$A,0),1)=0,"",INDEX(Data!$BR:$BR,MATCH(T39,Data!$A:$A,0),1)))</f>
        <v/>
      </c>
      <c r="T39" s="43" t="str">
        <f ca="1">IFERROR(INDEX(Data!$A$1:R$1002,_xlfn.AGGREGATE(15,6,(OFFSET(Data!$A$1,0,MATCH(T$6,Data!$1:$1,0)-1,1000,1)=IF(T$7="","Yes",T$7))/(OFFSET(Data!$A$1,0,MATCH(T$6,Data!$1:$1,0)-1,1000,1)=IF(T$7="","Yes",T$7))*ROW(Data!$C$1:$C$1002),ROW(T39)-ROW(T$7)),1),"")</f>
        <v>C-SPAN2</v>
      </c>
      <c r="U39" s="43" t="str">
        <f ca="1">IF(V39="","",IF(INDEX(Data!$BR:$BR,MATCH(V39,Data!$A:$A,0),1)=0,"",INDEX(Data!$BR:$BR,MATCH(V39,Data!$A:$A,0),1)))</f>
        <v/>
      </c>
      <c r="V39" s="43" t="str">
        <f ca="1">IFERROR(INDEX(Data!$A$1:T$1002,_xlfn.AGGREGATE(15,6,(OFFSET(Data!$A$1,0,MATCH(V$6,Data!$1:$1,0)-1,1000,1)=IF(V$7="","Yes",V$7))/(OFFSET(Data!$A$1,0,MATCH(V$6,Data!$1:$1,0)-1,1000,1)=IF(V$7="","Yes",V$7))*ROW(Data!$C$1:$C$1002),ROW(V39)-ROW(V$7)),1),"")</f>
        <v>Fox Business</v>
      </c>
      <c r="W39" s="43" t="str">
        <f ca="1">IF(X39="","",IF(INDEX(Data!$BR:$BR,MATCH(X39,Data!$A:$A,0),1)=0,"",INDEX(Data!$BR:$BR,MATCH(X39,Data!$A:$A,0),1)))</f>
        <v/>
      </c>
      <c r="X39" s="43" t="str">
        <f ca="1">IFERROR(INDEX(Data!$A$1:Y$1002,_xlfn.AGGREGATE(15,6,(OFFSET(Data!$A$1,0,MATCH(X$6,Data!$1:$1,0)-1,1000,1)=IF(X$7="","Yes",X$7))/(OFFSET(Data!$A$1,0,MATCH(X$6,Data!$1:$1,0)-1,1000,1)=IF(X$7="","Yes",X$7))*ROW(Data!$C$1:$C$1002),ROW(X39)-ROW(X$7)),1),"")</f>
        <v>Food Network</v>
      </c>
      <c r="Y39" s="43" t="str">
        <f ca="1">IF(Z39="","",IF(INDEX(Data!$BR:$BR,MATCH(Z39,Data!$A:$A,0),1)=0,"",INDEX(Data!$BR:$BR,MATCH(Z39,Data!$A:$A,0),1)))</f>
        <v/>
      </c>
      <c r="Z39" s="43" t="str">
        <f ca="1">IFERROR(INDEX(Data!$A$1:AA$1002,_xlfn.AGGREGATE(15,6,(OFFSET(Data!$A$1,0,MATCH(Z$6,Data!$1:$1,0)-1,1000,1)=IF(Z$7="","Yes",Z$7))/(OFFSET(Data!$A$1,0,MATCH(Z$6,Data!$1:$1,0)-1,1000,1)=IF(Z$7="","Yes",Z$7))*ROW(Data!$C$1:$C$1002),ROW(Z39)-ROW(Z$7)),1),"")</f>
        <v>HGTV</v>
      </c>
      <c r="AA39" s="43" t="str">
        <f ca="1">IF(AB39="","",IF(INDEX(Data!$BR:$BR,MATCH(AB39,Data!$A:$A,0),1)=0,"",INDEX(Data!$BR:$BR,MATCH(AB39,Data!$A:$A,0),1)))</f>
        <v/>
      </c>
      <c r="AB39" s="43" t="str">
        <f ca="1">IFERROR(INDEX(Data!$A$1:AC$1002,_xlfn.AGGREGATE(15,6,(OFFSET(Data!$A$1,0,MATCH(AB$6,Data!$1:$1,0)-1,1000,1)=IF(AB$7="","Yes",AB$7))/(OFFSET(Data!$A$1,0,MATCH(AB$6,Data!$1:$1,0)-1,1000,1)=IF(AB$7="","Yes",AB$7))*ROW(Data!$C$1:$C$1002),ROW(AB39)-ROW(AB$7)),1),"")</f>
        <v>Fox News</v>
      </c>
      <c r="AC39" s="43" t="str">
        <f ca="1">IF(AD39="","",IF(INDEX(Data!$BR:$BR,MATCH(AD39,Data!$A:$A,0),1)=0,"",INDEX(Data!$BR:$BR,MATCH(AD39,Data!$A:$A,0),1)))</f>
        <v/>
      </c>
      <c r="AD39" s="43" t="str">
        <f ca="1">IFERROR(INDEX(Data!$A$1:AE$1002,_xlfn.AGGREGATE(15,6,(OFFSET(Data!$A$1,0,MATCH(AD$6,Data!$1:$1,0)-1,1000,1)=IF(AD$7="","Yes",AD$7))/(OFFSET(Data!$A$1,0,MATCH(AD$6,Data!$1:$1,0)-1,1000,1)=IF(AD$7="","Yes",AD$7))*ROW(Data!$C$1:$C$1002),ROW(AD39)-ROW(AD$7)),1),"")</f>
        <v>Teen Nick</v>
      </c>
      <c r="AE39" s="43" t="str">
        <f ca="1">IF(AF39="","",IF(INDEX(Data!$BR:$BR,MATCH(AF39,Data!$A:$A,0),1)=0,"",INDEX(Data!$BR:$BR,MATCH(AF39,Data!$A:$A,0),1)))</f>
        <v/>
      </c>
      <c r="AF39" s="43" t="str">
        <f ca="1">IFERROR(INDEX(Data!$A$1:AM$1002,_xlfn.AGGREGATE(15,6,(OFFSET(Data!$A$1,0,MATCH(AF$6,Data!$1:$1,0)-1,1000,1)=IF(AF$7="","Yes",AF$7))/(OFFSET(Data!$A$1,0,MATCH(AF$6,Data!$1:$1,0)-1,1000,1)=IF(AF$7="","Yes",AF$7))*ROW(Data!$C$1:$C$1002),ROW(AF39)-ROW(AF$7)),1),"")</f>
        <v/>
      </c>
      <c r="AG39" s="43" t="str">
        <f ca="1">IF(AH39="","",IF(INDEX(Data!$BR:$BR,MATCH(AH39,Data!$A:$A,0),1)=0,"",INDEX(Data!$BR:$BR,MATCH(AH39,Data!$A:$A,0),1)))</f>
        <v/>
      </c>
      <c r="AH39" s="43" t="str">
        <f ca="1">IFERROR(INDEX(Data!$A$1:AO$1002,_xlfn.AGGREGATE(15,6,(OFFSET(Data!$A$1,0,MATCH(AH$6,Data!$1:$1,0)-1,1000,1)=IF(AH$7="","Yes",AH$7))/(OFFSET(Data!$A$1,0,MATCH(AH$6,Data!$1:$1,0)-1,1000,1)=IF(AH$7="","Yes",AH$7))*ROW(Data!$C$1:$C$1002),ROW(AH39)-ROW(AH$7)),1),"")</f>
        <v/>
      </c>
      <c r="AI39" s="43" t="str">
        <f ca="1">IF(AJ39="","",IF(INDEX(Data!$BR:$BR,MATCH(AJ39,Data!$A:$A,0),1)=0,"",INDEX(Data!$BR:$BR,MATCH(AJ39,Data!$A:$A,0),1)))</f>
        <v/>
      </c>
      <c r="AJ39" s="43" t="str">
        <f ca="1">IFERROR(INDEX(Data!$A$1:AQ$1002,_xlfn.AGGREGATE(15,6,(OFFSET(Data!$A$1,0,MATCH(AJ$6,Data!$1:$1,0)-1,1000,1)=IF(AJ$7="","Yes",AJ$7))/(OFFSET(Data!$A$1,0,MATCH(AJ$6,Data!$1:$1,0)-1,1000,1)=IF(AJ$7="","Yes",AJ$7))*ROW(Data!$C$1:$C$1002),ROW(AJ39)-ROW(AJ$7)),1),"")</f>
        <v>FX</v>
      </c>
      <c r="AK39" s="43" t="str">
        <f ca="1">IF(AL39="","",IF(INDEX(Data!$BR:$BR,MATCH(AL39,Data!$A:$A,0),1)=0,"",INDEX(Data!$BR:$BR,MATCH(AL39,Data!$A:$A,0),1)))</f>
        <v/>
      </c>
      <c r="AL39" s="43" t="str">
        <f ca="1">IFERROR(INDEX(Data!$A$1:AS$1002,_xlfn.AGGREGATE(15,6,(OFFSET(Data!$A$1,0,MATCH(AL$6,Data!$1:$1,0)-1,1000,1)=IF(AL$7="","Yes",AL$7))/(OFFSET(Data!$A$1,0,MATCH(AL$6,Data!$1:$1,0)-1,1000,1)=IF(AL$7="","Yes",AL$7))*ROW(Data!$C$1:$C$1002),ROW(AL39)-ROW(AL$7)),1),"")</f>
        <v/>
      </c>
      <c r="AM39" s="43" t="str">
        <f ca="1">IF(AN39="","",IF(INDEX(Data!$BR:$BR,MATCH(AN39,Data!$A:$A,0),1)=0,"",INDEX(Data!$BR:$BR,MATCH(AN39,Data!$A:$A,0),1)))</f>
        <v/>
      </c>
      <c r="AN39" s="43" t="str">
        <f ca="1">IFERROR(INDEX(Data!$A$1:AU$1002,_xlfn.AGGREGATE(15,6,(OFFSET(Data!$A$1,0,MATCH(AN$6,Data!$1:$1,0)-1,1000,1)=IF(AN$7="","Yes",AN$7))/(OFFSET(Data!$A$1,0,MATCH(AN$6,Data!$1:$1,0)-1,1000,1)=IF(AN$7="","Yes",AN$7))*ROW(Data!$C$1:$C$1002),ROW(AN39)-ROW(AN$7)),1),"")</f>
        <v>History</v>
      </c>
    </row>
    <row r="40" spans="1:40" ht="24" x14ac:dyDescent="0.4">
      <c r="A40" s="43" t="str">
        <f ca="1">IF(B40="","",IF(INDEX(Data!$BR:$BR,MATCH(B40,Data!$A:$A,0),1)=0,"",INDEX(Data!$BR:$BR,MATCH(B40,Data!$A:$A,0),1)))</f>
        <v/>
      </c>
      <c r="B40" s="43" t="str">
        <f ca="1">IFERROR(INDEX(Data!A$1:$A$1002,_xlfn.AGGREGATE(15,6,(OFFSET(Data!$A$1,0,MATCH(B$6,Data!$1:$1,0)-1,1000,1)=IF(B$7="","Yes",B$7))/(OFFSET(Data!$A$1,0,MATCH(B$6,Data!$1:$1,0)-1,1000,1)=IF(B$7="","Yes",B$7))*ROW(Data!$C$1:$C$1002),ROW(B40)-ROW(B$7)),1),"")</f>
        <v>Investigation Discovery</v>
      </c>
      <c r="C40" s="43" t="str">
        <f ca="1">IF(D40="","",IF(INDEX(Data!$BR:$BR,MATCH(D40,Data!$A:$A,0),1)=0,"",INDEX(Data!$BR:$BR,MATCH(D40,Data!$A:$A,0),1)))</f>
        <v/>
      </c>
      <c r="D40" s="43" t="str">
        <f ca="1">IFERROR(INDEX(Data!$A$1:C$1002,_xlfn.AGGREGATE(15,6,(OFFSET(Data!$A$1,0,MATCH(D$6,Data!$1:$1,0)-1,1000,1)=IF(D$7="","Yes",D$7))/(OFFSET(Data!$A$1,0,MATCH(D$6,Data!$1:$1,0)-1,1000,1)=IF(D$7="","Yes",D$7))*ROW(Data!$C$1:$C$1002),ROW(D40)-ROW(D$7)),1),"")</f>
        <v>Viceland</v>
      </c>
      <c r="E40" s="43">
        <f ca="1">IF(F40="","",IF(INDEX(Data!$BR:$BR,MATCH(F40,Data!$A:$A,0),1)=0,"",INDEX(Data!$BR:$BR,MATCH(F40,Data!$A:$A,0),1)))</f>
        <v>1</v>
      </c>
      <c r="F40" s="43" t="str">
        <f ca="1">IFERROR(INDEX(Data!$A$1:E$1002,_xlfn.AGGREGATE(15,6,(OFFSET(Data!$A$1,0,MATCH(F$6,Data!$1:$1,0)-1,1000,1)=IF(F$7="","Yes",F$7))/(OFFSET(Data!$A$1,0,MATCH(F$6,Data!$1:$1,0)-1,1000,1)=IF(F$7="","Yes",F$7))*ROW(Data!$C$1:$C$1002),ROW(F40)-ROW(F$7)),1),"")</f>
        <v>NBC</v>
      </c>
      <c r="G40" s="43" t="str">
        <f ca="1">IF(H40="","",IF(INDEX(Data!$BR:$BR,MATCH(H40,Data!$A:$A,0),1)=0,"",INDEX(Data!$BR:$BR,MATCH(H40,Data!$A:$A,0),1)))</f>
        <v/>
      </c>
      <c r="H40" s="43" t="str">
        <f ca="1">IFERROR(INDEX(Data!$A$1:G$1002,_xlfn.AGGREGATE(15,6,(OFFSET(Data!$A$1,0,MATCH(H$6,Data!$1:$1,0)-1,1000,1)=IF(H$7="","Yes",H$7))/(OFFSET(Data!$A$1,0,MATCH(H$6,Data!$1:$1,0)-1,1000,1)=IF(H$7="","Yes",H$7))*ROW(Data!$C$1:$C$1002),ROW(H40)-ROW(H$7)),1),"")</f>
        <v>HBO Family</v>
      </c>
      <c r="I40" s="43">
        <f ca="1">IF(J40="","",IF(INDEX(Data!$BR:$BR,MATCH(J40,Data!$A:$A,0),1)=0,"",INDEX(Data!$BR:$BR,MATCH(J40,Data!$A:$A,0),1)))</f>
        <v>2</v>
      </c>
      <c r="J40" s="43" t="str">
        <f ca="1">IFERROR(INDEX(Data!$A$1:I$1002,_xlfn.AGGREGATE(15,6,(OFFSET(Data!$A$1,0,MATCH(J$6,Data!$1:$1,0)-1,1000,1)=IF(J$7="","Yes",J$7))/(OFFSET(Data!$A$1,0,MATCH(J$6,Data!$1:$1,0)-1,1000,1)=IF(J$7="","Yes",J$7))*ROW(Data!$C$1:$C$1002),ROW(J40)-ROW(J$7)),1),"")</f>
        <v>Fox Sports Regionals</v>
      </c>
      <c r="K40" s="43" t="str">
        <f ca="1">IF(L40="","",IF(INDEX(Data!$BR:$BR,MATCH(L40,Data!$A:$A,0),1)=0,"",INDEX(Data!$BR:$BR,MATCH(L40,Data!$A:$A,0),1)))</f>
        <v/>
      </c>
      <c r="L40" s="43" t="str">
        <f ca="1">IFERROR(INDEX(Data!$A$1:K$1002,_xlfn.AGGREGATE(15,6,(OFFSET(Data!$A$1,0,MATCH(L$6,Data!$1:$1,0)-1,1000,1)=IF(L$7="","Yes",L$7))/(OFFSET(Data!$A$1,0,MATCH(L$6,Data!$1:$1,0)-1,1000,1)=IF(L$7="","Yes",L$7))*ROW(Data!$C$1:$C$1002),ROW(L40)-ROW(L$7)),1),"")</f>
        <v>Fox News</v>
      </c>
      <c r="M40" s="43" t="str">
        <f ca="1">IF(N40="","",IF(INDEX(Data!$BR:$BR,MATCH(N40,Data!$A:$A,0),1)=0,"",INDEX(Data!$BR:$BR,MATCH(N40,Data!$A:$A,0),1)))</f>
        <v/>
      </c>
      <c r="N40" s="43" t="str">
        <f ca="1">IFERROR(INDEX(Data!$A$1:M$1002,_xlfn.AGGREGATE(15,6,(OFFSET(Data!$A$1,0,MATCH(N$6,Data!$1:$1,0)-1,1000,1)=IF(N$7="","Yes",N$7))/(OFFSET(Data!$A$1,0,MATCH(N$6,Data!$1:$1,0)-1,1000,1)=IF(N$7="","Yes",N$7))*ROW(Data!$C$1:$C$1002),ROW(N40)-ROW(N$7)),1),"")</f>
        <v>E!</v>
      </c>
      <c r="O40" s="43" t="str">
        <f ca="1">IF(P40="","",IF(INDEX(Data!$BR:$BR,MATCH(P40,Data!$A:$A,0),1)=0,"",INDEX(Data!$BR:$BR,MATCH(P40,Data!$A:$A,0),1)))</f>
        <v/>
      </c>
      <c r="P40" s="43" t="str">
        <f ca="1">IFERROR(INDEX(Data!$A$1:O$1002,_xlfn.AGGREGATE(15,6,(OFFSET(Data!$A$1,0,MATCH(P$6,Data!$1:$1,0)-1,1000,1)=IF(P$7="","Yes",P$7))/(OFFSET(Data!$A$1,0,MATCH(P$6,Data!$1:$1,0)-1,1000,1)=IF(P$7="","Yes",P$7))*ROW(Data!$C$1:$C$1002),ROW(P40)-ROW(P$7)),1),"")</f>
        <v>CW</v>
      </c>
      <c r="Q40" s="43" t="str">
        <f ca="1">IF(R40="","",IF(INDEX(Data!$BR:$BR,MATCH(R40,Data!$A:$A,0),1)=0,"",INDEX(Data!$BR:$BR,MATCH(R40,Data!$A:$A,0),1)))</f>
        <v/>
      </c>
      <c r="R40" s="43" t="str">
        <f ca="1">IFERROR(INDEX(Data!$A$1:Q$1002,_xlfn.AGGREGATE(15,6,(OFFSET(Data!$A$1,0,MATCH(R$6,Data!$1:$1,0)-1,1000,1)=IF(R$7="","Yes",R$7))/(OFFSET(Data!$A$1,0,MATCH(R$6,Data!$1:$1,0)-1,1000,1)=IF(R$7="","Yes",R$7))*ROW(Data!$C$1:$C$1002),ROW(R40)-ROW(R$7)),1),"")</f>
        <v>C-SPAN2</v>
      </c>
      <c r="S40" s="43" t="str">
        <f ca="1">IF(T40="","",IF(INDEX(Data!$BR:$BR,MATCH(T40,Data!$A:$A,0),1)=0,"",INDEX(Data!$BR:$BR,MATCH(T40,Data!$A:$A,0),1)))</f>
        <v/>
      </c>
      <c r="T40" s="43" t="str">
        <f ca="1">IFERROR(INDEX(Data!$A$1:R$1002,_xlfn.AGGREGATE(15,6,(OFFSET(Data!$A$1,0,MATCH(T$6,Data!$1:$1,0)-1,1000,1)=IF(T$7="","Yes",T$7))/(OFFSET(Data!$A$1,0,MATCH(T$6,Data!$1:$1,0)-1,1000,1)=IF(T$7="","Yes",T$7))*ROW(Data!$C$1:$C$1002),ROW(T40)-ROW(T$7)),1),"")</f>
        <v>De Pelicula</v>
      </c>
      <c r="U40" s="43" t="str">
        <f ca="1">IF(V40="","",IF(INDEX(Data!$BR:$BR,MATCH(V40,Data!$A:$A,0),1)=0,"",INDEX(Data!$BR:$BR,MATCH(V40,Data!$A:$A,0),1)))</f>
        <v/>
      </c>
      <c r="V40" s="43" t="str">
        <f ca="1">IFERROR(INDEX(Data!$A$1:T$1002,_xlfn.AGGREGATE(15,6,(OFFSET(Data!$A$1,0,MATCH(V$6,Data!$1:$1,0)-1,1000,1)=IF(V$7="","Yes",V$7))/(OFFSET(Data!$A$1,0,MATCH(V$6,Data!$1:$1,0)-1,1000,1)=IF(V$7="","Yes",V$7))*ROW(Data!$C$1:$C$1002),ROW(V40)-ROW(V$7)),1),"")</f>
        <v>Fox News</v>
      </c>
      <c r="W40" s="43">
        <f ca="1">IF(X40="","",IF(INDEX(Data!$BR:$BR,MATCH(X40,Data!$A:$A,0),1)=0,"",INDEX(Data!$BR:$BR,MATCH(X40,Data!$A:$A,0),1)))</f>
        <v>1</v>
      </c>
      <c r="X40" s="43" t="str">
        <f ca="1">IFERROR(INDEX(Data!$A$1:Y$1002,_xlfn.AGGREGATE(15,6,(OFFSET(Data!$A$1,0,MATCH(X$6,Data!$1:$1,0)-1,1000,1)=IF(X$7="","Yes",X$7))/(OFFSET(Data!$A$1,0,MATCH(X$6,Data!$1:$1,0)-1,1000,1)=IF(X$7="","Yes",X$7))*ROW(Data!$C$1:$C$1002),ROW(X40)-ROW(X$7)),1),"")</f>
        <v>FOX</v>
      </c>
      <c r="Y40" s="43" t="str">
        <f ca="1">IF(Z40="","",IF(INDEX(Data!$BR:$BR,MATCH(Z40,Data!$A:$A,0),1)=0,"",INDEX(Data!$BR:$BR,MATCH(Z40,Data!$A:$A,0),1)))</f>
        <v/>
      </c>
      <c r="Z40" s="43" t="str">
        <f ca="1">IFERROR(INDEX(Data!$A$1:AA$1002,_xlfn.AGGREGATE(15,6,(OFFSET(Data!$A$1,0,MATCH(Z$6,Data!$1:$1,0)-1,1000,1)=IF(Z$7="","Yes",Z$7))/(OFFSET(Data!$A$1,0,MATCH(Z$6,Data!$1:$1,0)-1,1000,1)=IF(Z$7="","Yes",Z$7))*ROW(Data!$C$1:$C$1002),ROW(Z40)-ROW(Z$7)),1),"")</f>
        <v>HLN</v>
      </c>
      <c r="AA40" s="43" t="str">
        <f ca="1">IF(AB40="","",IF(INDEX(Data!$BR:$BR,MATCH(AB40,Data!$A:$A,0),1)=0,"",INDEX(Data!$BR:$BR,MATCH(AB40,Data!$A:$A,0),1)))</f>
        <v/>
      </c>
      <c r="AB40" s="43" t="str">
        <f ca="1">IFERROR(INDEX(Data!$A$1:AC$1002,_xlfn.AGGREGATE(15,6,(OFFSET(Data!$A$1,0,MATCH(AB$6,Data!$1:$1,0)-1,1000,1)=IF(AB$7="","Yes",AB$7))/(OFFSET(Data!$A$1,0,MATCH(AB$6,Data!$1:$1,0)-1,1000,1)=IF(AB$7="","Yes",AB$7))*ROW(Data!$C$1:$C$1002),ROW(AB40)-ROW(AB$7)),1),"")</f>
        <v>Fox Sports 1</v>
      </c>
      <c r="AC40" s="43" t="str">
        <f ca="1">IF(AD40="","",IF(INDEX(Data!$BR:$BR,MATCH(AD40,Data!$A:$A,0),1)=0,"",INDEX(Data!$BR:$BR,MATCH(AD40,Data!$A:$A,0),1)))</f>
        <v/>
      </c>
      <c r="AD40" s="43" t="str">
        <f ca="1">IFERROR(INDEX(Data!$A$1:AE$1002,_xlfn.AGGREGATE(15,6,(OFFSET(Data!$A$1,0,MATCH(AD$6,Data!$1:$1,0)-1,1000,1)=IF(AD$7="","Yes",AD$7))/(OFFSET(Data!$A$1,0,MATCH(AD$6,Data!$1:$1,0)-1,1000,1)=IF(AD$7="","Yes",AD$7))*ROW(Data!$C$1:$C$1002),ROW(AD40)-ROW(AD$7)),1),"")</f>
        <v>TLC</v>
      </c>
      <c r="AE40" s="43" t="str">
        <f ca="1">IF(AF40="","",IF(INDEX(Data!$BR:$BR,MATCH(AF40,Data!$A:$A,0),1)=0,"",INDEX(Data!$BR:$BR,MATCH(AF40,Data!$A:$A,0),1)))</f>
        <v/>
      </c>
      <c r="AF40" s="43" t="str">
        <f ca="1">IFERROR(INDEX(Data!$A$1:AM$1002,_xlfn.AGGREGATE(15,6,(OFFSET(Data!$A$1,0,MATCH(AF$6,Data!$1:$1,0)-1,1000,1)=IF(AF$7="","Yes",AF$7))/(OFFSET(Data!$A$1,0,MATCH(AF$6,Data!$1:$1,0)-1,1000,1)=IF(AF$7="","Yes",AF$7))*ROW(Data!$C$1:$C$1002),ROW(AF40)-ROW(AF$7)),1),"")</f>
        <v/>
      </c>
      <c r="AG40" s="43" t="str">
        <f ca="1">IF(AH40="","",IF(INDEX(Data!$BR:$BR,MATCH(AH40,Data!$A:$A,0),1)=0,"",INDEX(Data!$BR:$BR,MATCH(AH40,Data!$A:$A,0),1)))</f>
        <v/>
      </c>
      <c r="AH40" s="43" t="str">
        <f ca="1">IFERROR(INDEX(Data!$A$1:AO$1002,_xlfn.AGGREGATE(15,6,(OFFSET(Data!$A$1,0,MATCH(AH$6,Data!$1:$1,0)-1,1000,1)=IF(AH$7="","Yes",AH$7))/(OFFSET(Data!$A$1,0,MATCH(AH$6,Data!$1:$1,0)-1,1000,1)=IF(AH$7="","Yes",AH$7))*ROW(Data!$C$1:$C$1002),ROW(AH40)-ROW(AH$7)),1),"")</f>
        <v/>
      </c>
      <c r="AI40" s="43" t="str">
        <f ca="1">IF(AJ40="","",IF(INDEX(Data!$BR:$BR,MATCH(AJ40,Data!$A:$A,0),1)=0,"",INDEX(Data!$BR:$BR,MATCH(AJ40,Data!$A:$A,0),1)))</f>
        <v/>
      </c>
      <c r="AJ40" s="43" t="str">
        <f ca="1">IFERROR(INDEX(Data!$A$1:AQ$1002,_xlfn.AGGREGATE(15,6,(OFFSET(Data!$A$1,0,MATCH(AJ$6,Data!$1:$1,0)-1,1000,1)=IF(AJ$7="","Yes",AJ$7))/(OFFSET(Data!$A$1,0,MATCH(AJ$6,Data!$1:$1,0)-1,1000,1)=IF(AJ$7="","Yes",AJ$7))*ROW(Data!$C$1:$C$1002),ROW(AJ40)-ROW(AJ$7)),1),"")</f>
        <v>FX Movie Channel</v>
      </c>
      <c r="AK40" s="43" t="str">
        <f ca="1">IF(AL40="","",IF(INDEX(Data!$BR:$BR,MATCH(AL40,Data!$A:$A,0),1)=0,"",INDEX(Data!$BR:$BR,MATCH(AL40,Data!$A:$A,0),1)))</f>
        <v/>
      </c>
      <c r="AL40" s="43" t="str">
        <f ca="1">IFERROR(INDEX(Data!$A$1:AS$1002,_xlfn.AGGREGATE(15,6,(OFFSET(Data!$A$1,0,MATCH(AL$6,Data!$1:$1,0)-1,1000,1)=IF(AL$7="","Yes",AL$7))/(OFFSET(Data!$A$1,0,MATCH(AL$6,Data!$1:$1,0)-1,1000,1)=IF(AL$7="","Yes",AL$7))*ROW(Data!$C$1:$C$1002),ROW(AL40)-ROW(AL$7)),1),"")</f>
        <v/>
      </c>
      <c r="AM40" s="43" t="str">
        <f ca="1">IF(AN40="","",IF(INDEX(Data!$BR:$BR,MATCH(AN40,Data!$A:$A,0),1)=0,"",INDEX(Data!$BR:$BR,MATCH(AN40,Data!$A:$A,0),1)))</f>
        <v/>
      </c>
      <c r="AN40" s="43" t="str">
        <f ca="1">IFERROR(INDEX(Data!$A$1:AU$1002,_xlfn.AGGREGATE(15,6,(OFFSET(Data!$A$1,0,MATCH(AN$6,Data!$1:$1,0)-1,1000,1)=IF(AN$7="","Yes",AN$7))/(OFFSET(Data!$A$1,0,MATCH(AN$6,Data!$1:$1,0)-1,1000,1)=IF(AN$7="","Yes",AN$7))*ROW(Data!$C$1:$C$1002),ROW(AN40)-ROW(AN$7)),1),"")</f>
        <v>IFC</v>
      </c>
    </row>
    <row r="41" spans="1:40" ht="24" x14ac:dyDescent="0.4">
      <c r="A41" s="43" t="str">
        <f ca="1">IF(B41="","",IF(INDEX(Data!$BR:$BR,MATCH(B41,Data!$A:$A,0),1)=0,"",INDEX(Data!$BR:$BR,MATCH(B41,Data!$A:$A,0),1)))</f>
        <v/>
      </c>
      <c r="B41" s="43" t="str">
        <f ca="1">IFERROR(INDEX(Data!A$1:$A$1002,_xlfn.AGGREGATE(15,6,(OFFSET(Data!$A$1,0,MATCH(B$6,Data!$1:$1,0)-1,1000,1)=IF(B$7="","Yes",B$7))/(OFFSET(Data!$A$1,0,MATCH(B$6,Data!$1:$1,0)-1,1000,1)=IF(B$7="","Yes",B$7))*ROW(Data!$C$1:$C$1002),ROW(B41)-ROW(B$7)),1),"")</f>
        <v>Law And Crime</v>
      </c>
      <c r="C41" s="43" t="str">
        <f ca="1">IF(D41="","",IF(INDEX(Data!$BR:$BR,MATCH(D41,Data!$A:$A,0),1)=0,"",INDEX(Data!$BR:$BR,MATCH(D41,Data!$A:$A,0),1)))</f>
        <v/>
      </c>
      <c r="D41" s="43" t="str">
        <f ca="1">IFERROR(INDEX(Data!$A$1:C$1002,_xlfn.AGGREGATE(15,6,(OFFSET(Data!$A$1,0,MATCH(D$6,Data!$1:$1,0)-1,1000,1)=IF(D$7="","Yes",D$7))/(OFFSET(Data!$A$1,0,MATCH(D$6,Data!$1:$1,0)-1,1000,1)=IF(D$7="","Yes",D$7))*ROW(Data!$C$1:$C$1002),ROW(D41)-ROW(D$7)),1),"")</f>
        <v/>
      </c>
      <c r="E41" s="43" t="str">
        <f ca="1">IF(F41="","",IF(INDEX(Data!$BR:$BR,MATCH(F41,Data!$A:$A,0),1)=0,"",INDEX(Data!$BR:$BR,MATCH(F41,Data!$A:$A,0),1)))</f>
        <v/>
      </c>
      <c r="F41" s="43" t="str">
        <f ca="1">IFERROR(INDEX(Data!$A$1:E$1002,_xlfn.AGGREGATE(15,6,(OFFSET(Data!$A$1,0,MATCH(F$6,Data!$1:$1,0)-1,1000,1)=IF(F$7="","Yes",F$7))/(OFFSET(Data!$A$1,0,MATCH(F$6,Data!$1:$1,0)-1,1000,1)=IF(F$7="","Yes",F$7))*ROW(Data!$C$1:$C$1002),ROW(F41)-ROW(F$7)),1),"")</f>
        <v>NBC Sports Network</v>
      </c>
      <c r="G41" s="43" t="str">
        <f ca="1">IF(H41="","",IF(INDEX(Data!$BR:$BR,MATCH(H41,Data!$A:$A,0),1)=0,"",INDEX(Data!$BR:$BR,MATCH(H41,Data!$A:$A,0),1)))</f>
        <v/>
      </c>
      <c r="H41" s="43" t="str">
        <f ca="1">IFERROR(INDEX(Data!$A$1:G$1002,_xlfn.AGGREGATE(15,6,(OFFSET(Data!$A$1,0,MATCH(H$6,Data!$1:$1,0)-1,1000,1)=IF(H$7="","Yes",H$7))/(OFFSET(Data!$A$1,0,MATCH(H$6,Data!$1:$1,0)-1,1000,1)=IF(H$7="","Yes",H$7))*ROW(Data!$C$1:$C$1002),ROW(H41)-ROW(H$7)),1),"")</f>
        <v>HBO Latino</v>
      </c>
      <c r="I41" s="43" t="str">
        <f ca="1">IF(J41="","",IF(INDEX(Data!$BR:$BR,MATCH(J41,Data!$A:$A,0),1)=0,"",INDEX(Data!$BR:$BR,MATCH(J41,Data!$A:$A,0),1)))</f>
        <v/>
      </c>
      <c r="J41" s="43" t="str">
        <f ca="1">IFERROR(INDEX(Data!$A$1:I$1002,_xlfn.AGGREGATE(15,6,(OFFSET(Data!$A$1,0,MATCH(J$6,Data!$1:$1,0)-1,1000,1)=IF(J$7="","Yes",J$7))/(OFFSET(Data!$A$1,0,MATCH(J$6,Data!$1:$1,0)-1,1000,1)=IF(J$7="","Yes",J$7))*ROW(Data!$C$1:$C$1002),ROW(J41)-ROW(J$7)),1),"")</f>
        <v>Freeform</v>
      </c>
      <c r="K41" s="43" t="str">
        <f ca="1">IF(L41="","",IF(INDEX(Data!$BR:$BR,MATCH(L41,Data!$A:$A,0),1)=0,"",INDEX(Data!$BR:$BR,MATCH(L41,Data!$A:$A,0),1)))</f>
        <v/>
      </c>
      <c r="L41" s="43" t="str">
        <f ca="1">IFERROR(INDEX(Data!$A$1:K$1002,_xlfn.AGGREGATE(15,6,(OFFSET(Data!$A$1,0,MATCH(L$6,Data!$1:$1,0)-1,1000,1)=IF(L$7="","Yes",L$7))/(OFFSET(Data!$A$1,0,MATCH(L$6,Data!$1:$1,0)-1,1000,1)=IF(L$7="","Yes",L$7))*ROW(Data!$C$1:$C$1002),ROW(L41)-ROW(L$7)),1),"")</f>
        <v>Fox Sports 1</v>
      </c>
      <c r="M41" s="43" t="str">
        <f ca="1">IF(N41="","",IF(INDEX(Data!$BR:$BR,MATCH(N41,Data!$A:$A,0),1)=0,"",INDEX(Data!$BR:$BR,MATCH(N41,Data!$A:$A,0),1)))</f>
        <v/>
      </c>
      <c r="N41" s="43" t="str">
        <f ca="1">IFERROR(INDEX(Data!$A$1:M$1002,_xlfn.AGGREGATE(15,6,(OFFSET(Data!$A$1,0,MATCH(N$6,Data!$1:$1,0)-1,1000,1)=IF(N$7="","Yes",N$7))/(OFFSET(Data!$A$1,0,MATCH(N$6,Data!$1:$1,0)-1,1000,1)=IF(N$7="","Yes",N$7))*ROW(Data!$C$1:$C$1002),ROW(N41)-ROW(N$7)),1),"")</f>
        <v>ESPN</v>
      </c>
      <c r="O41" s="43" t="str">
        <f ca="1">IF(P41="","",IF(INDEX(Data!$BR:$BR,MATCH(P41,Data!$A:$A,0),1)=0,"",INDEX(Data!$BR:$BR,MATCH(P41,Data!$A:$A,0),1)))</f>
        <v/>
      </c>
      <c r="P41" s="43" t="str">
        <f ca="1">IFERROR(INDEX(Data!$A$1:O$1002,_xlfn.AGGREGATE(15,6,(OFFSET(Data!$A$1,0,MATCH(P$6,Data!$1:$1,0)-1,1000,1)=IF(P$7="","Yes",P$7))/(OFFSET(Data!$A$1,0,MATCH(P$6,Data!$1:$1,0)-1,1000,1)=IF(P$7="","Yes",P$7))*ROW(Data!$C$1:$C$1002),ROW(P41)-ROW(P$7)),1),"")</f>
        <v>Destination America</v>
      </c>
      <c r="Q41" s="43" t="str">
        <f ca="1">IF(R41="","",IF(INDEX(Data!$BR:$BR,MATCH(R41,Data!$A:$A,0),1)=0,"",INDEX(Data!$BR:$BR,MATCH(R41,Data!$A:$A,0),1)))</f>
        <v/>
      </c>
      <c r="R41" s="43" t="str">
        <f ca="1">IFERROR(INDEX(Data!$A$1:Q$1002,_xlfn.AGGREGATE(15,6,(OFFSET(Data!$A$1,0,MATCH(R$6,Data!$1:$1,0)-1,1000,1)=IF(R$7="","Yes",R$7))/(OFFSET(Data!$A$1,0,MATCH(R$6,Data!$1:$1,0)-1,1000,1)=IF(R$7="","Yes",R$7))*ROW(Data!$C$1:$C$1002),ROW(R41)-ROW(R$7)),1),"")</f>
        <v>CW</v>
      </c>
      <c r="S41" s="43" t="str">
        <f ca="1">IF(T41="","",IF(INDEX(Data!$BR:$BR,MATCH(T41,Data!$A:$A,0),1)=0,"",INDEX(Data!$BR:$BR,MATCH(T41,Data!$A:$A,0),1)))</f>
        <v/>
      </c>
      <c r="T41" s="43" t="str">
        <f ca="1">IFERROR(INDEX(Data!$A$1:R$1002,_xlfn.AGGREGATE(15,6,(OFFSET(Data!$A$1,0,MATCH(T$6,Data!$1:$1,0)-1,1000,1)=IF(T$7="","Yes",T$7))/(OFFSET(Data!$A$1,0,MATCH(T$6,Data!$1:$1,0)-1,1000,1)=IF(T$7="","Yes",T$7))*ROW(Data!$C$1:$C$1002),ROW(T41)-ROW(T$7)),1),"")</f>
        <v>De Pelicula Clásico</v>
      </c>
      <c r="U41" s="43" t="str">
        <f ca="1">IF(V41="","",IF(INDEX(Data!$BR:$BR,MATCH(V41,Data!$A:$A,0),1)=0,"",INDEX(Data!$BR:$BR,MATCH(V41,Data!$A:$A,0),1)))</f>
        <v/>
      </c>
      <c r="V41" s="43" t="str">
        <f ca="1">IFERROR(INDEX(Data!$A$1:T$1002,_xlfn.AGGREGATE(15,6,(OFFSET(Data!$A$1,0,MATCH(V$6,Data!$1:$1,0)-1,1000,1)=IF(V$7="","Yes",V$7))/(OFFSET(Data!$A$1,0,MATCH(V$6,Data!$1:$1,0)-1,1000,1)=IF(V$7="","Yes",V$7))*ROW(Data!$C$1:$C$1002),ROW(V41)-ROW(V$7)),1),"")</f>
        <v>Fox Sports 1</v>
      </c>
      <c r="W41" s="43" t="str">
        <f ca="1">IF(X41="","",IF(INDEX(Data!$BR:$BR,MATCH(X41,Data!$A:$A,0),1)=0,"",INDEX(Data!$BR:$BR,MATCH(X41,Data!$A:$A,0),1)))</f>
        <v/>
      </c>
      <c r="X41" s="43" t="str">
        <f ca="1">IFERROR(INDEX(Data!$A$1:Y$1002,_xlfn.AGGREGATE(15,6,(OFFSET(Data!$A$1,0,MATCH(X$6,Data!$1:$1,0)-1,1000,1)=IF(X$7="","Yes",X$7))/(OFFSET(Data!$A$1,0,MATCH(X$6,Data!$1:$1,0)-1,1000,1)=IF(X$7="","Yes",X$7))*ROW(Data!$C$1:$C$1002),ROW(X41)-ROW(X$7)),1),"")</f>
        <v>Fox Business</v>
      </c>
      <c r="Y41" s="43" t="str">
        <f ca="1">IF(Z41="","",IF(INDEX(Data!$BR:$BR,MATCH(Z41,Data!$A:$A,0),1)=0,"",INDEX(Data!$BR:$BR,MATCH(Z41,Data!$A:$A,0),1)))</f>
        <v/>
      </c>
      <c r="Z41" s="43" t="str">
        <f ca="1">IFERROR(INDEX(Data!$A$1:AA$1002,_xlfn.AGGREGATE(15,6,(OFFSET(Data!$A$1,0,MATCH(Z$6,Data!$1:$1,0)-1,1000,1)=IF(Z$7="","Yes",Z$7))/(OFFSET(Data!$A$1,0,MATCH(Z$6,Data!$1:$1,0)-1,1000,1)=IF(Z$7="","Yes",Z$7))*ROW(Data!$C$1:$C$1002),ROW(Z41)-ROW(Z$7)),1),"")</f>
        <v>Investigation Discovery</v>
      </c>
      <c r="AA41" s="43" t="str">
        <f ca="1">IF(AB41="","",IF(INDEX(Data!$BR:$BR,MATCH(AB41,Data!$A:$A,0),1)=0,"",INDEX(Data!$BR:$BR,MATCH(AB41,Data!$A:$A,0),1)))</f>
        <v/>
      </c>
      <c r="AB41" s="43" t="str">
        <f ca="1">IFERROR(INDEX(Data!$A$1:AC$1002,_xlfn.AGGREGATE(15,6,(OFFSET(Data!$A$1,0,MATCH(AB$6,Data!$1:$1,0)-1,1000,1)=IF(AB$7="","Yes",AB$7))/(OFFSET(Data!$A$1,0,MATCH(AB$6,Data!$1:$1,0)-1,1000,1)=IF(AB$7="","Yes",AB$7))*ROW(Data!$C$1:$C$1002),ROW(AB41)-ROW(AB$7)),1),"")</f>
        <v>Fox Sports 2</v>
      </c>
      <c r="AC41" s="43" t="str">
        <f ca="1">IF(AD41="","",IF(INDEX(Data!$BR:$BR,MATCH(AD41,Data!$A:$A,0),1)=0,"",INDEX(Data!$BR:$BR,MATCH(AD41,Data!$A:$A,0),1)))</f>
        <v/>
      </c>
      <c r="AD41" s="43" t="str">
        <f ca="1">IFERROR(INDEX(Data!$A$1:AE$1002,_xlfn.AGGREGATE(15,6,(OFFSET(Data!$A$1,0,MATCH(AD$6,Data!$1:$1,0)-1,1000,1)=IF(AD$7="","Yes",AD$7))/(OFFSET(Data!$A$1,0,MATCH(AD$6,Data!$1:$1,0)-1,1000,1)=IF(AD$7="","Yes",AD$7))*ROW(Data!$C$1:$C$1002),ROW(AD41)-ROW(AD$7)),1),"")</f>
        <v>TNT</v>
      </c>
      <c r="AE41" s="43" t="str">
        <f ca="1">IF(AF41="","",IF(INDEX(Data!$BR:$BR,MATCH(AF41,Data!$A:$A,0),1)=0,"",INDEX(Data!$BR:$BR,MATCH(AF41,Data!$A:$A,0),1)))</f>
        <v/>
      </c>
      <c r="AF41" s="43" t="str">
        <f ca="1">IFERROR(INDEX(Data!$A$1:AM$1002,_xlfn.AGGREGATE(15,6,(OFFSET(Data!$A$1,0,MATCH(AF$6,Data!$1:$1,0)-1,1000,1)=IF(AF$7="","Yes",AF$7))/(OFFSET(Data!$A$1,0,MATCH(AF$6,Data!$1:$1,0)-1,1000,1)=IF(AF$7="","Yes",AF$7))*ROW(Data!$C$1:$C$1002),ROW(AF41)-ROW(AF$7)),1),"")</f>
        <v/>
      </c>
      <c r="AG41" s="43" t="str">
        <f ca="1">IF(AH41="","",IF(INDEX(Data!$BR:$BR,MATCH(AH41,Data!$A:$A,0),1)=0,"",INDEX(Data!$BR:$BR,MATCH(AH41,Data!$A:$A,0),1)))</f>
        <v/>
      </c>
      <c r="AH41" s="43" t="str">
        <f ca="1">IFERROR(INDEX(Data!$A$1:AO$1002,_xlfn.AGGREGATE(15,6,(OFFSET(Data!$A$1,0,MATCH(AH$6,Data!$1:$1,0)-1,1000,1)=IF(AH$7="","Yes",AH$7))/(OFFSET(Data!$A$1,0,MATCH(AH$6,Data!$1:$1,0)-1,1000,1)=IF(AH$7="","Yes",AH$7))*ROW(Data!$C$1:$C$1002),ROW(AH41)-ROW(AH$7)),1),"")</f>
        <v/>
      </c>
      <c r="AI41" s="43" t="str">
        <f ca="1">IF(AJ41="","",IF(INDEX(Data!$BR:$BR,MATCH(AJ41,Data!$A:$A,0),1)=0,"",INDEX(Data!$BR:$BR,MATCH(AJ41,Data!$A:$A,0),1)))</f>
        <v/>
      </c>
      <c r="AJ41" s="43" t="str">
        <f ca="1">IFERROR(INDEX(Data!$A$1:AQ$1002,_xlfn.AGGREGATE(15,6,(OFFSET(Data!$A$1,0,MATCH(AJ$6,Data!$1:$1,0)-1,1000,1)=IF(AJ$7="","Yes",AJ$7))/(OFFSET(Data!$A$1,0,MATCH(AJ$6,Data!$1:$1,0)-1,1000,1)=IF(AJ$7="","Yes",AJ$7))*ROW(Data!$C$1:$C$1002),ROW(AJ41)-ROW(AJ$7)),1),"")</f>
        <v>FXX</v>
      </c>
      <c r="AK41" s="43" t="str">
        <f ca="1">IF(AL41="","",IF(INDEX(Data!$BR:$BR,MATCH(AL41,Data!$A:$A,0),1)=0,"",INDEX(Data!$BR:$BR,MATCH(AL41,Data!$A:$A,0),1)))</f>
        <v/>
      </c>
      <c r="AL41" s="43" t="str">
        <f ca="1">IFERROR(INDEX(Data!$A$1:AS$1002,_xlfn.AGGREGATE(15,6,(OFFSET(Data!$A$1,0,MATCH(AL$6,Data!$1:$1,0)-1,1000,1)=IF(AL$7="","Yes",AL$7))/(OFFSET(Data!$A$1,0,MATCH(AL$6,Data!$1:$1,0)-1,1000,1)=IF(AL$7="","Yes",AL$7))*ROW(Data!$C$1:$C$1002),ROW(AL41)-ROW(AL$7)),1),"")</f>
        <v/>
      </c>
      <c r="AM41" s="43" t="str">
        <f ca="1">IF(AN41="","",IF(INDEX(Data!$BR:$BR,MATCH(AN41,Data!$A:$A,0),1)=0,"",INDEX(Data!$BR:$BR,MATCH(AN41,Data!$A:$A,0),1)))</f>
        <v/>
      </c>
      <c r="AN41" s="43" t="str">
        <f ca="1">IFERROR(INDEX(Data!$A$1:AU$1002,_xlfn.AGGREGATE(15,6,(OFFSET(Data!$A$1,0,MATCH(AN$6,Data!$1:$1,0)-1,1000,1)=IF(AN$7="","Yes",AN$7))/(OFFSET(Data!$A$1,0,MATCH(AN$6,Data!$1:$1,0)-1,1000,1)=IF(AN$7="","Yes",AN$7))*ROW(Data!$C$1:$C$1002),ROW(AN41)-ROW(AN$7)),1),"")</f>
        <v>Lifetime</v>
      </c>
    </row>
    <row r="42" spans="1:40" ht="24" x14ac:dyDescent="0.4">
      <c r="A42" s="43" t="str">
        <f ca="1">IF(B42="","",IF(INDEX(Data!$BR:$BR,MATCH(B42,Data!$A:$A,0),1)=0,"",INDEX(Data!$BR:$BR,MATCH(B42,Data!$A:$A,0),1)))</f>
        <v/>
      </c>
      <c r="B42" s="43" t="str">
        <f ca="1">IFERROR(INDEX(Data!A$1:$A$1002,_xlfn.AGGREGATE(15,6,(OFFSET(Data!$A$1,0,MATCH(B$6,Data!$1:$1,0)-1,1000,1)=IF(B$7="","Yes",B$7))/(OFFSET(Data!$A$1,0,MATCH(B$6,Data!$1:$1,0)-1,1000,1)=IF(B$7="","Yes",B$7))*ROW(Data!$C$1:$C$1002),ROW(B42)-ROW(B$7)),1),"")</f>
        <v>Lifetime</v>
      </c>
      <c r="C42" s="43" t="str">
        <f ca="1">IF(D42="","",IF(INDEX(Data!$BR:$BR,MATCH(D42,Data!$A:$A,0),1)=0,"",INDEX(Data!$BR:$BR,MATCH(D42,Data!$A:$A,0),1)))</f>
        <v/>
      </c>
      <c r="D42" s="43" t="str">
        <f ca="1">IFERROR(INDEX(Data!$A$1:C$1002,_xlfn.AGGREGATE(15,6,(OFFSET(Data!$A$1,0,MATCH(D$6,Data!$1:$1,0)-1,1000,1)=IF(D$7="","Yes",D$7))/(OFFSET(Data!$A$1,0,MATCH(D$6,Data!$1:$1,0)-1,1000,1)=IF(D$7="","Yes",D$7))*ROW(Data!$C$1:$C$1002),ROW(D42)-ROW(D$7)),1),"")</f>
        <v/>
      </c>
      <c r="E42" s="43" t="str">
        <f ca="1">IF(F42="","",IF(INDEX(Data!$BR:$BR,MATCH(F42,Data!$A:$A,0),1)=0,"",INDEX(Data!$BR:$BR,MATCH(F42,Data!$A:$A,0),1)))</f>
        <v/>
      </c>
      <c r="F42" s="43" t="str">
        <f ca="1">IFERROR(INDEX(Data!$A$1:E$1002,_xlfn.AGGREGATE(15,6,(OFFSET(Data!$A$1,0,MATCH(F$6,Data!$1:$1,0)-1,1000,1)=IF(F$7="","Yes",F$7))/(OFFSET(Data!$A$1,0,MATCH(F$6,Data!$1:$1,0)-1,1000,1)=IF(F$7="","Yes",F$7))*ROW(Data!$C$1:$C$1002),ROW(F42)-ROW(F$7)),1),"")</f>
        <v>NBC Sports Regionals</v>
      </c>
      <c r="G42" s="43" t="str">
        <f ca="1">IF(H42="","",IF(INDEX(Data!$BR:$BR,MATCH(H42,Data!$A:$A,0),1)=0,"",INDEX(Data!$BR:$BR,MATCH(H42,Data!$A:$A,0),1)))</f>
        <v/>
      </c>
      <c r="H42" s="43" t="str">
        <f ca="1">IFERROR(INDEX(Data!$A$1:G$1002,_xlfn.AGGREGATE(15,6,(OFFSET(Data!$A$1,0,MATCH(H$6,Data!$1:$1,0)-1,1000,1)=IF(H$7="","Yes",H$7))/(OFFSET(Data!$A$1,0,MATCH(H$6,Data!$1:$1,0)-1,1000,1)=IF(H$7="","Yes",H$7))*ROW(Data!$C$1:$C$1002),ROW(H42)-ROW(H$7)),1),"")</f>
        <v>HLN</v>
      </c>
      <c r="I42" s="43" t="str">
        <f ca="1">IF(J42="","",IF(INDEX(Data!$BR:$BR,MATCH(J42,Data!$A:$A,0),1)=0,"",INDEX(Data!$BR:$BR,MATCH(J42,Data!$A:$A,0),1)))</f>
        <v/>
      </c>
      <c r="J42" s="43" t="str">
        <f ca="1">IFERROR(INDEX(Data!$A$1:I$1002,_xlfn.AGGREGATE(15,6,(OFFSET(Data!$A$1,0,MATCH(J$6,Data!$1:$1,0)-1,1000,1)=IF(J$7="","Yes",J$7))/(OFFSET(Data!$A$1,0,MATCH(J$6,Data!$1:$1,0)-1,1000,1)=IF(J$7="","Yes",J$7))*ROW(Data!$C$1:$C$1002),ROW(J42)-ROW(J$7)),1),"")</f>
        <v>FX</v>
      </c>
      <c r="K42" s="43">
        <f ca="1">IF(L42="","",IF(INDEX(Data!$BR:$BR,MATCH(L42,Data!$A:$A,0),1)=0,"",INDEX(Data!$BR:$BR,MATCH(L42,Data!$A:$A,0),1)))</f>
        <v>2</v>
      </c>
      <c r="L42" s="43" t="str">
        <f ca="1">IFERROR(INDEX(Data!$A$1:K$1002,_xlfn.AGGREGATE(15,6,(OFFSET(Data!$A$1,0,MATCH(L$6,Data!$1:$1,0)-1,1000,1)=IF(L$7="","Yes",L$7))/(OFFSET(Data!$A$1,0,MATCH(L$6,Data!$1:$1,0)-1,1000,1)=IF(L$7="","Yes",L$7))*ROW(Data!$C$1:$C$1002),ROW(L42)-ROW(L$7)),1),"")</f>
        <v>Fox Sports Regionals</v>
      </c>
      <c r="M42" s="43" t="str">
        <f ca="1">IF(N42="","",IF(INDEX(Data!$BR:$BR,MATCH(N42,Data!$A:$A,0),1)=0,"",INDEX(Data!$BR:$BR,MATCH(N42,Data!$A:$A,0),1)))</f>
        <v/>
      </c>
      <c r="N42" s="43" t="str">
        <f ca="1">IFERROR(INDEX(Data!$A$1:M$1002,_xlfn.AGGREGATE(15,6,(OFFSET(Data!$A$1,0,MATCH(N$6,Data!$1:$1,0)-1,1000,1)=IF(N$7="","Yes",N$7))/(OFFSET(Data!$A$1,0,MATCH(N$6,Data!$1:$1,0)-1,1000,1)=IF(N$7="","Yes",N$7))*ROW(Data!$C$1:$C$1002),ROW(N42)-ROW(N$7)),1),"")</f>
        <v>ESPN 2</v>
      </c>
      <c r="O42" s="43" t="str">
        <f ca="1">IF(P42="","",IF(INDEX(Data!$BR:$BR,MATCH(P42,Data!$A:$A,0),1)=0,"",INDEX(Data!$BR:$BR,MATCH(P42,Data!$A:$A,0),1)))</f>
        <v/>
      </c>
      <c r="P42" s="43" t="str">
        <f ca="1">IFERROR(INDEX(Data!$A$1:O$1002,_xlfn.AGGREGATE(15,6,(OFFSET(Data!$A$1,0,MATCH(P$6,Data!$1:$1,0)-1,1000,1)=IF(P$7="","Yes",P$7))/(OFFSET(Data!$A$1,0,MATCH(P$6,Data!$1:$1,0)-1,1000,1)=IF(P$7="","Yes",P$7))*ROW(Data!$C$1:$C$1002),ROW(P42)-ROW(P$7)),1),"")</f>
        <v>Discovery Channel</v>
      </c>
      <c r="Q42" s="43" t="str">
        <f ca="1">IF(R42="","",IF(INDEX(Data!$BR:$BR,MATCH(R42,Data!$A:$A,0),1)=0,"",INDEX(Data!$BR:$BR,MATCH(R42,Data!$A:$A,0),1)))</f>
        <v/>
      </c>
      <c r="R42" s="43" t="str">
        <f ca="1">IFERROR(INDEX(Data!$A$1:Q$1002,_xlfn.AGGREGATE(15,6,(OFFSET(Data!$A$1,0,MATCH(R$6,Data!$1:$1,0)-1,1000,1)=IF(R$7="","Yes",R$7))/(OFFSET(Data!$A$1,0,MATCH(R$6,Data!$1:$1,0)-1,1000,1)=IF(R$7="","Yes",R$7))*ROW(Data!$C$1:$C$1002),ROW(R42)-ROW(R$7)),1),"")</f>
        <v>Destination America</v>
      </c>
      <c r="S42" s="43" t="str">
        <f ca="1">IF(T42="","",IF(INDEX(Data!$BR:$BR,MATCH(T42,Data!$A:$A,0),1)=0,"",INDEX(Data!$BR:$BR,MATCH(T42,Data!$A:$A,0),1)))</f>
        <v/>
      </c>
      <c r="T42" s="43" t="str">
        <f ca="1">IFERROR(INDEX(Data!$A$1:R$1002,_xlfn.AGGREGATE(15,6,(OFFSET(Data!$A$1,0,MATCH(T$6,Data!$1:$1,0)-1,1000,1)=IF(T$7="","Yes",T$7))/(OFFSET(Data!$A$1,0,MATCH(T$6,Data!$1:$1,0)-1,1000,1)=IF(T$7="","Yes",T$7))*ROW(Data!$C$1:$C$1002),ROW(T42)-ROW(T$7)),1),"")</f>
        <v>Discovery Channel</v>
      </c>
      <c r="U42" s="43" t="str">
        <f ca="1">IF(V42="","",IF(INDEX(Data!$BR:$BR,MATCH(V42,Data!$A:$A,0),1)=0,"",INDEX(Data!$BR:$BR,MATCH(V42,Data!$A:$A,0),1)))</f>
        <v/>
      </c>
      <c r="V42" s="43" t="str">
        <f ca="1">IFERROR(INDEX(Data!$A$1:T$1002,_xlfn.AGGREGATE(15,6,(OFFSET(Data!$A$1,0,MATCH(V$6,Data!$1:$1,0)-1,1000,1)=IF(V$7="","Yes",V$7))/(OFFSET(Data!$A$1,0,MATCH(V$6,Data!$1:$1,0)-1,1000,1)=IF(V$7="","Yes",V$7))*ROW(Data!$C$1:$C$1002),ROW(V42)-ROW(V$7)),1),"")</f>
        <v>Fox Sports 2</v>
      </c>
      <c r="W42" s="43" t="str">
        <f ca="1">IF(X42="","",IF(INDEX(Data!$BR:$BR,MATCH(X42,Data!$A:$A,0),1)=0,"",INDEX(Data!$BR:$BR,MATCH(X42,Data!$A:$A,0),1)))</f>
        <v/>
      </c>
      <c r="X42" s="43" t="str">
        <f ca="1">IFERROR(INDEX(Data!$A$1:Y$1002,_xlfn.AGGREGATE(15,6,(OFFSET(Data!$A$1,0,MATCH(X$6,Data!$1:$1,0)-1,1000,1)=IF(X$7="","Yes",X$7))/(OFFSET(Data!$A$1,0,MATCH(X$6,Data!$1:$1,0)-1,1000,1)=IF(X$7="","Yes",X$7))*ROW(Data!$C$1:$C$1002),ROW(X42)-ROW(X$7)),1),"")</f>
        <v>Fox News</v>
      </c>
      <c r="Y42" s="43" t="str">
        <f ca="1">IF(Z42="","",IF(INDEX(Data!$BR:$BR,MATCH(Z42,Data!$A:$A,0),1)=0,"",INDEX(Data!$BR:$BR,MATCH(Z42,Data!$A:$A,0),1)))</f>
        <v/>
      </c>
      <c r="Z42" s="43" t="str">
        <f ca="1">IFERROR(INDEX(Data!$A$1:AA$1002,_xlfn.AGGREGATE(15,6,(OFFSET(Data!$A$1,0,MATCH(Z$6,Data!$1:$1,0)-1,1000,1)=IF(Z$7="","Yes",Z$7))/(OFFSET(Data!$A$1,0,MATCH(Z$6,Data!$1:$1,0)-1,1000,1)=IF(Z$7="","Yes",Z$7))*ROW(Data!$C$1:$C$1002),ROW(Z42)-ROW(Z$7)),1),"")</f>
        <v>Motor Trend</v>
      </c>
      <c r="AA42" s="43" t="str">
        <f ca="1">IF(AB42="","",IF(INDEX(Data!$BR:$BR,MATCH(AB42,Data!$A:$A,0),1)=0,"",INDEX(Data!$BR:$BR,MATCH(AB42,Data!$A:$A,0),1)))</f>
        <v/>
      </c>
      <c r="AB42" s="43" t="str">
        <f ca="1">IFERROR(INDEX(Data!$A$1:AC$1002,_xlfn.AGGREGATE(15,6,(OFFSET(Data!$A$1,0,MATCH(AB$6,Data!$1:$1,0)-1,1000,1)=IF(AB$7="","Yes",AB$7))/(OFFSET(Data!$A$1,0,MATCH(AB$6,Data!$1:$1,0)-1,1000,1)=IF(AB$7="","Yes",AB$7))*ROW(Data!$C$1:$C$1002),ROW(AB42)-ROW(AB$7)),1),"")</f>
        <v>Fubo Sports Network</v>
      </c>
      <c r="AC42" s="43" t="str">
        <f ca="1">IF(AD42="","",IF(INDEX(Data!$BR:$BR,MATCH(AD42,Data!$A:$A,0),1)=0,"",INDEX(Data!$BR:$BR,MATCH(AD42,Data!$A:$A,0),1)))</f>
        <v/>
      </c>
      <c r="AD42" s="43" t="str">
        <f ca="1">IFERROR(INDEX(Data!$A$1:AE$1002,_xlfn.AGGREGATE(15,6,(OFFSET(Data!$A$1,0,MATCH(AD$6,Data!$1:$1,0)-1,1000,1)=IF(AD$7="","Yes",AD$7))/(OFFSET(Data!$A$1,0,MATCH(AD$6,Data!$1:$1,0)-1,1000,1)=IF(AD$7="","Yes",AD$7))*ROW(Data!$C$1:$C$1002),ROW(AD42)-ROW(AD$7)),1),"")</f>
        <v>TruTV</v>
      </c>
      <c r="AE42" s="43" t="str">
        <f ca="1">IF(AF42="","",IF(INDEX(Data!$BR:$BR,MATCH(AF42,Data!$A:$A,0),1)=0,"",INDEX(Data!$BR:$BR,MATCH(AF42,Data!$A:$A,0),1)))</f>
        <v/>
      </c>
      <c r="AF42" s="43" t="str">
        <f ca="1">IFERROR(INDEX(Data!$A$1:AM$1002,_xlfn.AGGREGATE(15,6,(OFFSET(Data!$A$1,0,MATCH(AF$6,Data!$1:$1,0)-1,1000,1)=IF(AF$7="","Yes",AF$7))/(OFFSET(Data!$A$1,0,MATCH(AF$6,Data!$1:$1,0)-1,1000,1)=IF(AF$7="","Yes",AF$7))*ROW(Data!$C$1:$C$1002),ROW(AF42)-ROW(AF$7)),1),"")</f>
        <v/>
      </c>
      <c r="AG42" s="43" t="str">
        <f ca="1">IF(AH42="","",IF(INDEX(Data!$BR:$BR,MATCH(AH42,Data!$A:$A,0),1)=0,"",INDEX(Data!$BR:$BR,MATCH(AH42,Data!$A:$A,0),1)))</f>
        <v/>
      </c>
      <c r="AH42" s="43" t="str">
        <f ca="1">IFERROR(INDEX(Data!$A$1:AO$1002,_xlfn.AGGREGATE(15,6,(OFFSET(Data!$A$1,0,MATCH(AH$6,Data!$1:$1,0)-1,1000,1)=IF(AH$7="","Yes",AH$7))/(OFFSET(Data!$A$1,0,MATCH(AH$6,Data!$1:$1,0)-1,1000,1)=IF(AH$7="","Yes",AH$7))*ROW(Data!$C$1:$C$1002),ROW(AH42)-ROW(AH$7)),1),"")</f>
        <v/>
      </c>
      <c r="AI42" s="43" t="str">
        <f ca="1">IF(AJ42="","",IF(INDEX(Data!$BR:$BR,MATCH(AJ42,Data!$A:$A,0),1)=0,"",INDEX(Data!$BR:$BR,MATCH(AJ42,Data!$A:$A,0),1)))</f>
        <v/>
      </c>
      <c r="AJ42" s="43" t="str">
        <f ca="1">IFERROR(INDEX(Data!$A$1:AQ$1002,_xlfn.AGGREGATE(15,6,(OFFSET(Data!$A$1,0,MATCH(AJ$6,Data!$1:$1,0)-1,1000,1)=IF(AJ$7="","Yes",AJ$7))/(OFFSET(Data!$A$1,0,MATCH(AJ$6,Data!$1:$1,0)-1,1000,1)=IF(AJ$7="","Yes",AJ$7))*ROW(Data!$C$1:$C$1002),ROW(AJ42)-ROW(AJ$7)),1),"")</f>
        <v>FYI</v>
      </c>
      <c r="AK42" s="43" t="str">
        <f ca="1">IF(AL42="","",IF(INDEX(Data!$BR:$BR,MATCH(AL42,Data!$A:$A,0),1)=0,"",INDEX(Data!$BR:$BR,MATCH(AL42,Data!$A:$A,0),1)))</f>
        <v/>
      </c>
      <c r="AL42" s="43" t="str">
        <f ca="1">IFERROR(INDEX(Data!$A$1:AS$1002,_xlfn.AGGREGATE(15,6,(OFFSET(Data!$A$1,0,MATCH(AL$6,Data!$1:$1,0)-1,1000,1)=IF(AL$7="","Yes",AL$7))/(OFFSET(Data!$A$1,0,MATCH(AL$6,Data!$1:$1,0)-1,1000,1)=IF(AL$7="","Yes",AL$7))*ROW(Data!$C$1:$C$1002),ROW(AL42)-ROW(AL$7)),1),"")</f>
        <v/>
      </c>
      <c r="AM42" s="43" t="str">
        <f ca="1">IF(AN42="","",IF(INDEX(Data!$BR:$BR,MATCH(AN42,Data!$A:$A,0),1)=0,"",INDEX(Data!$BR:$BR,MATCH(AN42,Data!$A:$A,0),1)))</f>
        <v/>
      </c>
      <c r="AN42" s="43" t="str">
        <f ca="1">IFERROR(INDEX(Data!$A$1:AU$1002,_xlfn.AGGREGATE(15,6,(OFFSET(Data!$A$1,0,MATCH(AN$6,Data!$1:$1,0)-1,1000,1)=IF(AN$7="","Yes",AN$7))/(OFFSET(Data!$A$1,0,MATCH(AN$6,Data!$1:$1,0)-1,1000,1)=IF(AN$7="","Yes",AN$7))*ROW(Data!$C$1:$C$1002),ROW(AN42)-ROW(AN$7)),1),"")</f>
        <v>Lifetime Movie Network</v>
      </c>
    </row>
    <row r="43" spans="1:40" ht="24" x14ac:dyDescent="0.4">
      <c r="A43" s="43" t="str">
        <f ca="1">IF(B43="","",IF(INDEX(Data!$BR:$BR,MATCH(B43,Data!$A:$A,0),1)=0,"",INDEX(Data!$BR:$BR,MATCH(B43,Data!$A:$A,0),1)))</f>
        <v/>
      </c>
      <c r="B43" s="43" t="str">
        <f ca="1">IFERROR(INDEX(Data!A$1:$A$1002,_xlfn.AGGREGATE(15,6,(OFFSET(Data!$A$1,0,MATCH(B$6,Data!$1:$1,0)-1,1000,1)=IF(B$7="","Yes",B$7))/(OFFSET(Data!$A$1,0,MATCH(B$6,Data!$1:$1,0)-1,1000,1)=IF(B$7="","Yes",B$7))*ROW(Data!$C$1:$C$1002),ROW(B43)-ROW(B$7)),1),"")</f>
        <v>Lifetime Movie Network</v>
      </c>
      <c r="C43" s="43" t="str">
        <f ca="1">IF(D43="","",IF(INDEX(Data!$BR:$BR,MATCH(D43,Data!$A:$A,0),1)=0,"",INDEX(Data!$BR:$BR,MATCH(D43,Data!$A:$A,0),1)))</f>
        <v/>
      </c>
      <c r="D43" s="43" t="str">
        <f ca="1">IFERROR(INDEX(Data!$A$1:C$1002,_xlfn.AGGREGATE(15,6,(OFFSET(Data!$A$1,0,MATCH(D$6,Data!$1:$1,0)-1,1000,1)=IF(D$7="","Yes",D$7))/(OFFSET(Data!$A$1,0,MATCH(D$6,Data!$1:$1,0)-1,1000,1)=IF(D$7="","Yes",D$7))*ROW(Data!$C$1:$C$1002),ROW(D43)-ROW(D$7)),1),"")</f>
        <v/>
      </c>
      <c r="E43" s="43" t="str">
        <f ca="1">IF(F43="","",IF(INDEX(Data!$BR:$BR,MATCH(F43,Data!$A:$A,0),1)=0,"",INDEX(Data!$BR:$BR,MATCH(F43,Data!$A:$A,0),1)))</f>
        <v/>
      </c>
      <c r="F43" s="43" t="str">
        <f ca="1">IFERROR(INDEX(Data!$A$1:E$1002,_xlfn.AGGREGATE(15,6,(OFFSET(Data!$A$1,0,MATCH(F$6,Data!$1:$1,0)-1,1000,1)=IF(F$7="","Yes",F$7))/(OFFSET(Data!$A$1,0,MATCH(F$6,Data!$1:$1,0)-1,1000,1)=IF(F$7="","Yes",F$7))*ROW(Data!$C$1:$C$1002),ROW(F43)-ROW(F$7)),1),"")</f>
        <v>Newsy</v>
      </c>
      <c r="G43" s="43" t="str">
        <f ca="1">IF(H43="","",IF(INDEX(Data!$BR:$BR,MATCH(H43,Data!$A:$A,0),1)=0,"",INDEX(Data!$BR:$BR,MATCH(H43,Data!$A:$A,0),1)))</f>
        <v/>
      </c>
      <c r="H43" s="43" t="str">
        <f ca="1">IFERROR(INDEX(Data!$A$1:G$1002,_xlfn.AGGREGATE(15,6,(OFFSET(Data!$A$1,0,MATCH(H$6,Data!$1:$1,0)-1,1000,1)=IF(H$7="","Yes",H$7))/(OFFSET(Data!$A$1,0,MATCH(H$6,Data!$1:$1,0)-1,1000,1)=IF(H$7="","Yes",H$7))*ROW(Data!$C$1:$C$1002),ROW(H43)-ROW(H$7)),1),"")</f>
        <v>MSNBC</v>
      </c>
      <c r="I43" s="43" t="str">
        <f ca="1">IF(J43="","",IF(INDEX(Data!$BR:$BR,MATCH(J43,Data!$A:$A,0),1)=0,"",INDEX(Data!$BR:$BR,MATCH(J43,Data!$A:$A,0),1)))</f>
        <v/>
      </c>
      <c r="J43" s="43" t="str">
        <f ca="1">IFERROR(INDEX(Data!$A$1:I$1002,_xlfn.AGGREGATE(15,6,(OFFSET(Data!$A$1,0,MATCH(J$6,Data!$1:$1,0)-1,1000,1)=IF(J$7="","Yes",J$7))/(OFFSET(Data!$A$1,0,MATCH(J$6,Data!$1:$1,0)-1,1000,1)=IF(J$7="","Yes",J$7))*ROW(Data!$C$1:$C$1002),ROW(J43)-ROW(J$7)),1),"")</f>
        <v>FX Movie Channel</v>
      </c>
      <c r="K43" s="43" t="str">
        <f ca="1">IF(L43="","",IF(INDEX(Data!$BR:$BR,MATCH(L43,Data!$A:$A,0),1)=0,"",INDEX(Data!$BR:$BR,MATCH(L43,Data!$A:$A,0),1)))</f>
        <v/>
      </c>
      <c r="L43" s="43" t="str">
        <f ca="1">IFERROR(INDEX(Data!$A$1:K$1002,_xlfn.AGGREGATE(15,6,(OFFSET(Data!$A$1,0,MATCH(L$6,Data!$1:$1,0)-1,1000,1)=IF(L$7="","Yes",L$7))/(OFFSET(Data!$A$1,0,MATCH(L$6,Data!$1:$1,0)-1,1000,1)=IF(L$7="","Yes",L$7))*ROW(Data!$C$1:$C$1002),ROW(L43)-ROW(L$7)),1),"")</f>
        <v>Freeform</v>
      </c>
      <c r="M43" s="43" t="str">
        <f ca="1">IF(N43="","",IF(INDEX(Data!$BR:$BR,MATCH(N43,Data!$A:$A,0),1)=0,"",INDEX(Data!$BR:$BR,MATCH(N43,Data!$A:$A,0),1)))</f>
        <v/>
      </c>
      <c r="N43" s="43" t="str">
        <f ca="1">IFERROR(INDEX(Data!$A$1:M$1002,_xlfn.AGGREGATE(15,6,(OFFSET(Data!$A$1,0,MATCH(N$6,Data!$1:$1,0)-1,1000,1)=IF(N$7="","Yes",N$7))/(OFFSET(Data!$A$1,0,MATCH(N$6,Data!$1:$1,0)-1,1000,1)=IF(N$7="","Yes",N$7))*ROW(Data!$C$1:$C$1002),ROW(N43)-ROW(N$7)),1),"")</f>
        <v>ESPNews</v>
      </c>
      <c r="O43" s="43" t="str">
        <f ca="1">IF(P43="","",IF(INDEX(Data!$BR:$BR,MATCH(P43,Data!$A:$A,0),1)=0,"",INDEX(Data!$BR:$BR,MATCH(P43,Data!$A:$A,0),1)))</f>
        <v/>
      </c>
      <c r="P43" s="43" t="str">
        <f ca="1">IFERROR(INDEX(Data!$A$1:O$1002,_xlfn.AGGREGATE(15,6,(OFFSET(Data!$A$1,0,MATCH(P$6,Data!$1:$1,0)-1,1000,1)=IF(P$7="","Yes",P$7))/(OFFSET(Data!$A$1,0,MATCH(P$6,Data!$1:$1,0)-1,1000,1)=IF(P$7="","Yes",P$7))*ROW(Data!$C$1:$C$1002),ROW(P43)-ROW(P$7)),1),"")</f>
        <v>Discovery Family</v>
      </c>
      <c r="Q43" s="43" t="str">
        <f ca="1">IF(R43="","",IF(INDEX(Data!$BR:$BR,MATCH(R43,Data!$A:$A,0),1)=0,"",INDEX(Data!$BR:$BR,MATCH(R43,Data!$A:$A,0),1)))</f>
        <v/>
      </c>
      <c r="R43" s="43" t="str">
        <f ca="1">IFERROR(INDEX(Data!$A$1:Q$1002,_xlfn.AGGREGATE(15,6,(OFFSET(Data!$A$1,0,MATCH(R$6,Data!$1:$1,0)-1,1000,1)=IF(R$7="","Yes",R$7))/(OFFSET(Data!$A$1,0,MATCH(R$6,Data!$1:$1,0)-1,1000,1)=IF(R$7="","Yes",R$7))*ROW(Data!$C$1:$C$1002),ROW(R43)-ROW(R$7)),1),"")</f>
        <v>Discovery Channel</v>
      </c>
      <c r="S43" s="43" t="str">
        <f ca="1">IF(T43="","",IF(INDEX(Data!$BR:$BR,MATCH(T43,Data!$A:$A,0),1)=0,"",INDEX(Data!$BR:$BR,MATCH(T43,Data!$A:$A,0),1)))</f>
        <v/>
      </c>
      <c r="T43" s="43" t="str">
        <f ca="1">IFERROR(INDEX(Data!$A$1:R$1002,_xlfn.AGGREGATE(15,6,(OFFSET(Data!$A$1,0,MATCH(T$6,Data!$1:$1,0)-1,1000,1)=IF(T$7="","Yes",T$7))/(OFFSET(Data!$A$1,0,MATCH(T$6,Data!$1:$1,0)-1,1000,1)=IF(T$7="","Yes",T$7))*ROW(Data!$C$1:$C$1002),ROW(T43)-ROW(T$7)),1),"")</f>
        <v>Discovery En Espanol</v>
      </c>
      <c r="U43" s="43">
        <f ca="1">IF(V43="","",IF(INDEX(Data!$BR:$BR,MATCH(V43,Data!$A:$A,0),1)=0,"",INDEX(Data!$BR:$BR,MATCH(V43,Data!$A:$A,0),1)))</f>
        <v>2</v>
      </c>
      <c r="V43" s="43" t="str">
        <f ca="1">IFERROR(INDEX(Data!$A$1:T$1002,_xlfn.AGGREGATE(15,6,(OFFSET(Data!$A$1,0,MATCH(V$6,Data!$1:$1,0)-1,1000,1)=IF(V$7="","Yes",V$7))/(OFFSET(Data!$A$1,0,MATCH(V$6,Data!$1:$1,0)-1,1000,1)=IF(V$7="","Yes",V$7))*ROW(Data!$C$1:$C$1002),ROW(V43)-ROW(V$7)),1),"")</f>
        <v>Fox Sports Regionals</v>
      </c>
      <c r="W43" s="43" t="str">
        <f ca="1">IF(X43="","",IF(INDEX(Data!$BR:$BR,MATCH(X43,Data!$A:$A,0),1)=0,"",INDEX(Data!$BR:$BR,MATCH(X43,Data!$A:$A,0),1)))</f>
        <v/>
      </c>
      <c r="X43" s="43" t="str">
        <f ca="1">IFERROR(INDEX(Data!$A$1:Y$1002,_xlfn.AGGREGATE(15,6,(OFFSET(Data!$A$1,0,MATCH(X$6,Data!$1:$1,0)-1,1000,1)=IF(X$7="","Yes",X$7))/(OFFSET(Data!$A$1,0,MATCH(X$6,Data!$1:$1,0)-1,1000,1)=IF(X$7="","Yes",X$7))*ROW(Data!$C$1:$C$1002),ROW(X43)-ROW(X$7)),1),"")</f>
        <v>Fox Sports 1</v>
      </c>
      <c r="Y43" s="43" t="str">
        <f ca="1">IF(Z43="","",IF(INDEX(Data!$BR:$BR,MATCH(Z43,Data!$A:$A,0),1)=0,"",INDEX(Data!$BR:$BR,MATCH(Z43,Data!$A:$A,0),1)))</f>
        <v/>
      </c>
      <c r="Z43" s="43" t="str">
        <f ca="1">IFERROR(INDEX(Data!$A$1:AA$1002,_xlfn.AGGREGATE(15,6,(OFFSET(Data!$A$1,0,MATCH(Z$6,Data!$1:$1,0)-1,1000,1)=IF(Z$7="","Yes",Z$7))/(OFFSET(Data!$A$1,0,MATCH(Z$6,Data!$1:$1,0)-1,1000,1)=IF(Z$7="","Yes",Z$7))*ROW(Data!$C$1:$C$1002),ROW(Z43)-ROW(Z$7)),1),"")</f>
        <v>MSNBC</v>
      </c>
      <c r="AA43" s="43" t="str">
        <f ca="1">IF(AB43="","",IF(INDEX(Data!$BR:$BR,MATCH(AB43,Data!$A:$A,0),1)=0,"",INDEX(Data!$BR:$BR,MATCH(AB43,Data!$A:$A,0),1)))</f>
        <v/>
      </c>
      <c r="AB43" s="43" t="str">
        <f ca="1">IFERROR(INDEX(Data!$A$1:AC$1002,_xlfn.AGGREGATE(15,6,(OFFSET(Data!$A$1,0,MATCH(AB$6,Data!$1:$1,0)-1,1000,1)=IF(AB$7="","Yes",AB$7))/(OFFSET(Data!$A$1,0,MATCH(AB$6,Data!$1:$1,0)-1,1000,1)=IF(AB$7="","Yes",AB$7))*ROW(Data!$C$1:$C$1002),ROW(AB43)-ROW(AB$7)),1),"")</f>
        <v>FYI</v>
      </c>
      <c r="AC43" s="43" t="str">
        <f ca="1">IF(AD43="","",IF(INDEX(Data!$BR:$BR,MATCH(AD43,Data!$A:$A,0),1)=0,"",INDEX(Data!$BR:$BR,MATCH(AD43,Data!$A:$A,0),1)))</f>
        <v/>
      </c>
      <c r="AD43" s="43" t="str">
        <f ca="1">IFERROR(INDEX(Data!$A$1:AE$1002,_xlfn.AGGREGATE(15,6,(OFFSET(Data!$A$1,0,MATCH(AD$6,Data!$1:$1,0)-1,1000,1)=IF(AD$7="","Yes",AD$7))/(OFFSET(Data!$A$1,0,MATCH(AD$6,Data!$1:$1,0)-1,1000,1)=IF(AD$7="","Yes",AD$7))*ROW(Data!$C$1:$C$1002),ROW(AD43)-ROW(AD$7)),1),"")</f>
        <v>Turner Classic Movies</v>
      </c>
      <c r="AE43" s="43" t="str">
        <f ca="1">IF(AF43="","",IF(INDEX(Data!$BR:$BR,MATCH(AF43,Data!$A:$A,0),1)=0,"",INDEX(Data!$BR:$BR,MATCH(AF43,Data!$A:$A,0),1)))</f>
        <v/>
      </c>
      <c r="AF43" s="43" t="str">
        <f ca="1">IFERROR(INDEX(Data!$A$1:AM$1002,_xlfn.AGGREGATE(15,6,(OFFSET(Data!$A$1,0,MATCH(AF$6,Data!$1:$1,0)-1,1000,1)=IF(AF$7="","Yes",AF$7))/(OFFSET(Data!$A$1,0,MATCH(AF$6,Data!$1:$1,0)-1,1000,1)=IF(AF$7="","Yes",AF$7))*ROW(Data!$C$1:$C$1002),ROW(AF43)-ROW(AF$7)),1),"")</f>
        <v/>
      </c>
      <c r="AG43" s="43" t="str">
        <f ca="1">IF(AH43="","",IF(INDEX(Data!$BR:$BR,MATCH(AH43,Data!$A:$A,0),1)=0,"",INDEX(Data!$BR:$BR,MATCH(AH43,Data!$A:$A,0),1)))</f>
        <v/>
      </c>
      <c r="AH43" s="43" t="str">
        <f ca="1">IFERROR(INDEX(Data!$A$1:AO$1002,_xlfn.AGGREGATE(15,6,(OFFSET(Data!$A$1,0,MATCH(AH$6,Data!$1:$1,0)-1,1000,1)=IF(AH$7="","Yes",AH$7))/(OFFSET(Data!$A$1,0,MATCH(AH$6,Data!$1:$1,0)-1,1000,1)=IF(AH$7="","Yes",AH$7))*ROW(Data!$C$1:$C$1002),ROW(AH43)-ROW(AH$7)),1),"")</f>
        <v/>
      </c>
      <c r="AI43" s="43" t="str">
        <f ca="1">IF(AJ43="","",IF(INDEX(Data!$BR:$BR,MATCH(AJ43,Data!$A:$A,0),1)=0,"",INDEX(Data!$BR:$BR,MATCH(AJ43,Data!$A:$A,0),1)))</f>
        <v/>
      </c>
      <c r="AJ43" s="43" t="str">
        <f ca="1">IFERROR(INDEX(Data!$A$1:AQ$1002,_xlfn.AGGREGATE(15,6,(OFFSET(Data!$A$1,0,MATCH(AJ$6,Data!$1:$1,0)-1,1000,1)=IF(AJ$7="","Yes",AJ$7))/(OFFSET(Data!$A$1,0,MATCH(AJ$6,Data!$1:$1,0)-1,1000,1)=IF(AJ$7="","Yes",AJ$7))*ROW(Data!$C$1:$C$1002),ROW(AJ43)-ROW(AJ$7)),1),"")</f>
        <v>Game Show Network</v>
      </c>
      <c r="AK43" s="43" t="str">
        <f ca="1">IF(AL43="","",IF(INDEX(Data!$BR:$BR,MATCH(AL43,Data!$A:$A,0),1)=0,"",INDEX(Data!$BR:$BR,MATCH(AL43,Data!$A:$A,0),1)))</f>
        <v/>
      </c>
      <c r="AL43" s="43" t="str">
        <f ca="1">IFERROR(INDEX(Data!$A$1:AS$1002,_xlfn.AGGREGATE(15,6,(OFFSET(Data!$A$1,0,MATCH(AL$6,Data!$1:$1,0)-1,1000,1)=IF(AL$7="","Yes",AL$7))/(OFFSET(Data!$A$1,0,MATCH(AL$6,Data!$1:$1,0)-1,1000,1)=IF(AL$7="","Yes",AL$7))*ROW(Data!$C$1:$C$1002),ROW(AL43)-ROW(AL$7)),1),"")</f>
        <v/>
      </c>
      <c r="AM43" s="43" t="str">
        <f ca="1">IF(AN43="","",IF(INDEX(Data!$BR:$BR,MATCH(AN43,Data!$A:$A,0),1)=0,"",INDEX(Data!$BR:$BR,MATCH(AN43,Data!$A:$A,0),1)))</f>
        <v/>
      </c>
      <c r="AN43" s="43" t="str">
        <f ca="1">IFERROR(INDEX(Data!$A$1:AU$1002,_xlfn.AGGREGATE(15,6,(OFFSET(Data!$A$1,0,MATCH(AN$6,Data!$1:$1,0)-1,1000,1)=IF(AN$7="","Yes",AN$7))/(OFFSET(Data!$A$1,0,MATCH(AN$6,Data!$1:$1,0)-1,1000,1)=IF(AN$7="","Yes",AN$7))*ROW(Data!$C$1:$C$1002),ROW(AN43)-ROW(AN$7)),1),"")</f>
        <v>Logo</v>
      </c>
    </row>
    <row r="44" spans="1:40" x14ac:dyDescent="0.4">
      <c r="A44" s="43" t="str">
        <f ca="1">IF(B44="","",IF(INDEX(Data!$BR:$BR,MATCH(B44,Data!$A:$A,0),1)=0,"",INDEX(Data!$BR:$BR,MATCH(B44,Data!$A:$A,0),1)))</f>
        <v/>
      </c>
      <c r="B44" s="43" t="str">
        <f ca="1">IFERROR(INDEX(Data!A$1:$A$1002,_xlfn.AGGREGATE(15,6,(OFFSET(Data!$A$1,0,MATCH(B$6,Data!$1:$1,0)-1,1000,1)=IF(B$7="","Yes",B$7))/(OFFSET(Data!$A$1,0,MATCH(B$6,Data!$1:$1,0)-1,1000,1)=IF(B$7="","Yes",B$7))*ROW(Data!$C$1:$C$1002),ROW(B44)-ROW(B$7)),1),"")</f>
        <v>Logo</v>
      </c>
      <c r="C44" s="43" t="str">
        <f ca="1">IF(D44="","",IF(INDEX(Data!$BR:$BR,MATCH(D44,Data!$A:$A,0),1)=0,"",INDEX(Data!$BR:$BR,MATCH(D44,Data!$A:$A,0),1)))</f>
        <v/>
      </c>
      <c r="D44" s="43" t="str">
        <f ca="1">IFERROR(INDEX(Data!$A$1:C$1002,_xlfn.AGGREGATE(15,6,(OFFSET(Data!$A$1,0,MATCH(D$6,Data!$1:$1,0)-1,1000,1)=IF(D$7="","Yes",D$7))/(OFFSET(Data!$A$1,0,MATCH(D$6,Data!$1:$1,0)-1,1000,1)=IF(D$7="","Yes",D$7))*ROW(Data!$C$1:$C$1002),ROW(D44)-ROW(D$7)),1),"")</f>
        <v/>
      </c>
      <c r="E44" s="43" t="str">
        <f ca="1">IF(F44="","",IF(INDEX(Data!$BR:$BR,MATCH(F44,Data!$A:$A,0),1)=0,"",INDEX(Data!$BR:$BR,MATCH(F44,Data!$A:$A,0),1)))</f>
        <v/>
      </c>
      <c r="F44" s="43" t="str">
        <f ca="1">IFERROR(INDEX(Data!$A$1:E$1002,_xlfn.AGGREGATE(15,6,(OFFSET(Data!$A$1,0,MATCH(F$6,Data!$1:$1,0)-1,1000,1)=IF(F$7="","Yes",F$7))/(OFFSET(Data!$A$1,0,MATCH(F$6,Data!$1:$1,0)-1,1000,1)=IF(F$7="","Yes",F$7))*ROW(Data!$C$1:$C$1002),ROW(F44)-ROW(F$7)),1),"")</f>
        <v>NFL Network</v>
      </c>
      <c r="G44" s="43" t="str">
        <f ca="1">IF(H44="","",IF(INDEX(Data!$BR:$BR,MATCH(H44,Data!$A:$A,0),1)=0,"",INDEX(Data!$BR:$BR,MATCH(H44,Data!$A:$A,0),1)))</f>
        <v/>
      </c>
      <c r="H44" s="43" t="str">
        <f ca="1">IFERROR(INDEX(Data!$A$1:G$1002,_xlfn.AGGREGATE(15,6,(OFFSET(Data!$A$1,0,MATCH(H$6,Data!$1:$1,0)-1,1000,1)=IF(H$7="","Yes",H$7))/(OFFSET(Data!$A$1,0,MATCH(H$6,Data!$1:$1,0)-1,1000,1)=IF(H$7="","Yes",H$7))*ROW(Data!$C$1:$C$1002),ROW(H44)-ROW(H$7)),1),"")</f>
        <v>MTV</v>
      </c>
      <c r="I44" s="43" t="str">
        <f ca="1">IF(J44="","",IF(INDEX(Data!$BR:$BR,MATCH(J44,Data!$A:$A,0),1)=0,"",INDEX(Data!$BR:$BR,MATCH(J44,Data!$A:$A,0),1)))</f>
        <v/>
      </c>
      <c r="J44" s="43" t="str">
        <f ca="1">IFERROR(INDEX(Data!$A$1:I$1002,_xlfn.AGGREGATE(15,6,(OFFSET(Data!$A$1,0,MATCH(J$6,Data!$1:$1,0)-1,1000,1)=IF(J$7="","Yes",J$7))/(OFFSET(Data!$A$1,0,MATCH(J$6,Data!$1:$1,0)-1,1000,1)=IF(J$7="","Yes",J$7))*ROW(Data!$C$1:$C$1002),ROW(J44)-ROW(J$7)),1),"")</f>
        <v>FXX</v>
      </c>
      <c r="K44" s="43" t="str">
        <f ca="1">IF(L44="","",IF(INDEX(Data!$BR:$BR,MATCH(L44,Data!$A:$A,0),1)=0,"",INDEX(Data!$BR:$BR,MATCH(L44,Data!$A:$A,0),1)))</f>
        <v/>
      </c>
      <c r="L44" s="43" t="str">
        <f ca="1">IFERROR(INDEX(Data!$A$1:K$1002,_xlfn.AGGREGATE(15,6,(OFFSET(Data!$A$1,0,MATCH(L$6,Data!$1:$1,0)-1,1000,1)=IF(L$7="","Yes",L$7))/(OFFSET(Data!$A$1,0,MATCH(L$6,Data!$1:$1,0)-1,1000,1)=IF(L$7="","Yes",L$7))*ROW(Data!$C$1:$C$1002),ROW(L44)-ROW(L$7)),1),"")</f>
        <v>FX</v>
      </c>
      <c r="M44" s="43" t="str">
        <f ca="1">IF(N44="","",IF(INDEX(Data!$BR:$BR,MATCH(N44,Data!$A:$A,0),1)=0,"",INDEX(Data!$BR:$BR,MATCH(N44,Data!$A:$A,0),1)))</f>
        <v/>
      </c>
      <c r="N44" s="43" t="str">
        <f ca="1">IFERROR(INDEX(Data!$A$1:M$1002,_xlfn.AGGREGATE(15,6,(OFFSET(Data!$A$1,0,MATCH(N$6,Data!$1:$1,0)-1,1000,1)=IF(N$7="","Yes",N$7))/(OFFSET(Data!$A$1,0,MATCH(N$6,Data!$1:$1,0)-1,1000,1)=IF(N$7="","Yes",N$7))*ROW(Data!$C$1:$C$1002),ROW(N44)-ROW(N$7)),1),"")</f>
        <v>ESPNu</v>
      </c>
      <c r="O44" s="43" t="str">
        <f ca="1">IF(P44="","",IF(INDEX(Data!$BR:$BR,MATCH(P44,Data!$A:$A,0),1)=0,"",INDEX(Data!$BR:$BR,MATCH(P44,Data!$A:$A,0),1)))</f>
        <v/>
      </c>
      <c r="P44" s="43" t="str">
        <f ca="1">IFERROR(INDEX(Data!$A$1:O$1002,_xlfn.AGGREGATE(15,6,(OFFSET(Data!$A$1,0,MATCH(P$6,Data!$1:$1,0)-1,1000,1)=IF(P$7="","Yes",P$7))/(OFFSET(Data!$A$1,0,MATCH(P$6,Data!$1:$1,0)-1,1000,1)=IF(P$7="","Yes",P$7))*ROW(Data!$C$1:$C$1002),ROW(P44)-ROW(P$7)),1),"")</f>
        <v>Discovery Life</v>
      </c>
      <c r="Q44" s="43" t="str">
        <f ca="1">IF(R44="","",IF(INDEX(Data!$BR:$BR,MATCH(R44,Data!$A:$A,0),1)=0,"",INDEX(Data!$BR:$BR,MATCH(R44,Data!$A:$A,0),1)))</f>
        <v/>
      </c>
      <c r="R44" s="43" t="str">
        <f ca="1">IFERROR(INDEX(Data!$A$1:Q$1002,_xlfn.AGGREGATE(15,6,(OFFSET(Data!$A$1,0,MATCH(R$6,Data!$1:$1,0)-1,1000,1)=IF(R$7="","Yes",R$7))/(OFFSET(Data!$A$1,0,MATCH(R$6,Data!$1:$1,0)-1,1000,1)=IF(R$7="","Yes",R$7))*ROW(Data!$C$1:$C$1002),ROW(R44)-ROW(R$7)),1),"")</f>
        <v>Discovery Family</v>
      </c>
      <c r="S44" s="43" t="str">
        <f ca="1">IF(T44="","",IF(INDEX(Data!$BR:$BR,MATCH(T44,Data!$A:$A,0),1)=0,"",INDEX(Data!$BR:$BR,MATCH(T44,Data!$A:$A,0),1)))</f>
        <v/>
      </c>
      <c r="T44" s="43" t="str">
        <f ca="1">IFERROR(INDEX(Data!$A$1:R$1002,_xlfn.AGGREGATE(15,6,(OFFSET(Data!$A$1,0,MATCH(T$6,Data!$1:$1,0)-1,1000,1)=IF(T$7="","Yes",T$7))/(OFFSET(Data!$A$1,0,MATCH(T$6,Data!$1:$1,0)-1,1000,1)=IF(T$7="","Yes",T$7))*ROW(Data!$C$1:$C$1002),ROW(T44)-ROW(T$7)),1),"")</f>
        <v>Discovery Familia</v>
      </c>
      <c r="U44" s="43" t="str">
        <f ca="1">IF(V44="","",IF(INDEX(Data!$BR:$BR,MATCH(V44,Data!$A:$A,0),1)=0,"",INDEX(Data!$BR:$BR,MATCH(V44,Data!$A:$A,0),1)))</f>
        <v/>
      </c>
      <c r="V44" s="43" t="str">
        <f ca="1">IFERROR(INDEX(Data!$A$1:T$1002,_xlfn.AGGREGATE(15,6,(OFFSET(Data!$A$1,0,MATCH(V$6,Data!$1:$1,0)-1,1000,1)=IF(V$7="","Yes",V$7))/(OFFSET(Data!$A$1,0,MATCH(V$6,Data!$1:$1,0)-1,1000,1)=IF(V$7="","Yes",V$7))*ROW(Data!$C$1:$C$1002),ROW(V44)-ROW(V$7)),1),"")</f>
        <v>Freeform</v>
      </c>
      <c r="W44" s="43" t="str">
        <f ca="1">IF(X44="","",IF(INDEX(Data!$BR:$BR,MATCH(X44,Data!$A:$A,0),1)=0,"",INDEX(Data!$BR:$BR,MATCH(X44,Data!$A:$A,0),1)))</f>
        <v/>
      </c>
      <c r="X44" s="43" t="str">
        <f ca="1">IFERROR(INDEX(Data!$A$1:Y$1002,_xlfn.AGGREGATE(15,6,(OFFSET(Data!$A$1,0,MATCH(X$6,Data!$1:$1,0)-1,1000,1)=IF(X$7="","Yes",X$7))/(OFFSET(Data!$A$1,0,MATCH(X$6,Data!$1:$1,0)-1,1000,1)=IF(X$7="","Yes",X$7))*ROW(Data!$C$1:$C$1002),ROW(X44)-ROW(X$7)),1),"")</f>
        <v>Fox Sports 2</v>
      </c>
      <c r="Y44" s="43" t="str">
        <f ca="1">IF(Z44="","",IF(INDEX(Data!$BR:$BR,MATCH(Z44,Data!$A:$A,0),1)=0,"",INDEX(Data!$BR:$BR,MATCH(Z44,Data!$A:$A,0),1)))</f>
        <v/>
      </c>
      <c r="Z44" s="43" t="str">
        <f ca="1">IFERROR(INDEX(Data!$A$1:AA$1002,_xlfn.AGGREGATE(15,6,(OFFSET(Data!$A$1,0,MATCH(Z$6,Data!$1:$1,0)-1,1000,1)=IF(Z$7="","Yes",Z$7))/(OFFSET(Data!$A$1,0,MATCH(Z$6,Data!$1:$1,0)-1,1000,1)=IF(Z$7="","Yes",Z$7))*ROW(Data!$C$1:$C$1002),ROW(Z44)-ROW(Z$7)),1),"")</f>
        <v>MynetworkTV</v>
      </c>
      <c r="AA44" s="43" t="str">
        <f ca="1">IF(AB44="","",IF(INDEX(Data!$BR:$BR,MATCH(AB44,Data!$A:$A,0),1)=0,"",INDEX(Data!$BR:$BR,MATCH(AB44,Data!$A:$A,0),1)))</f>
        <v/>
      </c>
      <c r="AB44" s="43" t="str">
        <f ca="1">IFERROR(INDEX(Data!$A$1:AC$1002,_xlfn.AGGREGATE(15,6,(OFFSET(Data!$A$1,0,MATCH(AB$6,Data!$1:$1,0)-1,1000,1)=IF(AB$7="","Yes",AB$7))/(OFFSET(Data!$A$1,0,MATCH(AB$6,Data!$1:$1,0)-1,1000,1)=IF(AB$7="","Yes",AB$7))*ROW(Data!$C$1:$C$1002),ROW(AB44)-ROW(AB$7)),1),"")</f>
        <v>Galavision</v>
      </c>
      <c r="AC44" s="43" t="str">
        <f ca="1">IF(AD44="","",IF(INDEX(Data!$BR:$BR,MATCH(AD44,Data!$A:$A,0),1)=0,"",INDEX(Data!$BR:$BR,MATCH(AD44,Data!$A:$A,0),1)))</f>
        <v/>
      </c>
      <c r="AD44" s="43" t="str">
        <f ca="1">IFERROR(INDEX(Data!$A$1:AE$1002,_xlfn.AGGREGATE(15,6,(OFFSET(Data!$A$1,0,MATCH(AD$6,Data!$1:$1,0)-1,1000,1)=IF(AD$7="","Yes",AD$7))/(OFFSET(Data!$A$1,0,MATCH(AD$6,Data!$1:$1,0)-1,1000,1)=IF(AD$7="","Yes",AD$7))*ROW(Data!$C$1:$C$1002),ROW(AD44)-ROW(AD$7)),1),"")</f>
        <v>TV Land</v>
      </c>
      <c r="AE44" s="43" t="str">
        <f ca="1">IF(AF44="","",IF(INDEX(Data!$BR:$BR,MATCH(AF44,Data!$A:$A,0),1)=0,"",INDEX(Data!$BR:$BR,MATCH(AF44,Data!$A:$A,0),1)))</f>
        <v/>
      </c>
      <c r="AF44" s="43" t="str">
        <f ca="1">IFERROR(INDEX(Data!$A$1:AM$1002,_xlfn.AGGREGATE(15,6,(OFFSET(Data!$A$1,0,MATCH(AF$6,Data!$1:$1,0)-1,1000,1)=IF(AF$7="","Yes",AF$7))/(OFFSET(Data!$A$1,0,MATCH(AF$6,Data!$1:$1,0)-1,1000,1)=IF(AF$7="","Yes",AF$7))*ROW(Data!$C$1:$C$1002),ROW(AF44)-ROW(AF$7)),1),"")</f>
        <v/>
      </c>
      <c r="AG44" s="43" t="str">
        <f ca="1">IF(AH44="","",IF(INDEX(Data!$BR:$BR,MATCH(AH44,Data!$A:$A,0),1)=0,"",INDEX(Data!$BR:$BR,MATCH(AH44,Data!$A:$A,0),1)))</f>
        <v/>
      </c>
      <c r="AH44" s="43" t="str">
        <f ca="1">IFERROR(INDEX(Data!$A$1:AO$1002,_xlfn.AGGREGATE(15,6,(OFFSET(Data!$A$1,0,MATCH(AH$6,Data!$1:$1,0)-1,1000,1)=IF(AH$7="","Yes",AH$7))/(OFFSET(Data!$A$1,0,MATCH(AH$6,Data!$1:$1,0)-1,1000,1)=IF(AH$7="","Yes",AH$7))*ROW(Data!$C$1:$C$1002),ROW(AH44)-ROW(AH$7)),1),"")</f>
        <v/>
      </c>
      <c r="AI44" s="43" t="str">
        <f ca="1">IF(AJ44="","",IF(INDEX(Data!$BR:$BR,MATCH(AJ44,Data!$A:$A,0),1)=0,"",INDEX(Data!$BR:$BR,MATCH(AJ44,Data!$A:$A,0),1)))</f>
        <v/>
      </c>
      <c r="AJ44" s="43" t="str">
        <f ca="1">IFERROR(INDEX(Data!$A$1:AQ$1002,_xlfn.AGGREGATE(15,6,(OFFSET(Data!$A$1,0,MATCH(AJ$6,Data!$1:$1,0)-1,1000,1)=IF(AJ$7="","Yes",AJ$7))/(OFFSET(Data!$A$1,0,MATCH(AJ$6,Data!$1:$1,0)-1,1000,1)=IF(AJ$7="","Yes",AJ$7))*ROW(Data!$C$1:$C$1002),ROW(AJ44)-ROW(AJ$7)),1),"")</f>
        <v>Hallmark</v>
      </c>
      <c r="AK44" s="43" t="str">
        <f ca="1">IF(AL44="","",IF(INDEX(Data!$BR:$BR,MATCH(AL44,Data!$A:$A,0),1)=0,"",INDEX(Data!$BR:$BR,MATCH(AL44,Data!$A:$A,0),1)))</f>
        <v/>
      </c>
      <c r="AL44" s="43" t="str">
        <f ca="1">IFERROR(INDEX(Data!$A$1:AS$1002,_xlfn.AGGREGATE(15,6,(OFFSET(Data!$A$1,0,MATCH(AL$6,Data!$1:$1,0)-1,1000,1)=IF(AL$7="","Yes",AL$7))/(OFFSET(Data!$A$1,0,MATCH(AL$6,Data!$1:$1,0)-1,1000,1)=IF(AL$7="","Yes",AL$7))*ROW(Data!$C$1:$C$1002),ROW(AL44)-ROW(AL$7)),1),"")</f>
        <v/>
      </c>
      <c r="AM44" s="43" t="str">
        <f ca="1">IF(AN44="","",IF(INDEX(Data!$BR:$BR,MATCH(AN44,Data!$A:$A,0),1)=0,"",INDEX(Data!$BR:$BR,MATCH(AN44,Data!$A:$A,0),1)))</f>
        <v/>
      </c>
      <c r="AN44" s="43" t="str">
        <f ca="1">IFERROR(INDEX(Data!$A$1:AU$1002,_xlfn.AGGREGATE(15,6,(OFFSET(Data!$A$1,0,MATCH(AN$6,Data!$1:$1,0)-1,1000,1)=IF(AN$7="","Yes",AN$7))/(OFFSET(Data!$A$1,0,MATCH(AN$6,Data!$1:$1,0)-1,1000,1)=IF(AN$7="","Yes",AN$7))*ROW(Data!$C$1:$C$1002),ROW(AN44)-ROW(AN$7)),1),"")</f>
        <v>Motor Trend</v>
      </c>
    </row>
    <row r="45" spans="1:40" ht="24" x14ac:dyDescent="0.4">
      <c r="A45" s="43" t="str">
        <f ca="1">IF(B45="","",IF(INDEX(Data!$BR:$BR,MATCH(B45,Data!$A:$A,0),1)=0,"",INDEX(Data!$BR:$BR,MATCH(B45,Data!$A:$A,0),1)))</f>
        <v/>
      </c>
      <c r="B45" s="43" t="str">
        <f ca="1">IFERROR(INDEX(Data!A$1:$A$1002,_xlfn.AGGREGATE(15,6,(OFFSET(Data!$A$1,0,MATCH(B$6,Data!$1:$1,0)-1,1000,1)=IF(B$7="","Yes",B$7))/(OFFSET(Data!$A$1,0,MATCH(B$6,Data!$1:$1,0)-1,1000,1)=IF(B$7="","Yes",B$7))*ROW(Data!$C$1:$C$1002),ROW(B45)-ROW(B$7)),1),"")</f>
        <v>Motor Trend</v>
      </c>
      <c r="C45" s="43" t="str">
        <f ca="1">IF(D45="","",IF(INDEX(Data!$BR:$BR,MATCH(D45,Data!$A:$A,0),1)=0,"",INDEX(Data!$BR:$BR,MATCH(D45,Data!$A:$A,0),1)))</f>
        <v/>
      </c>
      <c r="D45" s="43" t="str">
        <f ca="1">IFERROR(INDEX(Data!$A$1:C$1002,_xlfn.AGGREGATE(15,6,(OFFSET(Data!$A$1,0,MATCH(D$6,Data!$1:$1,0)-1,1000,1)=IF(D$7="","Yes",D$7))/(OFFSET(Data!$A$1,0,MATCH(D$6,Data!$1:$1,0)-1,1000,1)=IF(D$7="","Yes",D$7))*ROW(Data!$C$1:$C$1002),ROW(D45)-ROW(D$7)),1),"")</f>
        <v/>
      </c>
      <c r="E45" s="43" t="str">
        <f ca="1">IF(F45="","",IF(INDEX(Data!$BR:$BR,MATCH(F45,Data!$A:$A,0),1)=0,"",INDEX(Data!$BR:$BR,MATCH(F45,Data!$A:$A,0),1)))</f>
        <v/>
      </c>
      <c r="F45" s="43" t="str">
        <f ca="1">IFERROR(INDEX(Data!$A$1:E$1002,_xlfn.AGGREGATE(15,6,(OFFSET(Data!$A$1,0,MATCH(F$6,Data!$1:$1,0)-1,1000,1)=IF(F$7="","Yes",F$7))/(OFFSET(Data!$A$1,0,MATCH(F$6,Data!$1:$1,0)-1,1000,1)=IF(F$7="","Yes",F$7))*ROW(Data!$C$1:$C$1002),ROW(F45)-ROW(F$7)),1),"")</f>
        <v>Nick Jr.</v>
      </c>
      <c r="G45" s="43" t="str">
        <f ca="1">IF(H45="","",IF(INDEX(Data!$BR:$BR,MATCH(H45,Data!$A:$A,0),1)=0,"",INDEX(Data!$BR:$BR,MATCH(H45,Data!$A:$A,0),1)))</f>
        <v/>
      </c>
      <c r="H45" s="43" t="str">
        <f ca="1">IFERROR(INDEX(Data!$A$1:G$1002,_xlfn.AGGREGATE(15,6,(OFFSET(Data!$A$1,0,MATCH(H$6,Data!$1:$1,0)-1,1000,1)=IF(H$7="","Yes",H$7))/(OFFSET(Data!$A$1,0,MATCH(H$6,Data!$1:$1,0)-1,1000,1)=IF(H$7="","Yes",H$7))*ROW(Data!$C$1:$C$1002),ROW(H45)-ROW(H$7)),1),"")</f>
        <v>MynetworkTV</v>
      </c>
      <c r="I45" s="43" t="str">
        <f ca="1">IF(J45="","",IF(INDEX(Data!$BR:$BR,MATCH(J45,Data!$A:$A,0),1)=0,"",INDEX(Data!$BR:$BR,MATCH(J45,Data!$A:$A,0),1)))</f>
        <v/>
      </c>
      <c r="J45" s="43" t="str">
        <f ca="1">IFERROR(INDEX(Data!$A$1:I$1002,_xlfn.AGGREGATE(15,6,(OFFSET(Data!$A$1,0,MATCH(J$6,Data!$1:$1,0)-1,1000,1)=IF(J$7="","Yes",J$7))/(OFFSET(Data!$A$1,0,MATCH(J$6,Data!$1:$1,0)-1,1000,1)=IF(J$7="","Yes",J$7))*ROW(Data!$C$1:$C$1002),ROW(J45)-ROW(J$7)),1),"")</f>
        <v>Golf Channel</v>
      </c>
      <c r="K45" s="43" t="str">
        <f ca="1">IF(L45="","",IF(INDEX(Data!$BR:$BR,MATCH(L45,Data!$A:$A,0),1)=0,"",INDEX(Data!$BR:$BR,MATCH(L45,Data!$A:$A,0),1)))</f>
        <v/>
      </c>
      <c r="L45" s="43" t="str">
        <f ca="1">IFERROR(INDEX(Data!$A$1:K$1002,_xlfn.AGGREGATE(15,6,(OFFSET(Data!$A$1,0,MATCH(L$6,Data!$1:$1,0)-1,1000,1)=IF(L$7="","Yes",L$7))/(OFFSET(Data!$A$1,0,MATCH(L$6,Data!$1:$1,0)-1,1000,1)=IF(L$7="","Yes",L$7))*ROW(Data!$C$1:$C$1002),ROW(L45)-ROW(L$7)),1),"")</f>
        <v>FXX</v>
      </c>
      <c r="M45" s="43" t="str">
        <f ca="1">IF(N45="","",IF(INDEX(Data!$BR:$BR,MATCH(N45,Data!$A:$A,0),1)=0,"",INDEX(Data!$BR:$BR,MATCH(N45,Data!$A:$A,0),1)))</f>
        <v/>
      </c>
      <c r="N45" s="43" t="str">
        <f ca="1">IFERROR(INDEX(Data!$A$1:M$1002,_xlfn.AGGREGATE(15,6,(OFFSET(Data!$A$1,0,MATCH(N$6,Data!$1:$1,0)-1,1000,1)=IF(N$7="","Yes",N$7))/(OFFSET(Data!$A$1,0,MATCH(N$6,Data!$1:$1,0)-1,1000,1)=IF(N$7="","Yes",N$7))*ROW(Data!$C$1:$C$1002),ROW(N45)-ROW(N$7)),1),"")</f>
        <v>Food Network</v>
      </c>
      <c r="O45" s="43" t="str">
        <f ca="1">IF(P45="","",IF(INDEX(Data!$BR:$BR,MATCH(P45,Data!$A:$A,0),1)=0,"",INDEX(Data!$BR:$BR,MATCH(P45,Data!$A:$A,0),1)))</f>
        <v/>
      </c>
      <c r="P45" s="43" t="str">
        <f ca="1">IFERROR(INDEX(Data!$A$1:O$1002,_xlfn.AGGREGATE(15,6,(OFFSET(Data!$A$1,0,MATCH(P$6,Data!$1:$1,0)-1,1000,1)=IF(P$7="","Yes",P$7))/(OFFSET(Data!$A$1,0,MATCH(P$6,Data!$1:$1,0)-1,1000,1)=IF(P$7="","Yes",P$7))*ROW(Data!$C$1:$C$1002),ROW(P45)-ROW(P$7)),1),"")</f>
        <v>Disney Channel</v>
      </c>
      <c r="Q45" s="43" t="str">
        <f ca="1">IF(R45="","",IF(INDEX(Data!$BR:$BR,MATCH(R45,Data!$A:$A,0),1)=0,"",INDEX(Data!$BR:$BR,MATCH(R45,Data!$A:$A,0),1)))</f>
        <v/>
      </c>
      <c r="R45" s="43" t="str">
        <f ca="1">IFERROR(INDEX(Data!$A$1:Q$1002,_xlfn.AGGREGATE(15,6,(OFFSET(Data!$A$1,0,MATCH(R$6,Data!$1:$1,0)-1,1000,1)=IF(R$7="","Yes",R$7))/(OFFSET(Data!$A$1,0,MATCH(R$6,Data!$1:$1,0)-1,1000,1)=IF(R$7="","Yes",R$7))*ROW(Data!$C$1:$C$1002),ROW(R45)-ROW(R$7)),1),"")</f>
        <v>Discovery Life</v>
      </c>
      <c r="S45" s="43" t="str">
        <f ca="1">IF(T45="","",IF(INDEX(Data!$BR:$BR,MATCH(T45,Data!$A:$A,0),1)=0,"",INDEX(Data!$BR:$BR,MATCH(T45,Data!$A:$A,0),1)))</f>
        <v/>
      </c>
      <c r="T45" s="43" t="str">
        <f ca="1">IFERROR(INDEX(Data!$A$1:R$1002,_xlfn.AGGREGATE(15,6,(OFFSET(Data!$A$1,0,MATCH(T$6,Data!$1:$1,0)-1,1000,1)=IF(T$7="","Yes",T$7))/(OFFSET(Data!$A$1,0,MATCH(T$6,Data!$1:$1,0)-1,1000,1)=IF(T$7="","Yes",T$7))*ROW(Data!$C$1:$C$1002),ROW(T45)-ROW(T$7)),1),"")</f>
        <v>Disney Channel</v>
      </c>
      <c r="U45" s="43" t="str">
        <f ca="1">IF(V45="","",IF(INDEX(Data!$BR:$BR,MATCH(V45,Data!$A:$A,0),1)=0,"",INDEX(Data!$BR:$BR,MATCH(V45,Data!$A:$A,0),1)))</f>
        <v/>
      </c>
      <c r="V45" s="43" t="str">
        <f ca="1">IFERROR(INDEX(Data!$A$1:T$1002,_xlfn.AGGREGATE(15,6,(OFFSET(Data!$A$1,0,MATCH(V$6,Data!$1:$1,0)-1,1000,1)=IF(V$7="","Yes",V$7))/(OFFSET(Data!$A$1,0,MATCH(V$6,Data!$1:$1,0)-1,1000,1)=IF(V$7="","Yes",V$7))*ROW(Data!$C$1:$C$1002),ROW(V45)-ROW(V$7)),1),"")</f>
        <v>FX</v>
      </c>
      <c r="W45" s="43" t="str">
        <f ca="1">IF(X45="","",IF(INDEX(Data!$BR:$BR,MATCH(X45,Data!$A:$A,0),1)=0,"",INDEX(Data!$BR:$BR,MATCH(X45,Data!$A:$A,0),1)))</f>
        <v/>
      </c>
      <c r="X45" s="43" t="str">
        <f ca="1">IFERROR(INDEX(Data!$A$1:Y$1002,_xlfn.AGGREGATE(15,6,(OFFSET(Data!$A$1,0,MATCH(X$6,Data!$1:$1,0)-1,1000,1)=IF(X$7="","Yes",X$7))/(OFFSET(Data!$A$1,0,MATCH(X$6,Data!$1:$1,0)-1,1000,1)=IF(X$7="","Yes",X$7))*ROW(Data!$C$1:$C$1002),ROW(X45)-ROW(X$7)),1),"")</f>
        <v>Freeform</v>
      </c>
      <c r="Y45" s="43" t="str">
        <f ca="1">IF(Z45="","",IF(INDEX(Data!$BR:$BR,MATCH(Z45,Data!$A:$A,0),1)=0,"",INDEX(Data!$BR:$BR,MATCH(Z45,Data!$A:$A,0),1)))</f>
        <v/>
      </c>
      <c r="Z45" s="43" t="str">
        <f ca="1">IFERROR(INDEX(Data!$A$1:AA$1002,_xlfn.AGGREGATE(15,6,(OFFSET(Data!$A$1,0,MATCH(Z$6,Data!$1:$1,0)-1,1000,1)=IF(Z$7="","Yes",Z$7))/(OFFSET(Data!$A$1,0,MATCH(Z$6,Data!$1:$1,0)-1,1000,1)=IF(Z$7="","Yes",Z$7))*ROW(Data!$C$1:$C$1002),ROW(Z45)-ROW(Z$7)),1),"")</f>
        <v>National Geographic</v>
      </c>
      <c r="AA45" s="43" t="str">
        <f ca="1">IF(AB45="","",IF(INDEX(Data!$BR:$BR,MATCH(AB45,Data!$A:$A,0),1)=0,"",INDEX(Data!$BR:$BR,MATCH(AB45,Data!$A:$A,0),1)))</f>
        <v/>
      </c>
      <c r="AB45" s="43" t="str">
        <f ca="1">IFERROR(INDEX(Data!$A$1:AC$1002,_xlfn.AGGREGATE(15,6,(OFFSET(Data!$A$1,0,MATCH(AB$6,Data!$1:$1,0)-1,1000,1)=IF(AB$7="","Yes",AB$7))/(OFFSET(Data!$A$1,0,MATCH(AB$6,Data!$1:$1,0)-1,1000,1)=IF(AB$7="","Yes",AB$7))*ROW(Data!$C$1:$C$1002),ROW(AB45)-ROW(AB$7)),1),"")</f>
        <v>GetTV</v>
      </c>
      <c r="AC45" s="43" t="str">
        <f ca="1">IF(AD45="","",IF(INDEX(Data!$BR:$BR,MATCH(AD45,Data!$A:$A,0),1)=0,"",INDEX(Data!$BR:$BR,MATCH(AD45,Data!$A:$A,0),1)))</f>
        <v/>
      </c>
      <c r="AD45" s="43" t="str">
        <f ca="1">IFERROR(INDEX(Data!$A$1:AE$1002,_xlfn.AGGREGATE(15,6,(OFFSET(Data!$A$1,0,MATCH(AD$6,Data!$1:$1,0)-1,1000,1)=IF(AD$7="","Yes",AD$7))/(OFFSET(Data!$A$1,0,MATCH(AD$6,Data!$1:$1,0)-1,1000,1)=IF(AD$7="","Yes",AD$7))*ROW(Data!$C$1:$C$1002),ROW(AD45)-ROW(AD$7)),1),"")</f>
        <v>VH1</v>
      </c>
      <c r="AE45" s="43" t="str">
        <f ca="1">IF(AF45="","",IF(INDEX(Data!$BR:$BR,MATCH(AF45,Data!$A:$A,0),1)=0,"",INDEX(Data!$BR:$BR,MATCH(AF45,Data!$A:$A,0),1)))</f>
        <v/>
      </c>
      <c r="AF45" s="43" t="str">
        <f ca="1">IFERROR(INDEX(Data!$A$1:AM$1002,_xlfn.AGGREGATE(15,6,(OFFSET(Data!$A$1,0,MATCH(AF$6,Data!$1:$1,0)-1,1000,1)=IF(AF$7="","Yes",AF$7))/(OFFSET(Data!$A$1,0,MATCH(AF$6,Data!$1:$1,0)-1,1000,1)=IF(AF$7="","Yes",AF$7))*ROW(Data!$C$1:$C$1002),ROW(AF45)-ROW(AF$7)),1),"")</f>
        <v/>
      </c>
      <c r="AG45" s="43" t="str">
        <f ca="1">IF(AH45="","",IF(INDEX(Data!$BR:$BR,MATCH(AH45,Data!$A:$A,0),1)=0,"",INDEX(Data!$BR:$BR,MATCH(AH45,Data!$A:$A,0),1)))</f>
        <v/>
      </c>
      <c r="AH45" s="43" t="str">
        <f ca="1">IFERROR(INDEX(Data!$A$1:AO$1002,_xlfn.AGGREGATE(15,6,(OFFSET(Data!$A$1,0,MATCH(AH$6,Data!$1:$1,0)-1,1000,1)=IF(AH$7="","Yes",AH$7))/(OFFSET(Data!$A$1,0,MATCH(AH$6,Data!$1:$1,0)-1,1000,1)=IF(AH$7="","Yes",AH$7))*ROW(Data!$C$1:$C$1002),ROW(AH45)-ROW(AH$7)),1),"")</f>
        <v/>
      </c>
      <c r="AI45" s="43" t="str">
        <f ca="1">IF(AJ45="","",IF(INDEX(Data!$BR:$BR,MATCH(AJ45,Data!$A:$A,0),1)=0,"",INDEX(Data!$BR:$BR,MATCH(AJ45,Data!$A:$A,0),1)))</f>
        <v/>
      </c>
      <c r="AJ45" s="43" t="str">
        <f ca="1">IFERROR(INDEX(Data!$A$1:AQ$1002,_xlfn.AGGREGATE(15,6,(OFFSET(Data!$A$1,0,MATCH(AJ$6,Data!$1:$1,0)-1,1000,1)=IF(AJ$7="","Yes",AJ$7))/(OFFSET(Data!$A$1,0,MATCH(AJ$6,Data!$1:$1,0)-1,1000,1)=IF(AJ$7="","Yes",AJ$7))*ROW(Data!$C$1:$C$1002),ROW(AJ45)-ROW(AJ$7)),1),"")</f>
        <v>Hallmark Drama</v>
      </c>
      <c r="AK45" s="43" t="str">
        <f ca="1">IF(AL45="","",IF(INDEX(Data!$BR:$BR,MATCH(AL45,Data!$A:$A,0),1)=0,"",INDEX(Data!$BR:$BR,MATCH(AL45,Data!$A:$A,0),1)))</f>
        <v/>
      </c>
      <c r="AL45" s="43" t="str">
        <f ca="1">IFERROR(INDEX(Data!$A$1:AS$1002,_xlfn.AGGREGATE(15,6,(OFFSET(Data!$A$1,0,MATCH(AL$6,Data!$1:$1,0)-1,1000,1)=IF(AL$7="","Yes",AL$7))/(OFFSET(Data!$A$1,0,MATCH(AL$6,Data!$1:$1,0)-1,1000,1)=IF(AL$7="","Yes",AL$7))*ROW(Data!$C$1:$C$1002),ROW(AL45)-ROW(AL$7)),1),"")</f>
        <v/>
      </c>
      <c r="AM45" s="43" t="str">
        <f ca="1">IF(AN45="","",IF(INDEX(Data!$BR:$BR,MATCH(AN45,Data!$A:$A,0),1)=0,"",INDEX(Data!$BR:$BR,MATCH(AN45,Data!$A:$A,0),1)))</f>
        <v/>
      </c>
      <c r="AN45" s="43" t="str">
        <f ca="1">IFERROR(INDEX(Data!$A$1:AU$1002,_xlfn.AGGREGATE(15,6,(OFFSET(Data!$A$1,0,MATCH(AN$6,Data!$1:$1,0)-1,1000,1)=IF(AN$7="","Yes",AN$7))/(OFFSET(Data!$A$1,0,MATCH(AN$6,Data!$1:$1,0)-1,1000,1)=IF(AN$7="","Yes",AN$7))*ROW(Data!$C$1:$C$1002),ROW(AN45)-ROW(AN$7)),1),"")</f>
        <v>MTV</v>
      </c>
    </row>
    <row r="46" spans="1:40" ht="24" x14ac:dyDescent="0.4">
      <c r="A46" s="43" t="str">
        <f ca="1">IF(B46="","",IF(INDEX(Data!$BR:$BR,MATCH(B46,Data!$A:$A,0),1)=0,"",INDEX(Data!$BR:$BR,MATCH(B46,Data!$A:$A,0),1)))</f>
        <v/>
      </c>
      <c r="B46" s="43" t="str">
        <f ca="1">IFERROR(INDEX(Data!A$1:$A$1002,_xlfn.AGGREGATE(15,6,(OFFSET(Data!$A$1,0,MATCH(B$6,Data!$1:$1,0)-1,1000,1)=IF(B$7="","Yes",B$7))/(OFFSET(Data!$A$1,0,MATCH(B$6,Data!$1:$1,0)-1,1000,1)=IF(B$7="","Yes",B$7))*ROW(Data!$C$1:$C$1002),ROW(B46)-ROW(B$7)),1),"")</f>
        <v>MTV</v>
      </c>
      <c r="C46" s="43" t="str">
        <f ca="1">IF(D46="","",IF(INDEX(Data!$BR:$BR,MATCH(D46,Data!$A:$A,0),1)=0,"",INDEX(Data!$BR:$BR,MATCH(D46,Data!$A:$A,0),1)))</f>
        <v/>
      </c>
      <c r="D46" s="43" t="str">
        <f ca="1">IFERROR(INDEX(Data!$A$1:C$1002,_xlfn.AGGREGATE(15,6,(OFFSET(Data!$A$1,0,MATCH(D$6,Data!$1:$1,0)-1,1000,1)=IF(D$7="","Yes",D$7))/(OFFSET(Data!$A$1,0,MATCH(D$6,Data!$1:$1,0)-1,1000,1)=IF(D$7="","Yes",D$7))*ROW(Data!$C$1:$C$1002),ROW(D46)-ROW(D$7)),1),"")</f>
        <v/>
      </c>
      <c r="E46" s="43" t="str">
        <f ca="1">IF(F46="","",IF(INDEX(Data!$BR:$BR,MATCH(F46,Data!$A:$A,0),1)=0,"",INDEX(Data!$BR:$BR,MATCH(F46,Data!$A:$A,0),1)))</f>
        <v/>
      </c>
      <c r="F46" s="43" t="str">
        <f ca="1">IFERROR(INDEX(Data!$A$1:E$1002,_xlfn.AGGREGATE(15,6,(OFFSET(Data!$A$1,0,MATCH(F$6,Data!$1:$1,0)-1,1000,1)=IF(F$7="","Yes",F$7))/(OFFSET(Data!$A$1,0,MATCH(F$6,Data!$1:$1,0)-1,1000,1)=IF(F$7="","Yes",F$7))*ROW(Data!$C$1:$C$1002),ROW(F46)-ROW(F$7)),1),"")</f>
        <v>Paramount Network</v>
      </c>
      <c r="G46" s="43" t="str">
        <f ca="1">IF(H46="","",IF(INDEX(Data!$BR:$BR,MATCH(H46,Data!$A:$A,0),1)=0,"",INDEX(Data!$BR:$BR,MATCH(H46,Data!$A:$A,0),1)))</f>
        <v/>
      </c>
      <c r="H46" s="43" t="str">
        <f ca="1">IFERROR(INDEX(Data!$A$1:G$1002,_xlfn.AGGREGATE(15,6,(OFFSET(Data!$A$1,0,MATCH(H$6,Data!$1:$1,0)-1,1000,1)=IF(H$7="","Yes",H$7))/(OFFSET(Data!$A$1,0,MATCH(H$6,Data!$1:$1,0)-1,1000,1)=IF(H$7="","Yes",H$7))*ROW(Data!$C$1:$C$1002),ROW(H46)-ROW(H$7)),1),"")</f>
        <v>Nat Geo Wild</v>
      </c>
      <c r="I46" s="43" t="str">
        <f ca="1">IF(J46="","",IF(INDEX(Data!$BR:$BR,MATCH(J46,Data!$A:$A,0),1)=0,"",INDEX(Data!$BR:$BR,MATCH(J46,Data!$A:$A,0),1)))</f>
        <v/>
      </c>
      <c r="J46" s="43" t="str">
        <f ca="1">IFERROR(INDEX(Data!$A$1:I$1002,_xlfn.AGGREGATE(15,6,(OFFSET(Data!$A$1,0,MATCH(J$6,Data!$1:$1,0)-1,1000,1)=IF(J$7="","Yes",J$7))/(OFFSET(Data!$A$1,0,MATCH(J$6,Data!$1:$1,0)-1,1000,1)=IF(J$7="","Yes",J$7))*ROW(Data!$C$1:$C$1002),ROW(J46)-ROW(J$7)),1),"")</f>
        <v>Hallmark</v>
      </c>
      <c r="K46" s="43" t="str">
        <f ca="1">IF(L46="","",IF(INDEX(Data!$BR:$BR,MATCH(L46,Data!$A:$A,0),1)=0,"",INDEX(Data!$BR:$BR,MATCH(L46,Data!$A:$A,0),1)))</f>
        <v/>
      </c>
      <c r="L46" s="43" t="str">
        <f ca="1">IFERROR(INDEX(Data!$A$1:K$1002,_xlfn.AGGREGATE(15,6,(OFFSET(Data!$A$1,0,MATCH(L$6,Data!$1:$1,0)-1,1000,1)=IF(L$7="","Yes",L$7))/(OFFSET(Data!$A$1,0,MATCH(L$6,Data!$1:$1,0)-1,1000,1)=IF(L$7="","Yes",L$7))*ROW(Data!$C$1:$C$1002),ROW(L46)-ROW(L$7)),1),"")</f>
        <v>Galavision</v>
      </c>
      <c r="M46" s="43">
        <f ca="1">IF(N46="","",IF(INDEX(Data!$BR:$BR,MATCH(N46,Data!$A:$A,0),1)=0,"",INDEX(Data!$BR:$BR,MATCH(N46,Data!$A:$A,0),1)))</f>
        <v>1</v>
      </c>
      <c r="N46" s="43" t="str">
        <f ca="1">IFERROR(INDEX(Data!$A$1:M$1002,_xlfn.AGGREGATE(15,6,(OFFSET(Data!$A$1,0,MATCH(N$6,Data!$1:$1,0)-1,1000,1)=IF(N$7="","Yes",N$7))/(OFFSET(Data!$A$1,0,MATCH(N$6,Data!$1:$1,0)-1,1000,1)=IF(N$7="","Yes",N$7))*ROW(Data!$C$1:$C$1002),ROW(N46)-ROW(N$7)),1),"")</f>
        <v>FOX</v>
      </c>
      <c r="O46" s="43" t="str">
        <f ca="1">IF(P46="","",IF(INDEX(Data!$BR:$BR,MATCH(P46,Data!$A:$A,0),1)=0,"",INDEX(Data!$BR:$BR,MATCH(P46,Data!$A:$A,0),1)))</f>
        <v/>
      </c>
      <c r="P46" s="43" t="str">
        <f ca="1">IFERROR(INDEX(Data!$A$1:O$1002,_xlfn.AGGREGATE(15,6,(OFFSET(Data!$A$1,0,MATCH(P$6,Data!$1:$1,0)-1,1000,1)=IF(P$7="","Yes",P$7))/(OFFSET(Data!$A$1,0,MATCH(P$6,Data!$1:$1,0)-1,1000,1)=IF(P$7="","Yes",P$7))*ROW(Data!$C$1:$C$1002),ROW(P46)-ROW(P$7)),1),"")</f>
        <v>Disney Junior</v>
      </c>
      <c r="Q46" s="43" t="str">
        <f ca="1">IF(R46="","",IF(INDEX(Data!$BR:$BR,MATCH(R46,Data!$A:$A,0),1)=0,"",INDEX(Data!$BR:$BR,MATCH(R46,Data!$A:$A,0),1)))</f>
        <v/>
      </c>
      <c r="R46" s="43" t="str">
        <f ca="1">IFERROR(INDEX(Data!$A$1:Q$1002,_xlfn.AGGREGATE(15,6,(OFFSET(Data!$A$1,0,MATCH(R$6,Data!$1:$1,0)-1,1000,1)=IF(R$7="","Yes",R$7))/(OFFSET(Data!$A$1,0,MATCH(R$6,Data!$1:$1,0)-1,1000,1)=IF(R$7="","Yes",R$7))*ROW(Data!$C$1:$C$1002),ROW(R46)-ROW(R$7)),1),"")</f>
        <v>Disney Channel</v>
      </c>
      <c r="S46" s="43" t="str">
        <f ca="1">IF(T46="","",IF(INDEX(Data!$BR:$BR,MATCH(T46,Data!$A:$A,0),1)=0,"",INDEX(Data!$BR:$BR,MATCH(T46,Data!$A:$A,0),1)))</f>
        <v/>
      </c>
      <c r="T46" s="43" t="str">
        <f ca="1">IFERROR(INDEX(Data!$A$1:R$1002,_xlfn.AGGREGATE(15,6,(OFFSET(Data!$A$1,0,MATCH(T$6,Data!$1:$1,0)-1,1000,1)=IF(T$7="","Yes",T$7))/(OFFSET(Data!$A$1,0,MATCH(T$6,Data!$1:$1,0)-1,1000,1)=IF(T$7="","Yes",T$7))*ROW(Data!$C$1:$C$1002),ROW(T46)-ROW(T$7)),1),"")</f>
        <v>Disney XD</v>
      </c>
      <c r="U46" s="43" t="str">
        <f ca="1">IF(V46="","",IF(INDEX(Data!$BR:$BR,MATCH(V46,Data!$A:$A,0),1)=0,"",INDEX(Data!$BR:$BR,MATCH(V46,Data!$A:$A,0),1)))</f>
        <v/>
      </c>
      <c r="V46" s="43" t="str">
        <f ca="1">IFERROR(INDEX(Data!$A$1:T$1002,_xlfn.AGGREGATE(15,6,(OFFSET(Data!$A$1,0,MATCH(V$6,Data!$1:$1,0)-1,1000,1)=IF(V$7="","Yes",V$7))/(OFFSET(Data!$A$1,0,MATCH(V$6,Data!$1:$1,0)-1,1000,1)=IF(V$7="","Yes",V$7))*ROW(Data!$C$1:$C$1002),ROW(V46)-ROW(V$7)),1),"")</f>
        <v>FX Movie Channel</v>
      </c>
      <c r="W46" s="43" t="str">
        <f ca="1">IF(X46="","",IF(INDEX(Data!$BR:$BR,MATCH(X46,Data!$A:$A,0),1)=0,"",INDEX(Data!$BR:$BR,MATCH(X46,Data!$A:$A,0),1)))</f>
        <v/>
      </c>
      <c r="X46" s="43" t="str">
        <f ca="1">IFERROR(INDEX(Data!$A$1:Y$1002,_xlfn.AGGREGATE(15,6,(OFFSET(Data!$A$1,0,MATCH(X$6,Data!$1:$1,0)-1,1000,1)=IF(X$7="","Yes",X$7))/(OFFSET(Data!$A$1,0,MATCH(X$6,Data!$1:$1,0)-1,1000,1)=IF(X$7="","Yes",X$7))*ROW(Data!$C$1:$C$1002),ROW(X46)-ROW(X$7)),1),"")</f>
        <v>FX</v>
      </c>
      <c r="Y46" s="43">
        <f ca="1">IF(Z46="","",IF(INDEX(Data!$BR:$BR,MATCH(Z46,Data!$A:$A,0),1)=0,"",INDEX(Data!$BR:$BR,MATCH(Z46,Data!$A:$A,0),1)))</f>
        <v>1</v>
      </c>
      <c r="Z46" s="43" t="str">
        <f ca="1">IFERROR(INDEX(Data!$A$1:AA$1002,_xlfn.AGGREGATE(15,6,(OFFSET(Data!$A$1,0,MATCH(Z$6,Data!$1:$1,0)-1,1000,1)=IF(Z$7="","Yes",Z$7))/(OFFSET(Data!$A$1,0,MATCH(Z$6,Data!$1:$1,0)-1,1000,1)=IF(Z$7="","Yes",Z$7))*ROW(Data!$C$1:$C$1002),ROW(Z46)-ROW(Z$7)),1),"")</f>
        <v>NBC</v>
      </c>
      <c r="AA46" s="43" t="str">
        <f ca="1">IF(AB46="","",IF(INDEX(Data!$BR:$BR,MATCH(AB46,Data!$A:$A,0),1)=0,"",INDEX(Data!$BR:$BR,MATCH(AB46,Data!$A:$A,0),1)))</f>
        <v/>
      </c>
      <c r="AB46" s="43" t="str">
        <f ca="1">IFERROR(INDEX(Data!$A$1:AC$1002,_xlfn.AGGREGATE(15,6,(OFFSET(Data!$A$1,0,MATCH(AB$6,Data!$1:$1,0)-1,1000,1)=IF(AB$7="","Yes",AB$7))/(OFFSET(Data!$A$1,0,MATCH(AB$6,Data!$1:$1,0)-1,1000,1)=IF(AB$7="","Yes",AB$7))*ROW(Data!$C$1:$C$1002),ROW(AB46)-ROW(AB$7)),1),"")</f>
        <v>Golf Channel</v>
      </c>
      <c r="AC46" s="43" t="str">
        <f ca="1">IF(AD46="","",IF(INDEX(Data!$BR:$BR,MATCH(AD46,Data!$A:$A,0),1)=0,"",INDEX(Data!$BR:$BR,MATCH(AD46,Data!$A:$A,0),1)))</f>
        <v/>
      </c>
      <c r="AD46" s="43" t="str">
        <f ca="1">IFERROR(INDEX(Data!$A$1:AE$1002,_xlfn.AGGREGATE(15,6,(OFFSET(Data!$A$1,0,MATCH(AD$6,Data!$1:$1,0)-1,1000,1)=IF(AD$7="","Yes",AD$7))/(OFFSET(Data!$A$1,0,MATCH(AD$6,Data!$1:$1,0)-1,1000,1)=IF(AD$7="","Yes",AD$7))*ROW(Data!$C$1:$C$1002),ROW(AD46)-ROW(AD$7)),1),"")</f>
        <v>Viceland</v>
      </c>
      <c r="AE46" s="43" t="str">
        <f ca="1">IF(AF46="","",IF(INDEX(Data!$BR:$BR,MATCH(AF46,Data!$A:$A,0),1)=0,"",INDEX(Data!$BR:$BR,MATCH(AF46,Data!$A:$A,0),1)))</f>
        <v/>
      </c>
      <c r="AF46" s="43" t="str">
        <f ca="1">IFERROR(INDEX(Data!$A$1:AM$1002,_xlfn.AGGREGATE(15,6,(OFFSET(Data!$A$1,0,MATCH(AF$6,Data!$1:$1,0)-1,1000,1)=IF(AF$7="","Yes",AF$7))/(OFFSET(Data!$A$1,0,MATCH(AF$6,Data!$1:$1,0)-1,1000,1)=IF(AF$7="","Yes",AF$7))*ROW(Data!$C$1:$C$1002),ROW(AF46)-ROW(AF$7)),1),"")</f>
        <v/>
      </c>
      <c r="AG46" s="43" t="str">
        <f ca="1">IF(AH46="","",IF(INDEX(Data!$BR:$BR,MATCH(AH46,Data!$A:$A,0),1)=0,"",INDEX(Data!$BR:$BR,MATCH(AH46,Data!$A:$A,0),1)))</f>
        <v/>
      </c>
      <c r="AH46" s="43" t="str">
        <f ca="1">IFERROR(INDEX(Data!$A$1:AO$1002,_xlfn.AGGREGATE(15,6,(OFFSET(Data!$A$1,0,MATCH(AH$6,Data!$1:$1,0)-1,1000,1)=IF(AH$7="","Yes",AH$7))/(OFFSET(Data!$A$1,0,MATCH(AH$6,Data!$1:$1,0)-1,1000,1)=IF(AH$7="","Yes",AH$7))*ROW(Data!$C$1:$C$1002),ROW(AH46)-ROW(AH$7)),1),"")</f>
        <v/>
      </c>
      <c r="AI46" s="43" t="str">
        <f ca="1">IF(AJ46="","",IF(INDEX(Data!$BR:$BR,MATCH(AJ46,Data!$A:$A,0),1)=0,"",INDEX(Data!$BR:$BR,MATCH(AJ46,Data!$A:$A,0),1)))</f>
        <v/>
      </c>
      <c r="AJ46" s="43" t="str">
        <f ca="1">IFERROR(INDEX(Data!$A$1:AQ$1002,_xlfn.AGGREGATE(15,6,(OFFSET(Data!$A$1,0,MATCH(AJ$6,Data!$1:$1,0)-1,1000,1)=IF(AJ$7="","Yes",AJ$7))/(OFFSET(Data!$A$1,0,MATCH(AJ$6,Data!$1:$1,0)-1,1000,1)=IF(AJ$7="","Yes",AJ$7))*ROW(Data!$C$1:$C$1002),ROW(AJ46)-ROW(AJ$7)),1),"")</f>
        <v>Hallmark Movies &amp; Mysteries</v>
      </c>
      <c r="AK46" s="43" t="str">
        <f ca="1">IF(AL46="","",IF(INDEX(Data!$BR:$BR,MATCH(AL46,Data!$A:$A,0),1)=0,"",INDEX(Data!$BR:$BR,MATCH(AL46,Data!$A:$A,0),1)))</f>
        <v/>
      </c>
      <c r="AL46" s="43" t="str">
        <f ca="1">IFERROR(INDEX(Data!$A$1:AS$1002,_xlfn.AGGREGATE(15,6,(OFFSET(Data!$A$1,0,MATCH(AL$6,Data!$1:$1,0)-1,1000,1)=IF(AL$7="","Yes",AL$7))/(OFFSET(Data!$A$1,0,MATCH(AL$6,Data!$1:$1,0)-1,1000,1)=IF(AL$7="","Yes",AL$7))*ROW(Data!$C$1:$C$1002),ROW(AL46)-ROW(AL$7)),1),"")</f>
        <v/>
      </c>
      <c r="AM46" s="43" t="str">
        <f ca="1">IF(AN46="","",IF(INDEX(Data!$BR:$BR,MATCH(AN46,Data!$A:$A,0),1)=0,"",INDEX(Data!$BR:$BR,MATCH(AN46,Data!$A:$A,0),1)))</f>
        <v/>
      </c>
      <c r="AN46" s="43" t="str">
        <f ca="1">IFERROR(INDEX(Data!$A$1:AU$1002,_xlfn.AGGREGATE(15,6,(OFFSET(Data!$A$1,0,MATCH(AN$6,Data!$1:$1,0)-1,1000,1)=IF(AN$7="","Yes",AN$7))/(OFFSET(Data!$A$1,0,MATCH(AN$6,Data!$1:$1,0)-1,1000,1)=IF(AN$7="","Yes",AN$7))*ROW(Data!$C$1:$C$1002),ROW(AN46)-ROW(AN$7)),1),"")</f>
        <v>MTV Classic</v>
      </c>
    </row>
    <row r="47" spans="1:40" ht="24" x14ac:dyDescent="0.4">
      <c r="A47" s="43" t="str">
        <f ca="1">IF(B47="","",IF(INDEX(Data!$BR:$BR,MATCH(B47,Data!$A:$A,0),1)=0,"",INDEX(Data!$BR:$BR,MATCH(B47,Data!$A:$A,0),1)))</f>
        <v/>
      </c>
      <c r="B47" s="43" t="str">
        <f ca="1">IFERROR(INDEX(Data!A$1:$A$1002,_xlfn.AGGREGATE(15,6,(OFFSET(Data!$A$1,0,MATCH(B$6,Data!$1:$1,0)-1,1000,1)=IF(B$7="","Yes",B$7))/(OFFSET(Data!$A$1,0,MATCH(B$6,Data!$1:$1,0)-1,1000,1)=IF(B$7="","Yes",B$7))*ROW(Data!$C$1:$C$1002),ROW(B47)-ROW(B$7)),1),"")</f>
        <v>MTV Classic</v>
      </c>
      <c r="C47" s="43" t="str">
        <f ca="1">IF(D47="","",IF(INDEX(Data!$BR:$BR,MATCH(D47,Data!$A:$A,0),1)=0,"",INDEX(Data!$BR:$BR,MATCH(D47,Data!$A:$A,0),1)))</f>
        <v/>
      </c>
      <c r="D47" s="43" t="str">
        <f ca="1">IFERROR(INDEX(Data!$A$1:C$1002,_xlfn.AGGREGATE(15,6,(OFFSET(Data!$A$1,0,MATCH(D$6,Data!$1:$1,0)-1,1000,1)=IF(D$7="","Yes",D$7))/(OFFSET(Data!$A$1,0,MATCH(D$6,Data!$1:$1,0)-1,1000,1)=IF(D$7="","Yes",D$7))*ROW(Data!$C$1:$C$1002),ROW(D47)-ROW(D$7)),1),"")</f>
        <v/>
      </c>
      <c r="E47" s="43" t="str">
        <f ca="1">IF(F47="","",IF(INDEX(Data!$BR:$BR,MATCH(F47,Data!$A:$A,0),1)=0,"",INDEX(Data!$BR:$BR,MATCH(F47,Data!$A:$A,0),1)))</f>
        <v/>
      </c>
      <c r="F47" s="43" t="str">
        <f ca="1">IFERROR(INDEX(Data!$A$1:E$1002,_xlfn.AGGREGATE(15,6,(OFFSET(Data!$A$1,0,MATCH(F$6,Data!$1:$1,0)-1,1000,1)=IF(F$7="","Yes",F$7))/(OFFSET(Data!$A$1,0,MATCH(F$6,Data!$1:$1,0)-1,1000,1)=IF(F$7="","Yes",F$7))*ROW(Data!$C$1:$C$1002),ROW(F47)-ROW(F$7)),1),"")</f>
        <v>Stadium</v>
      </c>
      <c r="G47" s="43" t="str">
        <f ca="1">IF(H47="","",IF(INDEX(Data!$BR:$BR,MATCH(H47,Data!$A:$A,0),1)=0,"",INDEX(Data!$BR:$BR,MATCH(H47,Data!$A:$A,0),1)))</f>
        <v/>
      </c>
      <c r="H47" s="43" t="str">
        <f ca="1">IFERROR(INDEX(Data!$A$1:G$1002,_xlfn.AGGREGATE(15,6,(OFFSET(Data!$A$1,0,MATCH(H$6,Data!$1:$1,0)-1,1000,1)=IF(H$7="","Yes",H$7))/(OFFSET(Data!$A$1,0,MATCH(H$6,Data!$1:$1,0)-1,1000,1)=IF(H$7="","Yes",H$7))*ROW(Data!$C$1:$C$1002),ROW(H47)-ROW(H$7)),1),"")</f>
        <v>National Geographic</v>
      </c>
      <c r="I47" s="43" t="str">
        <f ca="1">IF(J47="","",IF(INDEX(Data!$BR:$BR,MATCH(J47,Data!$A:$A,0),1)=0,"",INDEX(Data!$BR:$BR,MATCH(J47,Data!$A:$A,0),1)))</f>
        <v/>
      </c>
      <c r="J47" s="43" t="str">
        <f ca="1">IFERROR(INDEX(Data!$A$1:I$1002,_xlfn.AGGREGATE(15,6,(OFFSET(Data!$A$1,0,MATCH(J$6,Data!$1:$1,0)-1,1000,1)=IF(J$7="","Yes",J$7))/(OFFSET(Data!$A$1,0,MATCH(J$6,Data!$1:$1,0)-1,1000,1)=IF(J$7="","Yes",J$7))*ROW(Data!$C$1:$C$1002),ROW(J47)-ROW(J$7)),1),"")</f>
        <v>HBO</v>
      </c>
      <c r="K47" s="43" t="str">
        <f ca="1">IF(L47="","",IF(INDEX(Data!$BR:$BR,MATCH(L47,Data!$A:$A,0),1)=0,"",INDEX(Data!$BR:$BR,MATCH(L47,Data!$A:$A,0),1)))</f>
        <v/>
      </c>
      <c r="L47" s="43" t="str">
        <f ca="1">IFERROR(INDEX(Data!$A$1:K$1002,_xlfn.AGGREGATE(15,6,(OFFSET(Data!$A$1,0,MATCH(L$6,Data!$1:$1,0)-1,1000,1)=IF(L$7="","Yes",L$7))/(OFFSET(Data!$A$1,0,MATCH(L$6,Data!$1:$1,0)-1,1000,1)=IF(L$7="","Yes",L$7))*ROW(Data!$C$1:$C$1002),ROW(L47)-ROW(L$7)),1),"")</f>
        <v>Hallmark</v>
      </c>
      <c r="M47" s="43" t="str">
        <f ca="1">IF(N47="","",IF(INDEX(Data!$BR:$BR,MATCH(N47,Data!$A:$A,0),1)=0,"",INDEX(Data!$BR:$BR,MATCH(N47,Data!$A:$A,0),1)))</f>
        <v/>
      </c>
      <c r="N47" s="43" t="str">
        <f ca="1">IFERROR(INDEX(Data!$A$1:M$1002,_xlfn.AGGREGATE(15,6,(OFFSET(Data!$A$1,0,MATCH(N$6,Data!$1:$1,0)-1,1000,1)=IF(N$7="","Yes",N$7))/(OFFSET(Data!$A$1,0,MATCH(N$6,Data!$1:$1,0)-1,1000,1)=IF(N$7="","Yes",N$7))*ROW(Data!$C$1:$C$1002),ROW(N47)-ROW(N$7)),1),"")</f>
        <v>Fox Business</v>
      </c>
      <c r="O47" s="43" t="str">
        <f ca="1">IF(P47="","",IF(INDEX(Data!$BR:$BR,MATCH(P47,Data!$A:$A,0),1)=0,"",INDEX(Data!$BR:$BR,MATCH(P47,Data!$A:$A,0),1)))</f>
        <v/>
      </c>
      <c r="P47" s="43" t="str">
        <f ca="1">IFERROR(INDEX(Data!$A$1:O$1002,_xlfn.AGGREGATE(15,6,(OFFSET(Data!$A$1,0,MATCH(P$6,Data!$1:$1,0)-1,1000,1)=IF(P$7="","Yes",P$7))/(OFFSET(Data!$A$1,0,MATCH(P$6,Data!$1:$1,0)-1,1000,1)=IF(P$7="","Yes",P$7))*ROW(Data!$C$1:$C$1002),ROW(P47)-ROW(P$7)),1),"")</f>
        <v>Disney XD</v>
      </c>
      <c r="Q47" s="43" t="str">
        <f ca="1">IF(R47="","",IF(INDEX(Data!$BR:$BR,MATCH(R47,Data!$A:$A,0),1)=0,"",INDEX(Data!$BR:$BR,MATCH(R47,Data!$A:$A,0),1)))</f>
        <v/>
      </c>
      <c r="R47" s="43" t="str">
        <f ca="1">IFERROR(INDEX(Data!$A$1:Q$1002,_xlfn.AGGREGATE(15,6,(OFFSET(Data!$A$1,0,MATCH(R$6,Data!$1:$1,0)-1,1000,1)=IF(R$7="","Yes",R$7))/(OFFSET(Data!$A$1,0,MATCH(R$6,Data!$1:$1,0)-1,1000,1)=IF(R$7="","Yes",R$7))*ROW(Data!$C$1:$C$1002),ROW(R47)-ROW(R$7)),1),"")</f>
        <v>Disney Junior</v>
      </c>
      <c r="S47" s="43" t="str">
        <f ca="1">IF(T47="","",IF(INDEX(Data!$BR:$BR,MATCH(T47,Data!$A:$A,0),1)=0,"",INDEX(Data!$BR:$BR,MATCH(T47,Data!$A:$A,0),1)))</f>
        <v/>
      </c>
      <c r="T47" s="43" t="str">
        <f ca="1">IFERROR(INDEX(Data!$A$1:R$1002,_xlfn.AGGREGATE(15,6,(OFFSET(Data!$A$1,0,MATCH(T$6,Data!$1:$1,0)-1,1000,1)=IF(T$7="","Yes",T$7))/(OFFSET(Data!$A$1,0,MATCH(T$6,Data!$1:$1,0)-1,1000,1)=IF(T$7="","Yes",T$7))*ROW(Data!$C$1:$C$1002),ROW(T47)-ROW(T$7)),1),"")</f>
        <v>E!</v>
      </c>
      <c r="U47" s="43" t="str">
        <f ca="1">IF(V47="","",IF(INDEX(Data!$BR:$BR,MATCH(V47,Data!$A:$A,0),1)=0,"",INDEX(Data!$BR:$BR,MATCH(V47,Data!$A:$A,0),1)))</f>
        <v/>
      </c>
      <c r="V47" s="43" t="str">
        <f ca="1">IFERROR(INDEX(Data!$A$1:T$1002,_xlfn.AGGREGATE(15,6,(OFFSET(Data!$A$1,0,MATCH(V$6,Data!$1:$1,0)-1,1000,1)=IF(V$7="","Yes",V$7))/(OFFSET(Data!$A$1,0,MATCH(V$6,Data!$1:$1,0)-1,1000,1)=IF(V$7="","Yes",V$7))*ROW(Data!$C$1:$C$1002),ROW(V47)-ROW(V$7)),1),"")</f>
        <v>FXX</v>
      </c>
      <c r="W47" s="43" t="str">
        <f ca="1">IF(X47="","",IF(INDEX(Data!$BR:$BR,MATCH(X47,Data!$A:$A,0),1)=0,"",INDEX(Data!$BR:$BR,MATCH(X47,Data!$A:$A,0),1)))</f>
        <v/>
      </c>
      <c r="X47" s="43" t="str">
        <f ca="1">IFERROR(INDEX(Data!$A$1:Y$1002,_xlfn.AGGREGATE(15,6,(OFFSET(Data!$A$1,0,MATCH(X$6,Data!$1:$1,0)-1,1000,1)=IF(X$7="","Yes",X$7))/(OFFSET(Data!$A$1,0,MATCH(X$6,Data!$1:$1,0)-1,1000,1)=IF(X$7="","Yes",X$7))*ROW(Data!$C$1:$C$1002),ROW(X47)-ROW(X$7)),1),"")</f>
        <v>FX Movie Channel</v>
      </c>
      <c r="Y47" s="43" t="str">
        <f ca="1">IF(Z47="","",IF(INDEX(Data!$BR:$BR,MATCH(Z47,Data!$A:$A,0),1)=0,"",INDEX(Data!$BR:$BR,MATCH(Z47,Data!$A:$A,0),1)))</f>
        <v/>
      </c>
      <c r="Z47" s="43" t="str">
        <f ca="1">IFERROR(INDEX(Data!$A$1:AA$1002,_xlfn.AGGREGATE(15,6,(OFFSET(Data!$A$1,0,MATCH(Z$6,Data!$1:$1,0)-1,1000,1)=IF(Z$7="","Yes",Z$7))/(OFFSET(Data!$A$1,0,MATCH(Z$6,Data!$1:$1,0)-1,1000,1)=IF(Z$7="","Yes",Z$7))*ROW(Data!$C$1:$C$1002),ROW(Z47)-ROW(Z$7)),1),"")</f>
        <v>NBC Sports Network</v>
      </c>
      <c r="AA47" s="43" t="str">
        <f ca="1">IF(AB47="","",IF(INDEX(Data!$BR:$BR,MATCH(AB47,Data!$A:$A,0),1)=0,"",INDEX(Data!$BR:$BR,MATCH(AB47,Data!$A:$A,0),1)))</f>
        <v/>
      </c>
      <c r="AB47" s="43" t="str">
        <f ca="1">IFERROR(INDEX(Data!$A$1:AC$1002,_xlfn.AGGREGATE(15,6,(OFFSET(Data!$A$1,0,MATCH(AB$6,Data!$1:$1,0)-1,1000,1)=IF(AB$7="","Yes",AB$7))/(OFFSET(Data!$A$1,0,MATCH(AB$6,Data!$1:$1,0)-1,1000,1)=IF(AB$7="","Yes",AB$7))*ROW(Data!$C$1:$C$1002),ROW(AB47)-ROW(AB$7)),1),"")</f>
        <v>Hallmark</v>
      </c>
      <c r="AC47" s="43" t="str">
        <f ca="1">IF(AD47="","",IF(INDEX(Data!$BR:$BR,MATCH(AD47,Data!$A:$A,0),1)=0,"",INDEX(Data!$BR:$BR,MATCH(AD47,Data!$A:$A,0),1)))</f>
        <v/>
      </c>
      <c r="AD47" s="43" t="str">
        <f ca="1">IFERROR(INDEX(Data!$A$1:AE$1002,_xlfn.AGGREGATE(15,6,(OFFSET(Data!$A$1,0,MATCH(AD$6,Data!$1:$1,0)-1,1000,1)=IF(AD$7="","Yes",AD$7))/(OFFSET(Data!$A$1,0,MATCH(AD$6,Data!$1:$1,0)-1,1000,1)=IF(AD$7="","Yes",AD$7))*ROW(Data!$C$1:$C$1002),ROW(AD47)-ROW(AD$7)),1),"")</f>
        <v>We TV</v>
      </c>
      <c r="AE47" s="43" t="str">
        <f ca="1">IF(AF47="","",IF(INDEX(Data!$BR:$BR,MATCH(AF47,Data!$A:$A,0),1)=0,"",INDEX(Data!$BR:$BR,MATCH(AF47,Data!$A:$A,0),1)))</f>
        <v/>
      </c>
      <c r="AF47" s="43" t="str">
        <f ca="1">IFERROR(INDEX(Data!$A$1:AM$1002,_xlfn.AGGREGATE(15,6,(OFFSET(Data!$A$1,0,MATCH(AF$6,Data!$1:$1,0)-1,1000,1)=IF(AF$7="","Yes",AF$7))/(OFFSET(Data!$A$1,0,MATCH(AF$6,Data!$1:$1,0)-1,1000,1)=IF(AF$7="","Yes",AF$7))*ROW(Data!$C$1:$C$1002),ROW(AF47)-ROW(AF$7)),1),"")</f>
        <v/>
      </c>
      <c r="AG47" s="43" t="str">
        <f ca="1">IF(AH47="","",IF(INDEX(Data!$BR:$BR,MATCH(AH47,Data!$A:$A,0),1)=0,"",INDEX(Data!$BR:$BR,MATCH(AH47,Data!$A:$A,0),1)))</f>
        <v/>
      </c>
      <c r="AH47" s="43" t="str">
        <f ca="1">IFERROR(INDEX(Data!$A$1:AO$1002,_xlfn.AGGREGATE(15,6,(OFFSET(Data!$A$1,0,MATCH(AH$6,Data!$1:$1,0)-1,1000,1)=IF(AH$7="","Yes",AH$7))/(OFFSET(Data!$A$1,0,MATCH(AH$6,Data!$1:$1,0)-1,1000,1)=IF(AH$7="","Yes",AH$7))*ROW(Data!$C$1:$C$1002),ROW(AH47)-ROW(AH$7)),1),"")</f>
        <v/>
      </c>
      <c r="AI47" s="43" t="str">
        <f ca="1">IF(AJ47="","",IF(INDEX(Data!$BR:$BR,MATCH(AJ47,Data!$A:$A,0),1)=0,"",INDEX(Data!$BR:$BR,MATCH(AJ47,Data!$A:$A,0),1)))</f>
        <v/>
      </c>
      <c r="AJ47" s="43" t="str">
        <f ca="1">IFERROR(INDEX(Data!$A$1:AQ$1002,_xlfn.AGGREGATE(15,6,(OFFSET(Data!$A$1,0,MATCH(AJ$6,Data!$1:$1,0)-1,1000,1)=IF(AJ$7="","Yes",AJ$7))/(OFFSET(Data!$A$1,0,MATCH(AJ$6,Data!$1:$1,0)-1,1000,1)=IF(AJ$7="","Yes",AJ$7))*ROW(Data!$C$1:$C$1002),ROW(AJ47)-ROW(AJ$7)),1),"")</f>
        <v>HGTV</v>
      </c>
      <c r="AK47" s="43" t="str">
        <f ca="1">IF(AL47="","",IF(INDEX(Data!$BR:$BR,MATCH(AL47,Data!$A:$A,0),1)=0,"",INDEX(Data!$BR:$BR,MATCH(AL47,Data!$A:$A,0),1)))</f>
        <v/>
      </c>
      <c r="AL47" s="43" t="str">
        <f ca="1">IFERROR(INDEX(Data!$A$1:AS$1002,_xlfn.AGGREGATE(15,6,(OFFSET(Data!$A$1,0,MATCH(AL$6,Data!$1:$1,0)-1,1000,1)=IF(AL$7="","Yes",AL$7))/(OFFSET(Data!$A$1,0,MATCH(AL$6,Data!$1:$1,0)-1,1000,1)=IF(AL$7="","Yes",AL$7))*ROW(Data!$C$1:$C$1002),ROW(AL47)-ROW(AL$7)),1),"")</f>
        <v/>
      </c>
      <c r="AM47" s="43" t="str">
        <f ca="1">IF(AN47="","",IF(INDEX(Data!$BR:$BR,MATCH(AN47,Data!$A:$A,0),1)=0,"",INDEX(Data!$BR:$BR,MATCH(AN47,Data!$A:$A,0),1)))</f>
        <v/>
      </c>
      <c r="AN47" s="43" t="str">
        <f ca="1">IFERROR(INDEX(Data!$A$1:AU$1002,_xlfn.AGGREGATE(15,6,(OFFSET(Data!$A$1,0,MATCH(AN$6,Data!$1:$1,0)-1,1000,1)=IF(AN$7="","Yes",AN$7))/(OFFSET(Data!$A$1,0,MATCH(AN$6,Data!$1:$1,0)-1,1000,1)=IF(AN$7="","Yes",AN$7))*ROW(Data!$C$1:$C$1002),ROW(AN47)-ROW(AN$7)),1),"")</f>
        <v>MTV Live</v>
      </c>
    </row>
    <row r="48" spans="1:40" ht="24" x14ac:dyDescent="0.4">
      <c r="A48" s="43" t="str">
        <f ca="1">IF(B48="","",IF(INDEX(Data!$BR:$BR,MATCH(B48,Data!$A:$A,0),1)=0,"",INDEX(Data!$BR:$BR,MATCH(B48,Data!$A:$A,0),1)))</f>
        <v/>
      </c>
      <c r="B48" s="43" t="str">
        <f ca="1">IFERROR(INDEX(Data!A$1:$A$1002,_xlfn.AGGREGATE(15,6,(OFFSET(Data!$A$1,0,MATCH(B$6,Data!$1:$1,0)-1,1000,1)=IF(B$7="","Yes",B$7))/(OFFSET(Data!$A$1,0,MATCH(B$6,Data!$1:$1,0)-1,1000,1)=IF(B$7="","Yes",B$7))*ROW(Data!$C$1:$C$1002),ROW(B48)-ROW(B$7)),1),"")</f>
        <v>MTV Live</v>
      </c>
      <c r="C48" s="43" t="str">
        <f ca="1">IF(D48="","",IF(INDEX(Data!$BR:$BR,MATCH(D48,Data!$A:$A,0),1)=0,"",INDEX(Data!$BR:$BR,MATCH(D48,Data!$A:$A,0),1)))</f>
        <v/>
      </c>
      <c r="D48" s="43" t="str">
        <f ca="1">IFERROR(INDEX(Data!$A$1:C$1002,_xlfn.AGGREGATE(15,6,(OFFSET(Data!$A$1,0,MATCH(D$6,Data!$1:$1,0)-1,1000,1)=IF(D$7="","Yes",D$7))/(OFFSET(Data!$A$1,0,MATCH(D$6,Data!$1:$1,0)-1,1000,1)=IF(D$7="","Yes",D$7))*ROW(Data!$C$1:$C$1002),ROW(D48)-ROW(D$7)),1),"")</f>
        <v/>
      </c>
      <c r="E48" s="43" t="str">
        <f ca="1">IF(F48="","",IF(INDEX(Data!$BR:$BR,MATCH(F48,Data!$A:$A,0),1)=0,"",INDEX(Data!$BR:$BR,MATCH(F48,Data!$A:$A,0),1)))</f>
        <v/>
      </c>
      <c r="F48" s="43" t="str">
        <f ca="1">IFERROR(INDEX(Data!$A$1:E$1002,_xlfn.AGGREGATE(15,6,(OFFSET(Data!$A$1,0,MATCH(F$6,Data!$1:$1,0)-1,1000,1)=IF(F$7="","Yes",F$7))/(OFFSET(Data!$A$1,0,MATCH(F$6,Data!$1:$1,0)-1,1000,1)=IF(F$7="","Yes",F$7))*ROW(Data!$C$1:$C$1002),ROW(F48)-ROW(F$7)),1),"")</f>
        <v>Syfy</v>
      </c>
      <c r="G48" s="43">
        <f ca="1">IF(H48="","",IF(INDEX(Data!$BR:$BR,MATCH(H48,Data!$A:$A,0),1)=0,"",INDEX(Data!$BR:$BR,MATCH(H48,Data!$A:$A,0),1)))</f>
        <v>1</v>
      </c>
      <c r="H48" s="43" t="str">
        <f ca="1">IFERROR(INDEX(Data!$A$1:G$1002,_xlfn.AGGREGATE(15,6,(OFFSET(Data!$A$1,0,MATCH(H$6,Data!$1:$1,0)-1,1000,1)=IF(H$7="","Yes",H$7))/(OFFSET(Data!$A$1,0,MATCH(H$6,Data!$1:$1,0)-1,1000,1)=IF(H$7="","Yes",H$7))*ROW(Data!$C$1:$C$1002),ROW(H48)-ROW(H$7)),1),"")</f>
        <v>NBC</v>
      </c>
      <c r="I48" s="43" t="str">
        <f ca="1">IF(J48="","",IF(INDEX(Data!$BR:$BR,MATCH(J48,Data!$A:$A,0),1)=0,"",INDEX(Data!$BR:$BR,MATCH(J48,Data!$A:$A,0),1)))</f>
        <v/>
      </c>
      <c r="J48" s="43" t="str">
        <f ca="1">IFERROR(INDEX(Data!$A$1:I$1002,_xlfn.AGGREGATE(15,6,(OFFSET(Data!$A$1,0,MATCH(J$6,Data!$1:$1,0)-1,1000,1)=IF(J$7="","Yes",J$7))/(OFFSET(Data!$A$1,0,MATCH(J$6,Data!$1:$1,0)-1,1000,1)=IF(J$7="","Yes",J$7))*ROW(Data!$C$1:$C$1002),ROW(J48)-ROW(J$7)),1),"")</f>
        <v>HBO Family</v>
      </c>
      <c r="K48" s="43" t="str">
        <f ca="1">IF(L48="","",IF(INDEX(Data!$BR:$BR,MATCH(L48,Data!$A:$A,0),1)=0,"",INDEX(Data!$BR:$BR,MATCH(L48,Data!$A:$A,0),1)))</f>
        <v/>
      </c>
      <c r="L48" s="43" t="str">
        <f ca="1">IFERROR(INDEX(Data!$A$1:K$1002,_xlfn.AGGREGATE(15,6,(OFFSET(Data!$A$1,0,MATCH(L$6,Data!$1:$1,0)-1,1000,1)=IF(L$7="","Yes",L$7))/(OFFSET(Data!$A$1,0,MATCH(L$6,Data!$1:$1,0)-1,1000,1)=IF(L$7="","Yes",L$7))*ROW(Data!$C$1:$C$1002),ROW(L48)-ROW(L$7)),1),"")</f>
        <v>Hallmark Movies &amp; Mysteries</v>
      </c>
      <c r="M48" s="43" t="str">
        <f ca="1">IF(N48="","",IF(INDEX(Data!$BR:$BR,MATCH(N48,Data!$A:$A,0),1)=0,"",INDEX(Data!$BR:$BR,MATCH(N48,Data!$A:$A,0),1)))</f>
        <v/>
      </c>
      <c r="N48" s="43" t="str">
        <f ca="1">IFERROR(INDEX(Data!$A$1:M$1002,_xlfn.AGGREGATE(15,6,(OFFSET(Data!$A$1,0,MATCH(N$6,Data!$1:$1,0)-1,1000,1)=IF(N$7="","Yes",N$7))/(OFFSET(Data!$A$1,0,MATCH(N$6,Data!$1:$1,0)-1,1000,1)=IF(N$7="","Yes",N$7))*ROW(Data!$C$1:$C$1002),ROW(N48)-ROW(N$7)),1),"")</f>
        <v>Fox News</v>
      </c>
      <c r="O48" s="43" t="str">
        <f ca="1">IF(P48="","",IF(INDEX(Data!$BR:$BR,MATCH(P48,Data!$A:$A,0),1)=0,"",INDEX(Data!$BR:$BR,MATCH(P48,Data!$A:$A,0),1)))</f>
        <v/>
      </c>
      <c r="P48" s="43" t="str">
        <f ca="1">IFERROR(INDEX(Data!$A$1:O$1002,_xlfn.AGGREGATE(15,6,(OFFSET(Data!$A$1,0,MATCH(P$6,Data!$1:$1,0)-1,1000,1)=IF(P$7="","Yes",P$7))/(OFFSET(Data!$A$1,0,MATCH(P$6,Data!$1:$1,0)-1,1000,1)=IF(P$7="","Yes",P$7))*ROW(Data!$C$1:$C$1002),ROW(P48)-ROW(P$7)),1),"")</f>
        <v>DIY</v>
      </c>
      <c r="Q48" s="43" t="str">
        <f ca="1">IF(R48="","",IF(INDEX(Data!$BR:$BR,MATCH(R48,Data!$A:$A,0),1)=0,"",INDEX(Data!$BR:$BR,MATCH(R48,Data!$A:$A,0),1)))</f>
        <v/>
      </c>
      <c r="R48" s="43" t="str">
        <f ca="1">IFERROR(INDEX(Data!$A$1:Q$1002,_xlfn.AGGREGATE(15,6,(OFFSET(Data!$A$1,0,MATCH(R$6,Data!$1:$1,0)-1,1000,1)=IF(R$7="","Yes",R$7))/(OFFSET(Data!$A$1,0,MATCH(R$6,Data!$1:$1,0)-1,1000,1)=IF(R$7="","Yes",R$7))*ROW(Data!$C$1:$C$1002),ROW(R48)-ROW(R$7)),1),"")</f>
        <v>Disney XD</v>
      </c>
      <c r="S48" s="43" t="str">
        <f ca="1">IF(T48="","",IF(INDEX(Data!$BR:$BR,MATCH(T48,Data!$A:$A,0),1)=0,"",INDEX(Data!$BR:$BR,MATCH(T48,Data!$A:$A,0),1)))</f>
        <v/>
      </c>
      <c r="T48" s="43" t="str">
        <f ca="1">IFERROR(INDEX(Data!$A$1:R$1002,_xlfn.AGGREGATE(15,6,(OFFSET(Data!$A$1,0,MATCH(T$6,Data!$1:$1,0)-1,1000,1)=IF(T$7="","Yes",T$7))/(OFFSET(Data!$A$1,0,MATCH(T$6,Data!$1:$1,0)-1,1000,1)=IF(T$7="","Yes",T$7))*ROW(Data!$C$1:$C$1002),ROW(T48)-ROW(T$7)),1),"")</f>
        <v>Ecuador TV</v>
      </c>
      <c r="U48" s="43" t="str">
        <f ca="1">IF(V48="","",IF(INDEX(Data!$BR:$BR,MATCH(V48,Data!$A:$A,0),1)=0,"",INDEX(Data!$BR:$BR,MATCH(V48,Data!$A:$A,0),1)))</f>
        <v/>
      </c>
      <c r="V48" s="43" t="str">
        <f ca="1">IFERROR(INDEX(Data!$A$1:T$1002,_xlfn.AGGREGATE(15,6,(OFFSET(Data!$A$1,0,MATCH(V$6,Data!$1:$1,0)-1,1000,1)=IF(V$7="","Yes",V$7))/(OFFSET(Data!$A$1,0,MATCH(V$6,Data!$1:$1,0)-1,1000,1)=IF(V$7="","Yes",V$7))*ROW(Data!$C$1:$C$1002),ROW(V48)-ROW(V$7)),1),"")</f>
        <v>Golf Channel</v>
      </c>
      <c r="W48" s="43" t="str">
        <f ca="1">IF(X48="","",IF(INDEX(Data!$BR:$BR,MATCH(X48,Data!$A:$A,0),1)=0,"",INDEX(Data!$BR:$BR,MATCH(X48,Data!$A:$A,0),1)))</f>
        <v/>
      </c>
      <c r="X48" s="43" t="str">
        <f ca="1">IFERROR(INDEX(Data!$A$1:Y$1002,_xlfn.AGGREGATE(15,6,(OFFSET(Data!$A$1,0,MATCH(X$6,Data!$1:$1,0)-1,1000,1)=IF(X$7="","Yes",X$7))/(OFFSET(Data!$A$1,0,MATCH(X$6,Data!$1:$1,0)-1,1000,1)=IF(X$7="","Yes",X$7))*ROW(Data!$C$1:$C$1002),ROW(X48)-ROW(X$7)),1),"")</f>
        <v>FXX</v>
      </c>
      <c r="Y48" s="43" t="str">
        <f ca="1">IF(Z48="","",IF(INDEX(Data!$BR:$BR,MATCH(Z48,Data!$A:$A,0),1)=0,"",INDEX(Data!$BR:$BR,MATCH(Z48,Data!$A:$A,0),1)))</f>
        <v/>
      </c>
      <c r="Z48" s="43" t="str">
        <f ca="1">IFERROR(INDEX(Data!$A$1:AA$1002,_xlfn.AGGREGATE(15,6,(OFFSET(Data!$A$1,0,MATCH(Z$6,Data!$1:$1,0)-1,1000,1)=IF(Z$7="","Yes",Z$7))/(OFFSET(Data!$A$1,0,MATCH(Z$6,Data!$1:$1,0)-1,1000,1)=IF(Z$7="","Yes",Z$7))*ROW(Data!$C$1:$C$1002),ROW(Z48)-ROW(Z$7)),1),"")</f>
        <v>Own</v>
      </c>
      <c r="AA48" s="43" t="str">
        <f ca="1">IF(AB48="","",IF(INDEX(Data!$BR:$BR,MATCH(AB48,Data!$A:$A,0),1)=0,"",INDEX(Data!$BR:$BR,MATCH(AB48,Data!$A:$A,0),1)))</f>
        <v/>
      </c>
      <c r="AB48" s="43" t="str">
        <f ca="1">IFERROR(INDEX(Data!$A$1:AC$1002,_xlfn.AGGREGATE(15,6,(OFFSET(Data!$A$1,0,MATCH(AB$6,Data!$1:$1,0)-1,1000,1)=IF(AB$7="","Yes",AB$7))/(OFFSET(Data!$A$1,0,MATCH(AB$6,Data!$1:$1,0)-1,1000,1)=IF(AB$7="","Yes",AB$7))*ROW(Data!$C$1:$C$1002),ROW(AB48)-ROW(AB$7)),1),"")</f>
        <v>Hallmark Drama</v>
      </c>
      <c r="AC48" s="43" t="str">
        <f ca="1">IF(AD48="","",IF(INDEX(Data!$BR:$BR,MATCH(AD48,Data!$A:$A,0),1)=0,"",INDEX(Data!$BR:$BR,MATCH(AD48,Data!$A:$A,0),1)))</f>
        <v/>
      </c>
      <c r="AD48" s="43" t="str">
        <f ca="1">IFERROR(INDEX(Data!$A$1:AE$1002,_xlfn.AGGREGATE(15,6,(OFFSET(Data!$A$1,0,MATCH(AD$6,Data!$1:$1,0)-1,1000,1)=IF(AD$7="","Yes",AD$7))/(OFFSET(Data!$A$1,0,MATCH(AD$6,Data!$1:$1,0)-1,1000,1)=IF(AD$7="","Yes",AD$7))*ROW(Data!$C$1:$C$1002),ROW(AD48)-ROW(AD$7)),1),"")</f>
        <v/>
      </c>
      <c r="AE48" s="43" t="str">
        <f ca="1">IF(AF48="","",IF(INDEX(Data!$BR:$BR,MATCH(AF48,Data!$A:$A,0),1)=0,"",INDEX(Data!$BR:$BR,MATCH(AF48,Data!$A:$A,0),1)))</f>
        <v/>
      </c>
      <c r="AF48" s="43" t="str">
        <f ca="1">IFERROR(INDEX(Data!$A$1:AM$1002,_xlfn.AGGREGATE(15,6,(OFFSET(Data!$A$1,0,MATCH(AF$6,Data!$1:$1,0)-1,1000,1)=IF(AF$7="","Yes",AF$7))/(OFFSET(Data!$A$1,0,MATCH(AF$6,Data!$1:$1,0)-1,1000,1)=IF(AF$7="","Yes",AF$7))*ROW(Data!$C$1:$C$1002),ROW(AF48)-ROW(AF$7)),1),"")</f>
        <v/>
      </c>
      <c r="AG48" s="43" t="str">
        <f ca="1">IF(AH48="","",IF(INDEX(Data!$BR:$BR,MATCH(AH48,Data!$A:$A,0),1)=0,"",INDEX(Data!$BR:$BR,MATCH(AH48,Data!$A:$A,0),1)))</f>
        <v/>
      </c>
      <c r="AH48" s="43" t="str">
        <f ca="1">IFERROR(INDEX(Data!$A$1:AO$1002,_xlfn.AGGREGATE(15,6,(OFFSET(Data!$A$1,0,MATCH(AH$6,Data!$1:$1,0)-1,1000,1)=IF(AH$7="","Yes",AH$7))/(OFFSET(Data!$A$1,0,MATCH(AH$6,Data!$1:$1,0)-1,1000,1)=IF(AH$7="","Yes",AH$7))*ROW(Data!$C$1:$C$1002),ROW(AH48)-ROW(AH$7)),1),"")</f>
        <v/>
      </c>
      <c r="AI48" s="43" t="str">
        <f ca="1">IF(AJ48="","",IF(INDEX(Data!$BR:$BR,MATCH(AJ48,Data!$A:$A,0),1)=0,"",INDEX(Data!$BR:$BR,MATCH(AJ48,Data!$A:$A,0),1)))</f>
        <v/>
      </c>
      <c r="AJ48" s="43" t="str">
        <f ca="1">IFERROR(INDEX(Data!$A$1:AQ$1002,_xlfn.AGGREGATE(15,6,(OFFSET(Data!$A$1,0,MATCH(AJ$6,Data!$1:$1,0)-1,1000,1)=IF(AJ$7="","Yes",AJ$7))/(OFFSET(Data!$A$1,0,MATCH(AJ$6,Data!$1:$1,0)-1,1000,1)=IF(AJ$7="","Yes",AJ$7))*ROW(Data!$C$1:$C$1002),ROW(AJ48)-ROW(AJ$7)),1),"")</f>
        <v>History</v>
      </c>
      <c r="AK48" s="43" t="str">
        <f ca="1">IF(AL48="","",IF(INDEX(Data!$BR:$BR,MATCH(AL48,Data!$A:$A,0),1)=0,"",INDEX(Data!$BR:$BR,MATCH(AL48,Data!$A:$A,0),1)))</f>
        <v/>
      </c>
      <c r="AL48" s="43" t="str">
        <f ca="1">IFERROR(INDEX(Data!$A$1:AS$1002,_xlfn.AGGREGATE(15,6,(OFFSET(Data!$A$1,0,MATCH(AL$6,Data!$1:$1,0)-1,1000,1)=IF(AL$7="","Yes",AL$7))/(OFFSET(Data!$A$1,0,MATCH(AL$6,Data!$1:$1,0)-1,1000,1)=IF(AL$7="","Yes",AL$7))*ROW(Data!$C$1:$C$1002),ROW(AL48)-ROW(AL$7)),1),"")</f>
        <v/>
      </c>
      <c r="AM48" s="43" t="str">
        <f ca="1">IF(AN48="","",IF(INDEX(Data!$BR:$BR,MATCH(AN48,Data!$A:$A,0),1)=0,"",INDEX(Data!$BR:$BR,MATCH(AN48,Data!$A:$A,0),1)))</f>
        <v/>
      </c>
      <c r="AN48" s="43" t="str">
        <f ca="1">IFERROR(INDEX(Data!$A$1:AU$1002,_xlfn.AGGREGATE(15,6,(OFFSET(Data!$A$1,0,MATCH(AN$6,Data!$1:$1,0)-1,1000,1)=IF(AN$7="","Yes",AN$7))/(OFFSET(Data!$A$1,0,MATCH(AN$6,Data!$1:$1,0)-1,1000,1)=IF(AN$7="","Yes",AN$7))*ROW(Data!$C$1:$C$1002),ROW(AN48)-ROW(AN$7)),1),"")</f>
        <v>MTV2</v>
      </c>
    </row>
    <row r="49" spans="1:40" ht="24" x14ac:dyDescent="0.4">
      <c r="A49" s="43" t="str">
        <f ca="1">IF(B49="","",IF(INDEX(Data!$BR:$BR,MATCH(B49,Data!$A:$A,0),1)=0,"",INDEX(Data!$BR:$BR,MATCH(B49,Data!$A:$A,0),1)))</f>
        <v/>
      </c>
      <c r="B49" s="43" t="str">
        <f ca="1">IFERROR(INDEX(Data!A$1:$A$1002,_xlfn.AGGREGATE(15,6,(OFFSET(Data!$A$1,0,MATCH(B$6,Data!$1:$1,0)-1,1000,1)=IF(B$7="","Yes",B$7))/(OFFSET(Data!$A$1,0,MATCH(B$6,Data!$1:$1,0)-1,1000,1)=IF(B$7="","Yes",B$7))*ROW(Data!$C$1:$C$1002),ROW(B49)-ROW(B$7)),1),"")</f>
        <v>MTV2</v>
      </c>
      <c r="C49" s="43" t="str">
        <f ca="1">IF(D49="","",IF(INDEX(Data!$BR:$BR,MATCH(D49,Data!$A:$A,0),1)=0,"",INDEX(Data!$BR:$BR,MATCH(D49,Data!$A:$A,0),1)))</f>
        <v/>
      </c>
      <c r="D49" s="43" t="str">
        <f ca="1">IFERROR(INDEX(Data!$A$1:C$1002,_xlfn.AGGREGATE(15,6,(OFFSET(Data!$A$1,0,MATCH(D$6,Data!$1:$1,0)-1,1000,1)=IF(D$7="","Yes",D$7))/(OFFSET(Data!$A$1,0,MATCH(D$6,Data!$1:$1,0)-1,1000,1)=IF(D$7="","Yes",D$7))*ROW(Data!$C$1:$C$1002),ROW(D49)-ROW(D$7)),1),"")</f>
        <v/>
      </c>
      <c r="E49" s="43" t="str">
        <f ca="1">IF(F49="","",IF(INDEX(Data!$BR:$BR,MATCH(F49,Data!$A:$A,0),1)=0,"",INDEX(Data!$BR:$BR,MATCH(F49,Data!$A:$A,0),1)))</f>
        <v/>
      </c>
      <c r="F49" s="43" t="str">
        <f ca="1">IFERROR(INDEX(Data!$A$1:E$1002,_xlfn.AGGREGATE(15,6,(OFFSET(Data!$A$1,0,MATCH(F$6,Data!$1:$1,0)-1,1000,1)=IF(F$7="","Yes",F$7))/(OFFSET(Data!$A$1,0,MATCH(F$6,Data!$1:$1,0)-1,1000,1)=IF(F$7="","Yes",F$7))*ROW(Data!$C$1:$C$1002),ROW(F49)-ROW(F$7)),1),"")</f>
        <v>TBS</v>
      </c>
      <c r="G49" s="43" t="str">
        <f ca="1">IF(H49="","",IF(INDEX(Data!$BR:$BR,MATCH(H49,Data!$A:$A,0),1)=0,"",INDEX(Data!$BR:$BR,MATCH(H49,Data!$A:$A,0),1)))</f>
        <v/>
      </c>
      <c r="H49" s="43" t="str">
        <f ca="1">IFERROR(INDEX(Data!$A$1:G$1002,_xlfn.AGGREGATE(15,6,(OFFSET(Data!$A$1,0,MATCH(H$6,Data!$1:$1,0)-1,1000,1)=IF(H$7="","Yes",H$7))/(OFFSET(Data!$A$1,0,MATCH(H$6,Data!$1:$1,0)-1,1000,1)=IF(H$7="","Yes",H$7))*ROW(Data!$C$1:$C$1002),ROW(H49)-ROW(H$7)),1),"")</f>
        <v>NBC Sports Network</v>
      </c>
      <c r="I49" s="43" t="str">
        <f ca="1">IF(J49="","",IF(INDEX(Data!$BR:$BR,MATCH(J49,Data!$A:$A,0),1)=0,"",INDEX(Data!$BR:$BR,MATCH(J49,Data!$A:$A,0),1)))</f>
        <v/>
      </c>
      <c r="J49" s="43" t="str">
        <f ca="1">IFERROR(INDEX(Data!$A$1:I$1002,_xlfn.AGGREGATE(15,6,(OFFSET(Data!$A$1,0,MATCH(J$6,Data!$1:$1,0)-1,1000,1)=IF(J$7="","Yes",J$7))/(OFFSET(Data!$A$1,0,MATCH(J$6,Data!$1:$1,0)-1,1000,1)=IF(J$7="","Yes",J$7))*ROW(Data!$C$1:$C$1002),ROW(J49)-ROW(J$7)),1),"")</f>
        <v>HBO Latino</v>
      </c>
      <c r="K49" s="43" t="str">
        <f ca="1">IF(L49="","",IF(INDEX(Data!$BR:$BR,MATCH(L49,Data!$A:$A,0),1)=0,"",INDEX(Data!$BR:$BR,MATCH(L49,Data!$A:$A,0),1)))</f>
        <v/>
      </c>
      <c r="L49" s="43" t="str">
        <f ca="1">IFERROR(INDEX(Data!$A$1:K$1002,_xlfn.AGGREGATE(15,6,(OFFSET(Data!$A$1,0,MATCH(L$6,Data!$1:$1,0)-1,1000,1)=IF(L$7="","Yes",L$7))/(OFFSET(Data!$A$1,0,MATCH(L$6,Data!$1:$1,0)-1,1000,1)=IF(L$7="","Yes",L$7))*ROW(Data!$C$1:$C$1002),ROW(L49)-ROW(L$7)),1),"")</f>
        <v>HGTV</v>
      </c>
      <c r="M49" s="43" t="str">
        <f ca="1">IF(N49="","",IF(INDEX(Data!$BR:$BR,MATCH(N49,Data!$A:$A,0),1)=0,"",INDEX(Data!$BR:$BR,MATCH(N49,Data!$A:$A,0),1)))</f>
        <v/>
      </c>
      <c r="N49" s="43" t="str">
        <f ca="1">IFERROR(INDEX(Data!$A$1:M$1002,_xlfn.AGGREGATE(15,6,(OFFSET(Data!$A$1,0,MATCH(N$6,Data!$1:$1,0)-1,1000,1)=IF(N$7="","Yes",N$7))/(OFFSET(Data!$A$1,0,MATCH(N$6,Data!$1:$1,0)-1,1000,1)=IF(N$7="","Yes",N$7))*ROW(Data!$C$1:$C$1002),ROW(N49)-ROW(N$7)),1),"")</f>
        <v>Fox Sports 1</v>
      </c>
      <c r="O49" s="43" t="str">
        <f ca="1">IF(P49="","",IF(INDEX(Data!$BR:$BR,MATCH(P49,Data!$A:$A,0),1)=0,"",INDEX(Data!$BR:$BR,MATCH(P49,Data!$A:$A,0),1)))</f>
        <v/>
      </c>
      <c r="P49" s="43" t="str">
        <f ca="1">IFERROR(INDEX(Data!$A$1:O$1002,_xlfn.AGGREGATE(15,6,(OFFSET(Data!$A$1,0,MATCH(P$6,Data!$1:$1,0)-1,1000,1)=IF(P$7="","Yes",P$7))/(OFFSET(Data!$A$1,0,MATCH(P$6,Data!$1:$1,0)-1,1000,1)=IF(P$7="","Yes",P$7))*ROW(Data!$C$1:$C$1002),ROW(P49)-ROW(P$7)),1),"")</f>
        <v>E!</v>
      </c>
      <c r="Q49" s="43" t="str">
        <f ca="1">IF(R49="","",IF(INDEX(Data!$BR:$BR,MATCH(R49,Data!$A:$A,0),1)=0,"",INDEX(Data!$BR:$BR,MATCH(R49,Data!$A:$A,0),1)))</f>
        <v/>
      </c>
      <c r="R49" s="43" t="str">
        <f ca="1">IFERROR(INDEX(Data!$A$1:Q$1002,_xlfn.AGGREGATE(15,6,(OFFSET(Data!$A$1,0,MATCH(R$6,Data!$1:$1,0)-1,1000,1)=IF(R$7="","Yes",R$7))/(OFFSET(Data!$A$1,0,MATCH(R$6,Data!$1:$1,0)-1,1000,1)=IF(R$7="","Yes",R$7))*ROW(Data!$C$1:$C$1002),ROW(R49)-ROW(R$7)),1),"")</f>
        <v>DIY</v>
      </c>
      <c r="S49" s="43" t="str">
        <f ca="1">IF(T49="","",IF(INDEX(Data!$BR:$BR,MATCH(T49,Data!$A:$A,0),1)=0,"",INDEX(Data!$BR:$BR,MATCH(T49,Data!$A:$A,0),1)))</f>
        <v/>
      </c>
      <c r="T49" s="43" t="str">
        <f ca="1">IFERROR(INDEX(Data!$A$1:R$1002,_xlfn.AGGREGATE(15,6,(OFFSET(Data!$A$1,0,MATCH(T$6,Data!$1:$1,0)-1,1000,1)=IF(T$7="","Yes",T$7))/(OFFSET(Data!$A$1,0,MATCH(T$6,Data!$1:$1,0)-1,1000,1)=IF(T$7="","Yes",T$7))*ROW(Data!$C$1:$C$1002),ROW(T49)-ROW(T$7)),1),"")</f>
        <v>Ecuavisa Internacional</v>
      </c>
      <c r="U49" s="43" t="str">
        <f ca="1">IF(V49="","",IF(INDEX(Data!$BR:$BR,MATCH(V49,Data!$A:$A,0),1)=0,"",INDEX(Data!$BR:$BR,MATCH(V49,Data!$A:$A,0),1)))</f>
        <v/>
      </c>
      <c r="V49" s="43" t="str">
        <f ca="1">IFERROR(INDEX(Data!$A$1:T$1002,_xlfn.AGGREGATE(15,6,(OFFSET(Data!$A$1,0,MATCH(V$6,Data!$1:$1,0)-1,1000,1)=IF(V$7="","Yes",V$7))/(OFFSET(Data!$A$1,0,MATCH(V$6,Data!$1:$1,0)-1,1000,1)=IF(V$7="","Yes",V$7))*ROW(Data!$C$1:$C$1002),ROW(V49)-ROW(V$7)),1),"")</f>
        <v>HGTV</v>
      </c>
      <c r="W49" s="43" t="str">
        <f ca="1">IF(X49="","",IF(INDEX(Data!$BR:$BR,MATCH(X49,Data!$A:$A,0),1)=0,"",INDEX(Data!$BR:$BR,MATCH(X49,Data!$A:$A,0),1)))</f>
        <v/>
      </c>
      <c r="X49" s="43" t="str">
        <f ca="1">IFERROR(INDEX(Data!$A$1:Y$1002,_xlfn.AGGREGATE(15,6,(OFFSET(Data!$A$1,0,MATCH(X$6,Data!$1:$1,0)-1,1000,1)=IF(X$7="","Yes",X$7))/(OFFSET(Data!$A$1,0,MATCH(X$6,Data!$1:$1,0)-1,1000,1)=IF(X$7="","Yes",X$7))*ROW(Data!$C$1:$C$1002),ROW(X49)-ROW(X$7)),1),"")</f>
        <v>Golf Channel</v>
      </c>
      <c r="Y49" s="43" t="str">
        <f ca="1">IF(Z49="","",IF(INDEX(Data!$BR:$BR,MATCH(Z49,Data!$A:$A,0),1)=0,"",INDEX(Data!$BR:$BR,MATCH(Z49,Data!$A:$A,0),1)))</f>
        <v/>
      </c>
      <c r="Z49" s="43" t="str">
        <f ca="1">IFERROR(INDEX(Data!$A$1:AA$1002,_xlfn.AGGREGATE(15,6,(OFFSET(Data!$A$1,0,MATCH(Z$6,Data!$1:$1,0)-1,1000,1)=IF(Z$7="","Yes",Z$7))/(OFFSET(Data!$A$1,0,MATCH(Z$6,Data!$1:$1,0)-1,1000,1)=IF(Z$7="","Yes",Z$7))*ROW(Data!$C$1:$C$1002),ROW(Z49)-ROW(Z$7)),1),"")</f>
        <v>Oxygen</v>
      </c>
      <c r="AA49" s="43" t="str">
        <f ca="1">IF(AB49="","",IF(INDEX(Data!$BR:$BR,MATCH(AB49,Data!$A:$A,0),1)=0,"",INDEX(Data!$BR:$BR,MATCH(AB49,Data!$A:$A,0),1)))</f>
        <v/>
      </c>
      <c r="AB49" s="43" t="str">
        <f ca="1">IFERROR(INDEX(Data!$A$1:AC$1002,_xlfn.AGGREGATE(15,6,(OFFSET(Data!$A$1,0,MATCH(AB$6,Data!$1:$1,0)-1,1000,1)=IF(AB$7="","Yes",AB$7))/(OFFSET(Data!$A$1,0,MATCH(AB$6,Data!$1:$1,0)-1,1000,1)=IF(AB$7="","Yes",AB$7))*ROW(Data!$C$1:$C$1002),ROW(AB49)-ROW(AB$7)),1),"")</f>
        <v>Hallmark Movies &amp; Mysteries</v>
      </c>
      <c r="AC49" s="43" t="str">
        <f ca="1">IF(AD49="","",IF(INDEX(Data!$BR:$BR,MATCH(AD49,Data!$A:$A,0),1)=0,"",INDEX(Data!$BR:$BR,MATCH(AD49,Data!$A:$A,0),1)))</f>
        <v/>
      </c>
      <c r="AD49" s="43" t="str">
        <f ca="1">IFERROR(INDEX(Data!$A$1:AE$1002,_xlfn.AGGREGATE(15,6,(OFFSET(Data!$A$1,0,MATCH(AD$6,Data!$1:$1,0)-1,1000,1)=IF(AD$7="","Yes",AD$7))/(OFFSET(Data!$A$1,0,MATCH(AD$6,Data!$1:$1,0)-1,1000,1)=IF(AD$7="","Yes",AD$7))*ROW(Data!$C$1:$C$1002),ROW(AD49)-ROW(AD$7)),1),"")</f>
        <v/>
      </c>
      <c r="AE49" s="43" t="str">
        <f ca="1">IF(AF49="","",IF(INDEX(Data!$BR:$BR,MATCH(AF49,Data!$A:$A,0),1)=0,"",INDEX(Data!$BR:$BR,MATCH(AF49,Data!$A:$A,0),1)))</f>
        <v/>
      </c>
      <c r="AF49" s="43" t="str">
        <f ca="1">IFERROR(INDEX(Data!$A$1:AM$1002,_xlfn.AGGREGATE(15,6,(OFFSET(Data!$A$1,0,MATCH(AF$6,Data!$1:$1,0)-1,1000,1)=IF(AF$7="","Yes",AF$7))/(OFFSET(Data!$A$1,0,MATCH(AF$6,Data!$1:$1,0)-1,1000,1)=IF(AF$7="","Yes",AF$7))*ROW(Data!$C$1:$C$1002),ROW(AF49)-ROW(AF$7)),1),"")</f>
        <v/>
      </c>
      <c r="AG49" s="43" t="str">
        <f ca="1">IF(AH49="","",IF(INDEX(Data!$BR:$BR,MATCH(AH49,Data!$A:$A,0),1)=0,"",INDEX(Data!$BR:$BR,MATCH(AH49,Data!$A:$A,0),1)))</f>
        <v/>
      </c>
      <c r="AH49" s="43" t="str">
        <f ca="1">IFERROR(INDEX(Data!$A$1:AO$1002,_xlfn.AGGREGATE(15,6,(OFFSET(Data!$A$1,0,MATCH(AH$6,Data!$1:$1,0)-1,1000,1)=IF(AH$7="","Yes",AH$7))/(OFFSET(Data!$A$1,0,MATCH(AH$6,Data!$1:$1,0)-1,1000,1)=IF(AH$7="","Yes",AH$7))*ROW(Data!$C$1:$C$1002),ROW(AH49)-ROW(AH$7)),1),"")</f>
        <v/>
      </c>
      <c r="AI49" s="43" t="str">
        <f ca="1">IF(AJ49="","",IF(INDEX(Data!$BR:$BR,MATCH(AJ49,Data!$A:$A,0),1)=0,"",INDEX(Data!$BR:$BR,MATCH(AJ49,Data!$A:$A,0),1)))</f>
        <v/>
      </c>
      <c r="AJ49" s="43" t="str">
        <f ca="1">IFERROR(INDEX(Data!$A$1:AQ$1002,_xlfn.AGGREGATE(15,6,(OFFSET(Data!$A$1,0,MATCH(AJ$6,Data!$1:$1,0)-1,1000,1)=IF(AJ$7="","Yes",AJ$7))/(OFFSET(Data!$A$1,0,MATCH(AJ$6,Data!$1:$1,0)-1,1000,1)=IF(AJ$7="","Yes",AJ$7))*ROW(Data!$C$1:$C$1002),ROW(AJ49)-ROW(AJ$7)),1),"")</f>
        <v>Insp</v>
      </c>
      <c r="AK49" s="43" t="str">
        <f ca="1">IF(AL49="","",IF(INDEX(Data!$BR:$BR,MATCH(AL49,Data!$A:$A,0),1)=0,"",INDEX(Data!$BR:$BR,MATCH(AL49,Data!$A:$A,0),1)))</f>
        <v/>
      </c>
      <c r="AL49" s="43" t="str">
        <f ca="1">IFERROR(INDEX(Data!$A$1:AS$1002,_xlfn.AGGREGATE(15,6,(OFFSET(Data!$A$1,0,MATCH(AL$6,Data!$1:$1,0)-1,1000,1)=IF(AL$7="","Yes",AL$7))/(OFFSET(Data!$A$1,0,MATCH(AL$6,Data!$1:$1,0)-1,1000,1)=IF(AL$7="","Yes",AL$7))*ROW(Data!$C$1:$C$1002),ROW(AL49)-ROW(AL$7)),1),"")</f>
        <v/>
      </c>
      <c r="AM49" s="43" t="str">
        <f ca="1">IF(AN49="","",IF(INDEX(Data!$BR:$BR,MATCH(AN49,Data!$A:$A,0),1)=0,"",INDEX(Data!$BR:$BR,MATCH(AN49,Data!$A:$A,0),1)))</f>
        <v/>
      </c>
      <c r="AN49" s="43" t="str">
        <f ca="1">IFERROR(INDEX(Data!$A$1:AU$1002,_xlfn.AGGREGATE(15,6,(OFFSET(Data!$A$1,0,MATCH(AN$6,Data!$1:$1,0)-1,1000,1)=IF(AN$7="","Yes",AN$7))/(OFFSET(Data!$A$1,0,MATCH(AN$6,Data!$1:$1,0)-1,1000,1)=IF(AN$7="","Yes",AN$7))*ROW(Data!$C$1:$C$1002),ROW(AN49)-ROW(AN$7)),1),"")</f>
        <v>MTVu</v>
      </c>
    </row>
    <row r="50" spans="1:40" ht="48" x14ac:dyDescent="0.4">
      <c r="A50" s="43" t="str">
        <f ca="1">IF(B50="","",IF(INDEX(Data!$BR:$BR,MATCH(B50,Data!$A:$A,0),1)=0,"",INDEX(Data!$BR:$BR,MATCH(B50,Data!$A:$A,0),1)))</f>
        <v/>
      </c>
      <c r="B50" s="43" t="str">
        <f ca="1">IFERROR(INDEX(Data!A$1:$A$1002,_xlfn.AGGREGATE(15,6,(OFFSET(Data!$A$1,0,MATCH(B$6,Data!$1:$1,0)-1,1000,1)=IF(B$7="","Yes",B$7))/(OFFSET(Data!$A$1,0,MATCH(B$6,Data!$1:$1,0)-1,1000,1)=IF(B$7="","Yes",B$7))*ROW(Data!$C$1:$C$1002),ROW(B50)-ROW(B$7)),1),"")</f>
        <v>Nick Jr.</v>
      </c>
      <c r="C50" s="43" t="str">
        <f ca="1">IF(D50="","",IF(INDEX(Data!$BR:$BR,MATCH(D50,Data!$A:$A,0),1)=0,"",INDEX(Data!$BR:$BR,MATCH(D50,Data!$A:$A,0),1)))</f>
        <v/>
      </c>
      <c r="D50" s="43" t="str">
        <f ca="1">IFERROR(INDEX(Data!$A$1:C$1002,_xlfn.AGGREGATE(15,6,(OFFSET(Data!$A$1,0,MATCH(D$6,Data!$1:$1,0)-1,1000,1)=IF(D$7="","Yes",D$7))/(OFFSET(Data!$A$1,0,MATCH(D$6,Data!$1:$1,0)-1,1000,1)=IF(D$7="","Yes",D$7))*ROW(Data!$C$1:$C$1002),ROW(D50)-ROW(D$7)),1),"")</f>
        <v/>
      </c>
      <c r="E50" s="43" t="str">
        <f ca="1">IF(F50="","",IF(INDEX(Data!$BR:$BR,MATCH(F50,Data!$A:$A,0),1)=0,"",INDEX(Data!$BR:$BR,MATCH(F50,Data!$A:$A,0),1)))</f>
        <v/>
      </c>
      <c r="F50" s="43" t="str">
        <f ca="1">IFERROR(INDEX(Data!$A$1:E$1002,_xlfn.AGGREGATE(15,6,(OFFSET(Data!$A$1,0,MATCH(F$6,Data!$1:$1,0)-1,1000,1)=IF(F$7="","Yes",F$7))/(OFFSET(Data!$A$1,0,MATCH(F$6,Data!$1:$1,0)-1,1000,1)=IF(F$7="","Yes",F$7))*ROW(Data!$C$1:$C$1002),ROW(F50)-ROW(F$7)),1),"")</f>
        <v>TLC</v>
      </c>
      <c r="G50" s="43" t="str">
        <f ca="1">IF(H50="","",IF(INDEX(Data!$BR:$BR,MATCH(H50,Data!$A:$A,0),1)=0,"",INDEX(Data!$BR:$BR,MATCH(H50,Data!$A:$A,0),1)))</f>
        <v/>
      </c>
      <c r="H50" s="43" t="str">
        <f ca="1">IFERROR(INDEX(Data!$A$1:G$1002,_xlfn.AGGREGATE(15,6,(OFFSET(Data!$A$1,0,MATCH(H$6,Data!$1:$1,0)-1,1000,1)=IF(H$7="","Yes",H$7))/(OFFSET(Data!$A$1,0,MATCH(H$6,Data!$1:$1,0)-1,1000,1)=IF(H$7="","Yes",H$7))*ROW(Data!$C$1:$C$1002),ROW(H50)-ROW(H$7)),1),"")</f>
        <v>Nick Jr.</v>
      </c>
      <c r="I50" s="43" t="str">
        <f ca="1">IF(J50="","",IF(INDEX(Data!$BR:$BR,MATCH(J50,Data!$A:$A,0),1)=0,"",INDEX(Data!$BR:$BR,MATCH(J50,Data!$A:$A,0),1)))</f>
        <v/>
      </c>
      <c r="J50" s="43" t="str">
        <f ca="1">IFERROR(INDEX(Data!$A$1:I$1002,_xlfn.AGGREGATE(15,6,(OFFSET(Data!$A$1,0,MATCH(J$6,Data!$1:$1,0)-1,1000,1)=IF(J$7="","Yes",J$7))/(OFFSET(Data!$A$1,0,MATCH(J$6,Data!$1:$1,0)-1,1000,1)=IF(J$7="","Yes",J$7))*ROW(Data!$C$1:$C$1002),ROW(J50)-ROW(J$7)),1),"")</f>
        <v>HLN</v>
      </c>
      <c r="K50" s="43" t="str">
        <f ca="1">IF(L50="","",IF(INDEX(Data!$BR:$BR,MATCH(L50,Data!$A:$A,0),1)=0,"",INDEX(Data!$BR:$BR,MATCH(L50,Data!$A:$A,0),1)))</f>
        <v/>
      </c>
      <c r="L50" s="43" t="str">
        <f ca="1">IFERROR(INDEX(Data!$A$1:K$1002,_xlfn.AGGREGATE(15,6,(OFFSET(Data!$A$1,0,MATCH(L$6,Data!$1:$1,0)-1,1000,1)=IF(L$7="","Yes",L$7))/(OFFSET(Data!$A$1,0,MATCH(L$6,Data!$1:$1,0)-1,1000,1)=IF(L$7="","Yes",L$7))*ROW(Data!$C$1:$C$1002),ROW(L50)-ROW(L$7)),1),"")</f>
        <v>History</v>
      </c>
      <c r="M50" s="43">
        <f ca="1">IF(N50="","",IF(INDEX(Data!$BR:$BR,MATCH(N50,Data!$A:$A,0),1)=0,"",INDEX(Data!$BR:$BR,MATCH(N50,Data!$A:$A,0),1)))</f>
        <v>2</v>
      </c>
      <c r="N50" s="43" t="str">
        <f ca="1">IFERROR(INDEX(Data!$A$1:M$1002,_xlfn.AGGREGATE(15,6,(OFFSET(Data!$A$1,0,MATCH(N$6,Data!$1:$1,0)-1,1000,1)=IF(N$7="","Yes",N$7))/(OFFSET(Data!$A$1,0,MATCH(N$6,Data!$1:$1,0)-1,1000,1)=IF(N$7="","Yes",N$7))*ROW(Data!$C$1:$C$1002),ROW(N50)-ROW(N$7)),1),"")</f>
        <v>Fox Sports Regionals</v>
      </c>
      <c r="O50" s="43" t="str">
        <f ca="1">IF(P50="","",IF(INDEX(Data!$BR:$BR,MATCH(P50,Data!$A:$A,0),1)=0,"",INDEX(Data!$BR:$BR,MATCH(P50,Data!$A:$A,0),1)))</f>
        <v/>
      </c>
      <c r="P50" s="43" t="str">
        <f ca="1">IFERROR(INDEX(Data!$A$1:O$1002,_xlfn.AGGREGATE(15,6,(OFFSET(Data!$A$1,0,MATCH(P$6,Data!$1:$1,0)-1,1000,1)=IF(P$7="","Yes",P$7))/(OFFSET(Data!$A$1,0,MATCH(P$6,Data!$1:$1,0)-1,1000,1)=IF(P$7="","Yes",P$7))*ROW(Data!$C$1:$C$1002),ROW(P50)-ROW(P$7)),1),"")</f>
        <v>ESPN</v>
      </c>
      <c r="Q50" s="43" t="str">
        <f ca="1">IF(R50="","",IF(INDEX(Data!$BR:$BR,MATCH(R50,Data!$A:$A,0),1)=0,"",INDEX(Data!$BR:$BR,MATCH(R50,Data!$A:$A,0),1)))</f>
        <v/>
      </c>
      <c r="R50" s="43" t="str">
        <f ca="1">IFERROR(INDEX(Data!$A$1:Q$1002,_xlfn.AGGREGATE(15,6,(OFFSET(Data!$A$1,0,MATCH(R$6,Data!$1:$1,0)-1,1000,1)=IF(R$7="","Yes",R$7))/(OFFSET(Data!$A$1,0,MATCH(R$6,Data!$1:$1,0)-1,1000,1)=IF(R$7="","Yes",R$7))*ROW(Data!$C$1:$C$1002),ROW(R50)-ROW(R$7)),1),"")</f>
        <v>E!</v>
      </c>
      <c r="S50" s="43" t="str">
        <f ca="1">IF(T50="","",IF(INDEX(Data!$BR:$BR,MATCH(T50,Data!$A:$A,0),1)=0,"",INDEX(Data!$BR:$BR,MATCH(T50,Data!$A:$A,0),1)))</f>
        <v/>
      </c>
      <c r="T50" s="43" t="str">
        <f ca="1">IFERROR(INDEX(Data!$A$1:R$1002,_xlfn.AGGREGATE(15,6,(OFFSET(Data!$A$1,0,MATCH(T$6,Data!$1:$1,0)-1,1000,1)=IF(T$7="","Yes",T$7))/(OFFSET(Data!$A$1,0,MATCH(T$6,Data!$1:$1,0)-1,1000,1)=IF(T$7="","Yes",T$7))*ROW(Data!$C$1:$C$1002),ROW(T50)-ROW(T$7)),1),"")</f>
        <v>Enlace</v>
      </c>
      <c r="U50" s="43" t="str">
        <f ca="1">IF(V50="","",IF(INDEX(Data!$BR:$BR,MATCH(V50,Data!$A:$A,0),1)=0,"",INDEX(Data!$BR:$BR,MATCH(V50,Data!$A:$A,0),1)))</f>
        <v/>
      </c>
      <c r="V50" s="43" t="str">
        <f ca="1">IFERROR(INDEX(Data!$A$1:T$1002,_xlfn.AGGREGATE(15,6,(OFFSET(Data!$A$1,0,MATCH(V$6,Data!$1:$1,0)-1,1000,1)=IF(V$7="","Yes",V$7))/(OFFSET(Data!$A$1,0,MATCH(V$6,Data!$1:$1,0)-1,1000,1)=IF(V$7="","Yes",V$7))*ROW(Data!$C$1:$C$1002),ROW(V50)-ROW(V$7)),1),"")</f>
        <v>HLN</v>
      </c>
      <c r="W50" s="43" t="str">
        <f ca="1">IF(X50="","",IF(INDEX(Data!$BR:$BR,MATCH(X50,Data!$A:$A,0),1)=0,"",INDEX(Data!$BR:$BR,MATCH(X50,Data!$A:$A,0),1)))</f>
        <v/>
      </c>
      <c r="X50" s="43" t="str">
        <f ca="1">IFERROR(INDEX(Data!$A$1:Y$1002,_xlfn.AGGREGATE(15,6,(OFFSET(Data!$A$1,0,MATCH(X$6,Data!$1:$1,0)-1,1000,1)=IF(X$7="","Yes",X$7))/(OFFSET(Data!$A$1,0,MATCH(X$6,Data!$1:$1,0)-1,1000,1)=IF(X$7="","Yes",X$7))*ROW(Data!$C$1:$C$1002),ROW(X50)-ROW(X$7)),1),"")</f>
        <v>HGTV</v>
      </c>
      <c r="Y50" s="43" t="str">
        <f ca="1">IF(Z50="","",IF(INDEX(Data!$BR:$BR,MATCH(Z50,Data!$A:$A,0),1)=0,"",INDEX(Data!$BR:$BR,MATCH(Z50,Data!$A:$A,0),1)))</f>
        <v/>
      </c>
      <c r="Z50" s="43" t="str">
        <f ca="1">IFERROR(INDEX(Data!$A$1:AA$1002,_xlfn.AGGREGATE(15,6,(OFFSET(Data!$A$1,0,MATCH(Z$6,Data!$1:$1,0)-1,1000,1)=IF(Z$7="","Yes",Z$7))/(OFFSET(Data!$A$1,0,MATCH(Z$6,Data!$1:$1,0)-1,1000,1)=IF(Z$7="","Yes",Z$7))*ROW(Data!$C$1:$C$1002),ROW(Z50)-ROW(Z$7)),1),"")</f>
        <v>Playstation Emerging Filmmakers Program</v>
      </c>
      <c r="AA50" s="43" t="str">
        <f ca="1">IF(AB50="","",IF(INDEX(Data!$BR:$BR,MATCH(AB50,Data!$A:$A,0),1)=0,"",INDEX(Data!$BR:$BR,MATCH(AB50,Data!$A:$A,0),1)))</f>
        <v/>
      </c>
      <c r="AB50" s="43" t="str">
        <f ca="1">IFERROR(INDEX(Data!$A$1:AC$1002,_xlfn.AGGREGATE(15,6,(OFFSET(Data!$A$1,0,MATCH(AB$6,Data!$1:$1,0)-1,1000,1)=IF(AB$7="","Yes",AB$7))/(OFFSET(Data!$A$1,0,MATCH(AB$6,Data!$1:$1,0)-1,1000,1)=IF(AB$7="","Yes",AB$7))*ROW(Data!$C$1:$C$1002),ROW(AB50)-ROW(AB$7)),1),"")</f>
        <v>HGTV</v>
      </c>
      <c r="AC50" s="43" t="str">
        <f ca="1">IF(AD50="","",IF(INDEX(Data!$BR:$BR,MATCH(AD50,Data!$A:$A,0),1)=0,"",INDEX(Data!$BR:$BR,MATCH(AD50,Data!$A:$A,0),1)))</f>
        <v/>
      </c>
      <c r="AD50" s="43" t="str">
        <f ca="1">IFERROR(INDEX(Data!$A$1:AE$1002,_xlfn.AGGREGATE(15,6,(OFFSET(Data!$A$1,0,MATCH(AD$6,Data!$1:$1,0)-1,1000,1)=IF(AD$7="","Yes",AD$7))/(OFFSET(Data!$A$1,0,MATCH(AD$6,Data!$1:$1,0)-1,1000,1)=IF(AD$7="","Yes",AD$7))*ROW(Data!$C$1:$C$1002),ROW(AD50)-ROW(AD$7)),1),"")</f>
        <v/>
      </c>
      <c r="AE50" s="43" t="str">
        <f ca="1">IF(AF50="","",IF(INDEX(Data!$BR:$BR,MATCH(AF50,Data!$A:$A,0),1)=0,"",INDEX(Data!$BR:$BR,MATCH(AF50,Data!$A:$A,0),1)))</f>
        <v/>
      </c>
      <c r="AF50" s="43" t="str">
        <f ca="1">IFERROR(INDEX(Data!$A$1:AM$1002,_xlfn.AGGREGATE(15,6,(OFFSET(Data!$A$1,0,MATCH(AF$6,Data!$1:$1,0)-1,1000,1)=IF(AF$7="","Yes",AF$7))/(OFFSET(Data!$A$1,0,MATCH(AF$6,Data!$1:$1,0)-1,1000,1)=IF(AF$7="","Yes",AF$7))*ROW(Data!$C$1:$C$1002),ROW(AF50)-ROW(AF$7)),1),"")</f>
        <v/>
      </c>
      <c r="AG50" s="43" t="str">
        <f ca="1">IF(AH50="","",IF(INDEX(Data!$BR:$BR,MATCH(AH50,Data!$A:$A,0),1)=0,"",INDEX(Data!$BR:$BR,MATCH(AH50,Data!$A:$A,0),1)))</f>
        <v/>
      </c>
      <c r="AH50" s="43" t="str">
        <f ca="1">IFERROR(INDEX(Data!$A$1:AO$1002,_xlfn.AGGREGATE(15,6,(OFFSET(Data!$A$1,0,MATCH(AH$6,Data!$1:$1,0)-1,1000,1)=IF(AH$7="","Yes",AH$7))/(OFFSET(Data!$A$1,0,MATCH(AH$6,Data!$1:$1,0)-1,1000,1)=IF(AH$7="","Yes",AH$7))*ROW(Data!$C$1:$C$1002),ROW(AH50)-ROW(AH$7)),1),"")</f>
        <v/>
      </c>
      <c r="AI50" s="43" t="str">
        <f ca="1">IF(AJ50="","",IF(INDEX(Data!$BR:$BR,MATCH(AJ50,Data!$A:$A,0),1)=0,"",INDEX(Data!$BR:$BR,MATCH(AJ50,Data!$A:$A,0),1)))</f>
        <v/>
      </c>
      <c r="AJ50" s="43" t="str">
        <f ca="1">IFERROR(INDEX(Data!$A$1:AQ$1002,_xlfn.AGGREGATE(15,6,(OFFSET(Data!$A$1,0,MATCH(AJ$6,Data!$1:$1,0)-1,1000,1)=IF(AJ$7="","Yes",AJ$7))/(OFFSET(Data!$A$1,0,MATCH(AJ$6,Data!$1:$1,0)-1,1000,1)=IF(AJ$7="","Yes",AJ$7))*ROW(Data!$C$1:$C$1002),ROW(AJ50)-ROW(AJ$7)),1),"")</f>
        <v>Investigation Discovery</v>
      </c>
      <c r="AK50" s="43" t="str">
        <f ca="1">IF(AL50="","",IF(INDEX(Data!$BR:$BR,MATCH(AL50,Data!$A:$A,0),1)=0,"",INDEX(Data!$BR:$BR,MATCH(AL50,Data!$A:$A,0),1)))</f>
        <v/>
      </c>
      <c r="AL50" s="43" t="str">
        <f ca="1">IFERROR(INDEX(Data!$A$1:AS$1002,_xlfn.AGGREGATE(15,6,(OFFSET(Data!$A$1,0,MATCH(AL$6,Data!$1:$1,0)-1,1000,1)=IF(AL$7="","Yes",AL$7))/(OFFSET(Data!$A$1,0,MATCH(AL$6,Data!$1:$1,0)-1,1000,1)=IF(AL$7="","Yes",AL$7))*ROW(Data!$C$1:$C$1002),ROW(AL50)-ROW(AL$7)),1),"")</f>
        <v/>
      </c>
      <c r="AM50" s="43" t="str">
        <f ca="1">IF(AN50="","",IF(INDEX(Data!$BR:$BR,MATCH(AN50,Data!$A:$A,0),1)=0,"",INDEX(Data!$BR:$BR,MATCH(AN50,Data!$A:$A,0),1)))</f>
        <v/>
      </c>
      <c r="AN50" s="43" t="str">
        <f ca="1">IFERROR(INDEX(Data!$A$1:AU$1002,_xlfn.AGGREGATE(15,6,(OFFSET(Data!$A$1,0,MATCH(AN$6,Data!$1:$1,0)-1,1000,1)=IF(AN$7="","Yes",AN$7))/(OFFSET(Data!$A$1,0,MATCH(AN$6,Data!$1:$1,0)-1,1000,1)=IF(AN$7="","Yes",AN$7))*ROW(Data!$C$1:$C$1002),ROW(AN50)-ROW(AN$7)),1),"")</f>
        <v>Newsmax</v>
      </c>
    </row>
    <row r="51" spans="1:40" x14ac:dyDescent="0.4">
      <c r="A51" s="43" t="str">
        <f ca="1">IF(B51="","",IF(INDEX(Data!$BR:$BR,MATCH(B51,Data!$A:$A,0),1)=0,"",INDEX(Data!$BR:$BR,MATCH(B51,Data!$A:$A,0),1)))</f>
        <v/>
      </c>
      <c r="B51" s="43" t="str">
        <f ca="1">IFERROR(INDEX(Data!A$1:$A$1002,_xlfn.AGGREGATE(15,6,(OFFSET(Data!$A$1,0,MATCH(B$6,Data!$1:$1,0)-1,1000,1)=IF(B$7="","Yes",B$7))/(OFFSET(Data!$A$1,0,MATCH(B$6,Data!$1:$1,0)-1,1000,1)=IF(B$7="","Yes",B$7))*ROW(Data!$C$1:$C$1002),ROW(B51)-ROW(B$7)),1),"")</f>
        <v>Nickelodeon</v>
      </c>
      <c r="C51" s="43" t="str">
        <f ca="1">IF(D51="","",IF(INDEX(Data!$BR:$BR,MATCH(D51,Data!$A:$A,0),1)=0,"",INDEX(Data!$BR:$BR,MATCH(D51,Data!$A:$A,0),1)))</f>
        <v/>
      </c>
      <c r="D51" s="43" t="str">
        <f ca="1">IFERROR(INDEX(Data!$A$1:C$1002,_xlfn.AGGREGATE(15,6,(OFFSET(Data!$A$1,0,MATCH(D$6,Data!$1:$1,0)-1,1000,1)=IF(D$7="","Yes",D$7))/(OFFSET(Data!$A$1,0,MATCH(D$6,Data!$1:$1,0)-1,1000,1)=IF(D$7="","Yes",D$7))*ROW(Data!$C$1:$C$1002),ROW(D51)-ROW(D$7)),1),"")</f>
        <v/>
      </c>
      <c r="E51" s="43" t="str">
        <f ca="1">IF(F51="","",IF(INDEX(Data!$BR:$BR,MATCH(F51,Data!$A:$A,0),1)=0,"",INDEX(Data!$BR:$BR,MATCH(F51,Data!$A:$A,0),1)))</f>
        <v/>
      </c>
      <c r="F51" s="43" t="str">
        <f ca="1">IFERROR(INDEX(Data!$A$1:E$1002,_xlfn.AGGREGATE(15,6,(OFFSET(Data!$A$1,0,MATCH(F$6,Data!$1:$1,0)-1,1000,1)=IF(F$7="","Yes",F$7))/(OFFSET(Data!$A$1,0,MATCH(F$6,Data!$1:$1,0)-1,1000,1)=IF(F$7="","Yes",F$7))*ROW(Data!$C$1:$C$1002),ROW(F51)-ROW(F$7)),1),"")</f>
        <v>TNT</v>
      </c>
      <c r="G51" s="43" t="str">
        <f ca="1">IF(H51="","",IF(INDEX(Data!$BR:$BR,MATCH(H51,Data!$A:$A,0),1)=0,"",INDEX(Data!$BR:$BR,MATCH(H51,Data!$A:$A,0),1)))</f>
        <v/>
      </c>
      <c r="H51" s="43" t="str">
        <f ca="1">IFERROR(INDEX(Data!$A$1:G$1002,_xlfn.AGGREGATE(15,6,(OFFSET(Data!$A$1,0,MATCH(H$6,Data!$1:$1,0)-1,1000,1)=IF(H$7="","Yes",H$7))/(OFFSET(Data!$A$1,0,MATCH(H$6,Data!$1:$1,0)-1,1000,1)=IF(H$7="","Yes",H$7))*ROW(Data!$C$1:$C$1002),ROW(H51)-ROW(H$7)),1),"")</f>
        <v>Nickelodeon</v>
      </c>
      <c r="I51" s="43" t="str">
        <f ca="1">IF(J51="","",IF(INDEX(Data!$BR:$BR,MATCH(J51,Data!$A:$A,0),1)=0,"",INDEX(Data!$BR:$BR,MATCH(J51,Data!$A:$A,0),1)))</f>
        <v/>
      </c>
      <c r="J51" s="43" t="str">
        <f ca="1">IFERROR(INDEX(Data!$A$1:I$1002,_xlfn.AGGREGATE(15,6,(OFFSET(Data!$A$1,0,MATCH(J$6,Data!$1:$1,0)-1,1000,1)=IF(J$7="","Yes",J$7))/(OFFSET(Data!$A$1,0,MATCH(J$6,Data!$1:$1,0)-1,1000,1)=IF(J$7="","Yes",J$7))*ROW(Data!$C$1:$C$1002),ROW(J51)-ROW(J$7)),1),"")</f>
        <v>Longhorn Network</v>
      </c>
      <c r="K51" s="43" t="str">
        <f ca="1">IF(L51="","",IF(INDEX(Data!$BR:$BR,MATCH(L51,Data!$A:$A,0),1)=0,"",INDEX(Data!$BR:$BR,MATCH(L51,Data!$A:$A,0),1)))</f>
        <v/>
      </c>
      <c r="L51" s="43" t="str">
        <f ca="1">IFERROR(INDEX(Data!$A$1:K$1002,_xlfn.AGGREGATE(15,6,(OFFSET(Data!$A$1,0,MATCH(L$6,Data!$1:$1,0)-1,1000,1)=IF(L$7="","Yes",L$7))/(OFFSET(Data!$A$1,0,MATCH(L$6,Data!$1:$1,0)-1,1000,1)=IF(L$7="","Yes",L$7))*ROW(Data!$C$1:$C$1002),ROW(L51)-ROW(L$7)),1),"")</f>
        <v>HLN</v>
      </c>
      <c r="M51" s="43" t="str">
        <f ca="1">IF(N51="","",IF(INDEX(Data!$BR:$BR,MATCH(N51,Data!$A:$A,0),1)=0,"",INDEX(Data!$BR:$BR,MATCH(N51,Data!$A:$A,0),1)))</f>
        <v/>
      </c>
      <c r="N51" s="43" t="str">
        <f ca="1">IFERROR(INDEX(Data!$A$1:M$1002,_xlfn.AGGREGATE(15,6,(OFFSET(Data!$A$1,0,MATCH(N$6,Data!$1:$1,0)-1,1000,1)=IF(N$7="","Yes",N$7))/(OFFSET(Data!$A$1,0,MATCH(N$6,Data!$1:$1,0)-1,1000,1)=IF(N$7="","Yes",N$7))*ROW(Data!$C$1:$C$1002),ROW(N51)-ROW(N$7)),1),"")</f>
        <v>Freeform</v>
      </c>
      <c r="O51" s="43" t="str">
        <f ca="1">IF(P51="","",IF(INDEX(Data!$BR:$BR,MATCH(P51,Data!$A:$A,0),1)=0,"",INDEX(Data!$BR:$BR,MATCH(P51,Data!$A:$A,0),1)))</f>
        <v/>
      </c>
      <c r="P51" s="43" t="str">
        <f ca="1">IFERROR(INDEX(Data!$A$1:O$1002,_xlfn.AGGREGATE(15,6,(OFFSET(Data!$A$1,0,MATCH(P$6,Data!$1:$1,0)-1,1000,1)=IF(P$7="","Yes",P$7))/(OFFSET(Data!$A$1,0,MATCH(P$6,Data!$1:$1,0)-1,1000,1)=IF(P$7="","Yes",P$7))*ROW(Data!$C$1:$C$1002),ROW(P51)-ROW(P$7)),1),"")</f>
        <v>ESPN 2</v>
      </c>
      <c r="Q51" s="43" t="str">
        <f ca="1">IF(R51="","",IF(INDEX(Data!$BR:$BR,MATCH(R51,Data!$A:$A,0),1)=0,"",INDEX(Data!$BR:$BR,MATCH(R51,Data!$A:$A,0),1)))</f>
        <v/>
      </c>
      <c r="R51" s="43" t="str">
        <f ca="1">IFERROR(INDEX(Data!$A$1:Q$1002,_xlfn.AGGREGATE(15,6,(OFFSET(Data!$A$1,0,MATCH(R$6,Data!$1:$1,0)-1,1000,1)=IF(R$7="","Yes",R$7))/(OFFSET(Data!$A$1,0,MATCH(R$6,Data!$1:$1,0)-1,1000,1)=IF(R$7="","Yes",R$7))*ROW(Data!$C$1:$C$1002),ROW(R51)-ROW(R$7)),1),"")</f>
        <v>ESPN</v>
      </c>
      <c r="S51" s="43" t="str">
        <f ca="1">IF(T51="","",IF(INDEX(Data!$BR:$BR,MATCH(T51,Data!$A:$A,0),1)=0,"",INDEX(Data!$BR:$BR,MATCH(T51,Data!$A:$A,0),1)))</f>
        <v/>
      </c>
      <c r="T51" s="43" t="str">
        <f ca="1">IFERROR(INDEX(Data!$A$1:R$1002,_xlfn.AGGREGATE(15,6,(OFFSET(Data!$A$1,0,MATCH(T$6,Data!$1:$1,0)-1,1000,1)=IF(T$7="","Yes",T$7))/(OFFSET(Data!$A$1,0,MATCH(T$6,Data!$1:$1,0)-1,1000,1)=IF(T$7="","Yes",T$7))*ROW(Data!$C$1:$C$1002),ROW(T51)-ROW(T$7)),1),"")</f>
        <v>ESPN Deportes</v>
      </c>
      <c r="U51" s="43" t="str">
        <f ca="1">IF(V51="","",IF(INDEX(Data!$BR:$BR,MATCH(V51,Data!$A:$A,0),1)=0,"",INDEX(Data!$BR:$BR,MATCH(V51,Data!$A:$A,0),1)))</f>
        <v/>
      </c>
      <c r="V51" s="43" t="str">
        <f ca="1">IFERROR(INDEX(Data!$A$1:T$1002,_xlfn.AGGREGATE(15,6,(OFFSET(Data!$A$1,0,MATCH(V$6,Data!$1:$1,0)-1,1000,1)=IF(V$7="","Yes",V$7))/(OFFSET(Data!$A$1,0,MATCH(V$6,Data!$1:$1,0)-1,1000,1)=IF(V$7="","Yes",V$7))*ROW(Data!$C$1:$C$1002),ROW(V51)-ROW(V$7)),1),"")</f>
        <v>IFC</v>
      </c>
      <c r="W51" s="43" t="str">
        <f ca="1">IF(X51="","",IF(INDEX(Data!$BR:$BR,MATCH(X51,Data!$A:$A,0),1)=0,"",INDEX(Data!$BR:$BR,MATCH(X51,Data!$A:$A,0),1)))</f>
        <v/>
      </c>
      <c r="X51" s="43" t="str">
        <f ca="1">IFERROR(INDEX(Data!$A$1:Y$1002,_xlfn.AGGREGATE(15,6,(OFFSET(Data!$A$1,0,MATCH(X$6,Data!$1:$1,0)-1,1000,1)=IF(X$7="","Yes",X$7))/(OFFSET(Data!$A$1,0,MATCH(X$6,Data!$1:$1,0)-1,1000,1)=IF(X$7="","Yes",X$7))*ROW(Data!$C$1:$C$1002),ROW(X51)-ROW(X$7)),1),"")</f>
        <v>History</v>
      </c>
      <c r="Y51" s="43" t="str">
        <f ca="1">IF(Z51="","",IF(INDEX(Data!$BR:$BR,MATCH(Z51,Data!$A:$A,0),1)=0,"",INDEX(Data!$BR:$BR,MATCH(Z51,Data!$A:$A,0),1)))</f>
        <v/>
      </c>
      <c r="Z51" s="43" t="str">
        <f ca="1">IFERROR(INDEX(Data!$A$1:AA$1002,_xlfn.AGGREGATE(15,6,(OFFSET(Data!$A$1,0,MATCH(Z$6,Data!$1:$1,0)-1,1000,1)=IF(Z$7="","Yes",Z$7))/(OFFSET(Data!$A$1,0,MATCH(Z$6,Data!$1:$1,0)-1,1000,1)=IF(Z$7="","Yes",Z$7))*ROW(Data!$C$1:$C$1002),ROW(Z51)-ROW(Z$7)),1),"")</f>
        <v>PS Vue Spotlight</v>
      </c>
      <c r="AA51" s="43" t="str">
        <f ca="1">IF(AB51="","",IF(INDEX(Data!$BR:$BR,MATCH(AB51,Data!$A:$A,0),1)=0,"",INDEX(Data!$BR:$BR,MATCH(AB51,Data!$A:$A,0),1)))</f>
        <v/>
      </c>
      <c r="AB51" s="43" t="str">
        <f ca="1">IFERROR(INDEX(Data!$A$1:AC$1002,_xlfn.AGGREGATE(15,6,(OFFSET(Data!$A$1,0,MATCH(AB$6,Data!$1:$1,0)-1,1000,1)=IF(AB$7="","Yes",AB$7))/(OFFSET(Data!$A$1,0,MATCH(AB$6,Data!$1:$1,0)-1,1000,1)=IF(AB$7="","Yes",AB$7))*ROW(Data!$C$1:$C$1002),ROW(AB51)-ROW(AB$7)),1),"")</f>
        <v>History</v>
      </c>
      <c r="AC51" s="43" t="str">
        <f ca="1">IF(AD51="","",IF(INDEX(Data!$BR:$BR,MATCH(AD51,Data!$A:$A,0),1)=0,"",INDEX(Data!$BR:$BR,MATCH(AD51,Data!$A:$A,0),1)))</f>
        <v/>
      </c>
      <c r="AD51" s="43" t="str">
        <f ca="1">IFERROR(INDEX(Data!$A$1:AE$1002,_xlfn.AGGREGATE(15,6,(OFFSET(Data!$A$1,0,MATCH(AD$6,Data!$1:$1,0)-1,1000,1)=IF(AD$7="","Yes",AD$7))/(OFFSET(Data!$A$1,0,MATCH(AD$6,Data!$1:$1,0)-1,1000,1)=IF(AD$7="","Yes",AD$7))*ROW(Data!$C$1:$C$1002),ROW(AD51)-ROW(AD$7)),1),"")</f>
        <v/>
      </c>
      <c r="AE51" s="43" t="str">
        <f ca="1">IF(AF51="","",IF(INDEX(Data!$BR:$BR,MATCH(AF51,Data!$A:$A,0),1)=0,"",INDEX(Data!$BR:$BR,MATCH(AF51,Data!$A:$A,0),1)))</f>
        <v/>
      </c>
      <c r="AF51" s="43" t="str">
        <f ca="1">IFERROR(INDEX(Data!$A$1:AM$1002,_xlfn.AGGREGATE(15,6,(OFFSET(Data!$A$1,0,MATCH(AF$6,Data!$1:$1,0)-1,1000,1)=IF(AF$7="","Yes",AF$7))/(OFFSET(Data!$A$1,0,MATCH(AF$6,Data!$1:$1,0)-1,1000,1)=IF(AF$7="","Yes",AF$7))*ROW(Data!$C$1:$C$1002),ROW(AF51)-ROW(AF$7)),1),"")</f>
        <v/>
      </c>
      <c r="AG51" s="43" t="str">
        <f ca="1">IF(AH51="","",IF(INDEX(Data!$BR:$BR,MATCH(AH51,Data!$A:$A,0),1)=0,"",INDEX(Data!$BR:$BR,MATCH(AH51,Data!$A:$A,0),1)))</f>
        <v/>
      </c>
      <c r="AH51" s="43" t="str">
        <f ca="1">IFERROR(INDEX(Data!$A$1:AO$1002,_xlfn.AGGREGATE(15,6,(OFFSET(Data!$A$1,0,MATCH(AH$6,Data!$1:$1,0)-1,1000,1)=IF(AH$7="","Yes",AH$7))/(OFFSET(Data!$A$1,0,MATCH(AH$6,Data!$1:$1,0)-1,1000,1)=IF(AH$7="","Yes",AH$7))*ROW(Data!$C$1:$C$1002),ROW(AH51)-ROW(AH$7)),1),"")</f>
        <v/>
      </c>
      <c r="AI51" s="43" t="str">
        <f ca="1">IF(AJ51="","",IF(INDEX(Data!$BR:$BR,MATCH(AJ51,Data!$A:$A,0),1)=0,"",INDEX(Data!$BR:$BR,MATCH(AJ51,Data!$A:$A,0),1)))</f>
        <v/>
      </c>
      <c r="AJ51" s="43" t="str">
        <f ca="1">IFERROR(INDEX(Data!$A$1:AQ$1002,_xlfn.AGGREGATE(15,6,(OFFSET(Data!$A$1,0,MATCH(AJ$6,Data!$1:$1,0)-1,1000,1)=IF(AJ$7="","Yes",AJ$7))/(OFFSET(Data!$A$1,0,MATCH(AJ$6,Data!$1:$1,0)-1,1000,1)=IF(AJ$7="","Yes",AJ$7))*ROW(Data!$C$1:$C$1002),ROW(AJ51)-ROW(AJ$7)),1),"")</f>
        <v>Lifetime</v>
      </c>
      <c r="AK51" s="43" t="str">
        <f ca="1">IF(AL51="","",IF(INDEX(Data!$BR:$BR,MATCH(AL51,Data!$A:$A,0),1)=0,"",INDEX(Data!$BR:$BR,MATCH(AL51,Data!$A:$A,0),1)))</f>
        <v/>
      </c>
      <c r="AL51" s="43" t="str">
        <f ca="1">IFERROR(INDEX(Data!$A$1:AS$1002,_xlfn.AGGREGATE(15,6,(OFFSET(Data!$A$1,0,MATCH(AL$6,Data!$1:$1,0)-1,1000,1)=IF(AL$7="","Yes",AL$7))/(OFFSET(Data!$A$1,0,MATCH(AL$6,Data!$1:$1,0)-1,1000,1)=IF(AL$7="","Yes",AL$7))*ROW(Data!$C$1:$C$1002),ROW(AL51)-ROW(AL$7)),1),"")</f>
        <v/>
      </c>
      <c r="AM51" s="43" t="str">
        <f ca="1">IF(AN51="","",IF(INDEX(Data!$BR:$BR,MATCH(AN51,Data!$A:$A,0),1)=0,"",INDEX(Data!$BR:$BR,MATCH(AN51,Data!$A:$A,0),1)))</f>
        <v/>
      </c>
      <c r="AN51" s="43" t="str">
        <f ca="1">IFERROR(INDEX(Data!$A$1:AU$1002,_xlfn.AGGREGATE(15,6,(OFFSET(Data!$A$1,0,MATCH(AN$6,Data!$1:$1,0)-1,1000,1)=IF(AN$7="","Yes",AN$7))/(OFFSET(Data!$A$1,0,MATCH(AN$6,Data!$1:$1,0)-1,1000,1)=IF(AN$7="","Yes",AN$7))*ROW(Data!$C$1:$C$1002),ROW(AN51)-ROW(AN$7)),1),"")</f>
        <v>Newsy</v>
      </c>
    </row>
    <row r="52" spans="1:40" ht="24" x14ac:dyDescent="0.4">
      <c r="A52" s="43" t="str">
        <f ca="1">IF(B52="","",IF(INDEX(Data!$BR:$BR,MATCH(B52,Data!$A:$A,0),1)=0,"",INDEX(Data!$BR:$BR,MATCH(B52,Data!$A:$A,0),1)))</f>
        <v/>
      </c>
      <c r="B52" s="43" t="str">
        <f ca="1">IFERROR(INDEX(Data!A$1:$A$1002,_xlfn.AGGREGATE(15,6,(OFFSET(Data!$A$1,0,MATCH(B$6,Data!$1:$1,0)-1,1000,1)=IF(B$7="","Yes",B$7))/(OFFSET(Data!$A$1,0,MATCH(B$6,Data!$1:$1,0)-1,1000,1)=IF(B$7="","Yes",B$7))*ROW(Data!$C$1:$C$1002),ROW(B52)-ROW(B$7)),1),"")</f>
        <v>Nicktoons</v>
      </c>
      <c r="C52" s="43" t="str">
        <f ca="1">IF(D52="","",IF(INDEX(Data!$BR:$BR,MATCH(D52,Data!$A:$A,0),1)=0,"",INDEX(Data!$BR:$BR,MATCH(D52,Data!$A:$A,0),1)))</f>
        <v/>
      </c>
      <c r="D52" s="43" t="str">
        <f ca="1">IFERROR(INDEX(Data!$A$1:C$1002,_xlfn.AGGREGATE(15,6,(OFFSET(Data!$A$1,0,MATCH(D$6,Data!$1:$1,0)-1,1000,1)=IF(D$7="","Yes",D$7))/(OFFSET(Data!$A$1,0,MATCH(D$6,Data!$1:$1,0)-1,1000,1)=IF(D$7="","Yes",D$7))*ROW(Data!$C$1:$C$1002),ROW(D52)-ROW(D$7)),1),"")</f>
        <v/>
      </c>
      <c r="E52" s="43" t="str">
        <f ca="1">IF(F52="","",IF(INDEX(Data!$BR:$BR,MATCH(F52,Data!$A:$A,0),1)=0,"",INDEX(Data!$BR:$BR,MATCH(F52,Data!$A:$A,0),1)))</f>
        <v/>
      </c>
      <c r="F52" s="43" t="str">
        <f ca="1">IFERROR(INDEX(Data!$A$1:E$1002,_xlfn.AGGREGATE(15,6,(OFFSET(Data!$A$1,0,MATCH(F$6,Data!$1:$1,0)-1,1000,1)=IF(F$7="","Yes",F$7))/(OFFSET(Data!$A$1,0,MATCH(F$6,Data!$1:$1,0)-1,1000,1)=IF(F$7="","Yes",F$7))*ROW(Data!$C$1:$C$1002),ROW(F52)-ROW(F$7)),1),"")</f>
        <v>Travel Channel</v>
      </c>
      <c r="G52" s="43" t="str">
        <f ca="1">IF(H52="","",IF(INDEX(Data!$BR:$BR,MATCH(H52,Data!$A:$A,0),1)=0,"",INDEX(Data!$BR:$BR,MATCH(H52,Data!$A:$A,0),1)))</f>
        <v/>
      </c>
      <c r="H52" s="43" t="str">
        <f ca="1">IFERROR(INDEX(Data!$A$1:G$1002,_xlfn.AGGREGATE(15,6,(OFFSET(Data!$A$1,0,MATCH(H$6,Data!$1:$1,0)-1,1000,1)=IF(H$7="","Yes",H$7))/(OFFSET(Data!$A$1,0,MATCH(H$6,Data!$1:$1,0)-1,1000,1)=IF(H$7="","Yes",H$7))*ROW(Data!$C$1:$C$1002),ROW(H52)-ROW(H$7)),1),"")</f>
        <v>Ovation</v>
      </c>
      <c r="I52" s="43" t="str">
        <f ca="1">IF(J52="","",IF(INDEX(Data!$BR:$BR,MATCH(J52,Data!$A:$A,0),1)=0,"",INDEX(Data!$BR:$BR,MATCH(J52,Data!$A:$A,0),1)))</f>
        <v/>
      </c>
      <c r="J52" s="43" t="str">
        <f ca="1">IFERROR(INDEX(Data!$A$1:I$1002,_xlfn.AGGREGATE(15,6,(OFFSET(Data!$A$1,0,MATCH(J$6,Data!$1:$1,0)-1,1000,1)=IF(J$7="","Yes",J$7))/(OFFSET(Data!$A$1,0,MATCH(J$6,Data!$1:$1,0)-1,1000,1)=IF(J$7="","Yes",J$7))*ROW(Data!$C$1:$C$1002),ROW(J52)-ROW(J$7)),1),"")</f>
        <v>MSG</v>
      </c>
      <c r="K52" s="43" t="str">
        <f ca="1">IF(L52="","",IF(INDEX(Data!$BR:$BR,MATCH(L52,Data!$A:$A,0),1)=0,"",INDEX(Data!$BR:$BR,MATCH(L52,Data!$A:$A,0),1)))</f>
        <v/>
      </c>
      <c r="L52" s="43" t="str">
        <f ca="1">IFERROR(INDEX(Data!$A$1:K$1002,_xlfn.AGGREGATE(15,6,(OFFSET(Data!$A$1,0,MATCH(L$6,Data!$1:$1,0)-1,1000,1)=IF(L$7="","Yes",L$7))/(OFFSET(Data!$A$1,0,MATCH(L$6,Data!$1:$1,0)-1,1000,1)=IF(L$7="","Yes",L$7))*ROW(Data!$C$1:$C$1002),ROW(L52)-ROW(L$7)),1),"")</f>
        <v>Investigation Discovery</v>
      </c>
      <c r="M52" s="43" t="str">
        <f ca="1">IF(N52="","",IF(INDEX(Data!$BR:$BR,MATCH(N52,Data!$A:$A,0),1)=0,"",INDEX(Data!$BR:$BR,MATCH(N52,Data!$A:$A,0),1)))</f>
        <v/>
      </c>
      <c r="N52" s="43" t="str">
        <f ca="1">IFERROR(INDEX(Data!$A$1:M$1002,_xlfn.AGGREGATE(15,6,(OFFSET(Data!$A$1,0,MATCH(N$6,Data!$1:$1,0)-1,1000,1)=IF(N$7="","Yes",N$7))/(OFFSET(Data!$A$1,0,MATCH(N$6,Data!$1:$1,0)-1,1000,1)=IF(N$7="","Yes",N$7))*ROW(Data!$C$1:$C$1002),ROW(N52)-ROW(N$7)),1),"")</f>
        <v>Fuse</v>
      </c>
      <c r="O52" s="43" t="str">
        <f ca="1">IF(P52="","",IF(INDEX(Data!$BR:$BR,MATCH(P52,Data!$A:$A,0),1)=0,"",INDEX(Data!$BR:$BR,MATCH(P52,Data!$A:$A,0),1)))</f>
        <v/>
      </c>
      <c r="P52" s="43" t="str">
        <f ca="1">IFERROR(INDEX(Data!$A$1:O$1002,_xlfn.AGGREGATE(15,6,(OFFSET(Data!$A$1,0,MATCH(P$6,Data!$1:$1,0)-1,1000,1)=IF(P$7="","Yes",P$7))/(OFFSET(Data!$A$1,0,MATCH(P$6,Data!$1:$1,0)-1,1000,1)=IF(P$7="","Yes",P$7))*ROW(Data!$C$1:$C$1002),ROW(P52)-ROW(P$7)),1),"")</f>
        <v>ESPNews</v>
      </c>
      <c r="Q52" s="43" t="str">
        <f ca="1">IF(R52="","",IF(INDEX(Data!$BR:$BR,MATCH(R52,Data!$A:$A,0),1)=0,"",INDEX(Data!$BR:$BR,MATCH(R52,Data!$A:$A,0),1)))</f>
        <v/>
      </c>
      <c r="R52" s="43" t="str">
        <f ca="1">IFERROR(INDEX(Data!$A$1:Q$1002,_xlfn.AGGREGATE(15,6,(OFFSET(Data!$A$1,0,MATCH(R$6,Data!$1:$1,0)-1,1000,1)=IF(R$7="","Yes",R$7))/(OFFSET(Data!$A$1,0,MATCH(R$6,Data!$1:$1,0)-1,1000,1)=IF(R$7="","Yes",R$7))*ROW(Data!$C$1:$C$1002),ROW(R52)-ROW(R$7)),1),"")</f>
        <v>ESPN 2</v>
      </c>
      <c r="S52" s="43" t="str">
        <f ca="1">IF(T52="","",IF(INDEX(Data!$BR:$BR,MATCH(T52,Data!$A:$A,0),1)=0,"",INDEX(Data!$BR:$BR,MATCH(T52,Data!$A:$A,0),1)))</f>
        <v/>
      </c>
      <c r="T52" s="43" t="str">
        <f ca="1">IFERROR(INDEX(Data!$A$1:R$1002,_xlfn.AGGREGATE(15,6,(OFFSET(Data!$A$1,0,MATCH(T$6,Data!$1:$1,0)-1,1000,1)=IF(T$7="","Yes",T$7))/(OFFSET(Data!$A$1,0,MATCH(T$6,Data!$1:$1,0)-1,1000,1)=IF(T$7="","Yes",T$7))*ROW(Data!$C$1:$C$1002),ROW(T52)-ROW(T$7)),1),"")</f>
        <v>Estrella TV</v>
      </c>
      <c r="U52" s="43" t="str">
        <f ca="1">IF(V52="","",IF(INDEX(Data!$BR:$BR,MATCH(V52,Data!$A:$A,0),1)=0,"",INDEX(Data!$BR:$BR,MATCH(V52,Data!$A:$A,0),1)))</f>
        <v/>
      </c>
      <c r="V52" s="43" t="str">
        <f ca="1">IFERROR(INDEX(Data!$A$1:T$1002,_xlfn.AGGREGATE(15,6,(OFFSET(Data!$A$1,0,MATCH(V$6,Data!$1:$1,0)-1,1000,1)=IF(V$7="","Yes",V$7))/(OFFSET(Data!$A$1,0,MATCH(V$6,Data!$1:$1,0)-1,1000,1)=IF(V$7="","Yes",V$7))*ROW(Data!$C$1:$C$1002),ROW(V52)-ROW(V$7)),1),"")</f>
        <v>Investigation Discovery</v>
      </c>
      <c r="W52" s="43" t="str">
        <f ca="1">IF(X52="","",IF(INDEX(Data!$BR:$BR,MATCH(X52,Data!$A:$A,0),1)=0,"",INDEX(Data!$BR:$BR,MATCH(X52,Data!$A:$A,0),1)))</f>
        <v/>
      </c>
      <c r="X52" s="43" t="str">
        <f ca="1">IFERROR(INDEX(Data!$A$1:Y$1002,_xlfn.AGGREGATE(15,6,(OFFSET(Data!$A$1,0,MATCH(X$6,Data!$1:$1,0)-1,1000,1)=IF(X$7="","Yes",X$7))/(OFFSET(Data!$A$1,0,MATCH(X$6,Data!$1:$1,0)-1,1000,1)=IF(X$7="","Yes",X$7))*ROW(Data!$C$1:$C$1002),ROW(X52)-ROW(X$7)),1),"")</f>
        <v>HLN</v>
      </c>
      <c r="Y52" s="43" t="str">
        <f ca="1">IF(Z52="","",IF(INDEX(Data!$BR:$BR,MATCH(Z52,Data!$A:$A,0),1)=0,"",INDEX(Data!$BR:$BR,MATCH(Z52,Data!$A:$A,0),1)))</f>
        <v/>
      </c>
      <c r="Z52" s="43" t="str">
        <f ca="1">IFERROR(INDEX(Data!$A$1:AA$1002,_xlfn.AGGREGATE(15,6,(OFFSET(Data!$A$1,0,MATCH(Z$6,Data!$1:$1,0)-1,1000,1)=IF(Z$7="","Yes",Z$7))/(OFFSET(Data!$A$1,0,MATCH(Z$6,Data!$1:$1,0)-1,1000,1)=IF(Z$7="","Yes",Z$7))*ROW(Data!$C$1:$C$1002),ROW(Z52)-ROW(Z$7)),1),"")</f>
        <v>Start TV</v>
      </c>
      <c r="AA52" s="43" t="str">
        <f ca="1">IF(AB52="","",IF(INDEX(Data!$BR:$BR,MATCH(AB52,Data!$A:$A,0),1)=0,"",INDEX(Data!$BR:$BR,MATCH(AB52,Data!$A:$A,0),1)))</f>
        <v/>
      </c>
      <c r="AB52" s="43" t="str">
        <f ca="1">IFERROR(INDEX(Data!$A$1:AC$1002,_xlfn.AGGREGATE(15,6,(OFFSET(Data!$A$1,0,MATCH(AB$6,Data!$1:$1,0)-1,1000,1)=IF(AB$7="","Yes",AB$7))/(OFFSET(Data!$A$1,0,MATCH(AB$6,Data!$1:$1,0)-1,1000,1)=IF(AB$7="","Yes",AB$7))*ROW(Data!$C$1:$C$1002),ROW(AB52)-ROW(AB$7)),1),"")</f>
        <v>HLN</v>
      </c>
      <c r="AC52" s="43" t="str">
        <f ca="1">IF(AD52="","",IF(INDEX(Data!$BR:$BR,MATCH(AD52,Data!$A:$A,0),1)=0,"",INDEX(Data!$BR:$BR,MATCH(AD52,Data!$A:$A,0),1)))</f>
        <v/>
      </c>
      <c r="AD52" s="43" t="str">
        <f ca="1">IFERROR(INDEX(Data!$A$1:AE$1002,_xlfn.AGGREGATE(15,6,(OFFSET(Data!$A$1,0,MATCH(AD$6,Data!$1:$1,0)-1,1000,1)=IF(AD$7="","Yes",AD$7))/(OFFSET(Data!$A$1,0,MATCH(AD$6,Data!$1:$1,0)-1,1000,1)=IF(AD$7="","Yes",AD$7))*ROW(Data!$C$1:$C$1002),ROW(AD52)-ROW(AD$7)),1),"")</f>
        <v/>
      </c>
      <c r="AE52" s="43" t="str">
        <f ca="1">IF(AF52="","",IF(INDEX(Data!$BR:$BR,MATCH(AF52,Data!$A:$A,0),1)=0,"",INDEX(Data!$BR:$BR,MATCH(AF52,Data!$A:$A,0),1)))</f>
        <v/>
      </c>
      <c r="AF52" s="43" t="str">
        <f ca="1">IFERROR(INDEX(Data!$A$1:AM$1002,_xlfn.AGGREGATE(15,6,(OFFSET(Data!$A$1,0,MATCH(AF$6,Data!$1:$1,0)-1,1000,1)=IF(AF$7="","Yes",AF$7))/(OFFSET(Data!$A$1,0,MATCH(AF$6,Data!$1:$1,0)-1,1000,1)=IF(AF$7="","Yes",AF$7))*ROW(Data!$C$1:$C$1002),ROW(AF52)-ROW(AF$7)),1),"")</f>
        <v/>
      </c>
      <c r="AG52" s="43" t="str">
        <f ca="1">IF(AH52="","",IF(INDEX(Data!$BR:$BR,MATCH(AH52,Data!$A:$A,0),1)=0,"",INDEX(Data!$BR:$BR,MATCH(AH52,Data!$A:$A,0),1)))</f>
        <v/>
      </c>
      <c r="AH52" s="43" t="str">
        <f ca="1">IFERROR(INDEX(Data!$A$1:AO$1002,_xlfn.AGGREGATE(15,6,(OFFSET(Data!$A$1,0,MATCH(AH$6,Data!$1:$1,0)-1,1000,1)=IF(AH$7="","Yes",AH$7))/(OFFSET(Data!$A$1,0,MATCH(AH$6,Data!$1:$1,0)-1,1000,1)=IF(AH$7="","Yes",AH$7))*ROW(Data!$C$1:$C$1002),ROW(AH52)-ROW(AH$7)),1),"")</f>
        <v/>
      </c>
      <c r="AI52" s="43" t="str">
        <f ca="1">IF(AJ52="","",IF(INDEX(Data!$BR:$BR,MATCH(AJ52,Data!$A:$A,0),1)=0,"",INDEX(Data!$BR:$BR,MATCH(AJ52,Data!$A:$A,0),1)))</f>
        <v/>
      </c>
      <c r="AJ52" s="43" t="str">
        <f ca="1">IFERROR(INDEX(Data!$A$1:AQ$1002,_xlfn.AGGREGATE(15,6,(OFFSET(Data!$A$1,0,MATCH(AJ$6,Data!$1:$1,0)-1,1000,1)=IF(AJ$7="","Yes",AJ$7))/(OFFSET(Data!$A$1,0,MATCH(AJ$6,Data!$1:$1,0)-1,1000,1)=IF(AJ$7="","Yes",AJ$7))*ROW(Data!$C$1:$C$1002),ROW(AJ52)-ROW(AJ$7)),1),"")</f>
        <v>Lifetime Movie Network</v>
      </c>
      <c r="AK52" s="43" t="str">
        <f ca="1">IF(AL52="","",IF(INDEX(Data!$BR:$BR,MATCH(AL52,Data!$A:$A,0),1)=0,"",INDEX(Data!$BR:$BR,MATCH(AL52,Data!$A:$A,0),1)))</f>
        <v/>
      </c>
      <c r="AL52" s="43" t="str">
        <f ca="1">IFERROR(INDEX(Data!$A$1:AS$1002,_xlfn.AGGREGATE(15,6,(OFFSET(Data!$A$1,0,MATCH(AL$6,Data!$1:$1,0)-1,1000,1)=IF(AL$7="","Yes",AL$7))/(OFFSET(Data!$A$1,0,MATCH(AL$6,Data!$1:$1,0)-1,1000,1)=IF(AL$7="","Yes",AL$7))*ROW(Data!$C$1:$C$1002),ROW(AL52)-ROW(AL$7)),1),"")</f>
        <v/>
      </c>
      <c r="AM52" s="43" t="str">
        <f ca="1">IF(AN52="","",IF(INDEX(Data!$BR:$BR,MATCH(AN52,Data!$A:$A,0),1)=0,"",INDEX(Data!$BR:$BR,MATCH(AN52,Data!$A:$A,0),1)))</f>
        <v/>
      </c>
      <c r="AN52" s="43" t="str">
        <f ca="1">IFERROR(INDEX(Data!$A$1:AU$1002,_xlfn.AGGREGATE(15,6,(OFFSET(Data!$A$1,0,MATCH(AN$6,Data!$1:$1,0)-1,1000,1)=IF(AN$7="","Yes",AN$7))/(OFFSET(Data!$A$1,0,MATCH(AN$6,Data!$1:$1,0)-1,1000,1)=IF(AN$7="","Yes",AN$7))*ROW(Data!$C$1:$C$1002),ROW(AN52)-ROW(AN$7)),1),"")</f>
        <v>Nick Jr.</v>
      </c>
    </row>
    <row r="53" spans="1:40" ht="24" x14ac:dyDescent="0.4">
      <c r="A53" s="43" t="str">
        <f ca="1">IF(B53="","",IF(INDEX(Data!$BR:$BR,MATCH(B53,Data!$A:$A,0),1)=0,"",INDEX(Data!$BR:$BR,MATCH(B53,Data!$A:$A,0),1)))</f>
        <v/>
      </c>
      <c r="B53" s="43" t="str">
        <f ca="1">IFERROR(INDEX(Data!A$1:$A$1002,_xlfn.AGGREGATE(15,6,(OFFSET(Data!$A$1,0,MATCH(B$6,Data!$1:$1,0)-1,1000,1)=IF(B$7="","Yes",B$7))/(OFFSET(Data!$A$1,0,MATCH(B$6,Data!$1:$1,0)-1,1000,1)=IF(B$7="","Yes",B$7))*ROW(Data!$C$1:$C$1002),ROW(B53)-ROW(B$7)),1),"")</f>
        <v>Own</v>
      </c>
      <c r="C53" s="43" t="str">
        <f ca="1">IF(D53="","",IF(INDEX(Data!$BR:$BR,MATCH(D53,Data!$A:$A,0),1)=0,"",INDEX(Data!$BR:$BR,MATCH(D53,Data!$A:$A,0),1)))</f>
        <v/>
      </c>
      <c r="D53" s="43" t="str">
        <f ca="1">IFERROR(INDEX(Data!$A$1:C$1002,_xlfn.AGGREGATE(15,6,(OFFSET(Data!$A$1,0,MATCH(D$6,Data!$1:$1,0)-1,1000,1)=IF(D$7="","Yes",D$7))/(OFFSET(Data!$A$1,0,MATCH(D$6,Data!$1:$1,0)-1,1000,1)=IF(D$7="","Yes",D$7))*ROW(Data!$C$1:$C$1002),ROW(D53)-ROW(D$7)),1),"")</f>
        <v/>
      </c>
      <c r="E53" s="43" t="str">
        <f ca="1">IF(F53="","",IF(INDEX(Data!$BR:$BR,MATCH(F53,Data!$A:$A,0),1)=0,"",INDEX(Data!$BR:$BR,MATCH(F53,Data!$A:$A,0),1)))</f>
        <v/>
      </c>
      <c r="F53" s="43" t="str">
        <f ca="1">IFERROR(INDEX(Data!$A$1:E$1002,_xlfn.AGGREGATE(15,6,(OFFSET(Data!$A$1,0,MATCH(F$6,Data!$1:$1,0)-1,1000,1)=IF(F$7="","Yes",F$7))/(OFFSET(Data!$A$1,0,MATCH(F$6,Data!$1:$1,0)-1,1000,1)=IF(F$7="","Yes",F$7))*ROW(Data!$C$1:$C$1002),ROW(F53)-ROW(F$7)),1),"")</f>
        <v>TruTV</v>
      </c>
      <c r="G53" s="43" t="str">
        <f ca="1">IF(H53="","",IF(INDEX(Data!$BR:$BR,MATCH(H53,Data!$A:$A,0),1)=0,"",INDEX(Data!$BR:$BR,MATCH(H53,Data!$A:$A,0),1)))</f>
        <v/>
      </c>
      <c r="H53" s="43" t="str">
        <f ca="1">IFERROR(INDEX(Data!$A$1:G$1002,_xlfn.AGGREGATE(15,6,(OFFSET(Data!$A$1,0,MATCH(H$6,Data!$1:$1,0)-1,1000,1)=IF(H$7="","Yes",H$7))/(OFFSET(Data!$A$1,0,MATCH(H$6,Data!$1:$1,0)-1,1000,1)=IF(H$7="","Yes",H$7))*ROW(Data!$C$1:$C$1002),ROW(H53)-ROW(H$7)),1),"")</f>
        <v>Oxygen</v>
      </c>
      <c r="I53" s="43" t="str">
        <f ca="1">IF(J53="","",IF(INDEX(Data!$BR:$BR,MATCH(J53,Data!$A:$A,0),1)=0,"",INDEX(Data!$BR:$BR,MATCH(J53,Data!$A:$A,0),1)))</f>
        <v/>
      </c>
      <c r="J53" s="43" t="str">
        <f ca="1">IFERROR(INDEX(Data!$A$1:I$1002,_xlfn.AGGREGATE(15,6,(OFFSET(Data!$A$1,0,MATCH(J$6,Data!$1:$1,0)-1,1000,1)=IF(J$7="","Yes",J$7))/(OFFSET(Data!$A$1,0,MATCH(J$6,Data!$1:$1,0)-1,1000,1)=IF(J$7="","Yes",J$7))*ROW(Data!$C$1:$C$1002),ROW(J53)-ROW(J$7)),1),"")</f>
        <v>MSG+</v>
      </c>
      <c r="K53" s="43" t="str">
        <f ca="1">IF(L53="","",IF(INDEX(Data!$BR:$BR,MATCH(L53,Data!$A:$A,0),1)=0,"",INDEX(Data!$BR:$BR,MATCH(L53,Data!$A:$A,0),1)))</f>
        <v/>
      </c>
      <c r="L53" s="43" t="str">
        <f ca="1">IFERROR(INDEX(Data!$A$1:K$1002,_xlfn.AGGREGATE(15,6,(OFFSET(Data!$A$1,0,MATCH(L$6,Data!$1:$1,0)-1,1000,1)=IF(L$7="","Yes",L$7))/(OFFSET(Data!$A$1,0,MATCH(L$6,Data!$1:$1,0)-1,1000,1)=IF(L$7="","Yes",L$7))*ROW(Data!$C$1:$C$1002),ROW(L53)-ROW(L$7)),1),"")</f>
        <v>Lifetime</v>
      </c>
      <c r="M53" s="43" t="str">
        <f ca="1">IF(N53="","",IF(INDEX(Data!$BR:$BR,MATCH(N53,Data!$A:$A,0),1)=0,"",INDEX(Data!$BR:$BR,MATCH(N53,Data!$A:$A,0),1)))</f>
        <v/>
      </c>
      <c r="N53" s="43" t="str">
        <f ca="1">IFERROR(INDEX(Data!$A$1:M$1002,_xlfn.AGGREGATE(15,6,(OFFSET(Data!$A$1,0,MATCH(N$6,Data!$1:$1,0)-1,1000,1)=IF(N$7="","Yes",N$7))/(OFFSET(Data!$A$1,0,MATCH(N$6,Data!$1:$1,0)-1,1000,1)=IF(N$7="","Yes",N$7))*ROW(Data!$C$1:$C$1002),ROW(N53)-ROW(N$7)),1),"")</f>
        <v>FX</v>
      </c>
      <c r="O53" s="43" t="str">
        <f ca="1">IF(P53="","",IF(INDEX(Data!$BR:$BR,MATCH(P53,Data!$A:$A,0),1)=0,"",INDEX(Data!$BR:$BR,MATCH(P53,Data!$A:$A,0),1)))</f>
        <v/>
      </c>
      <c r="P53" s="43" t="str">
        <f ca="1">IFERROR(INDEX(Data!$A$1:O$1002,_xlfn.AGGREGATE(15,6,(OFFSET(Data!$A$1,0,MATCH(P$6,Data!$1:$1,0)-1,1000,1)=IF(P$7="","Yes",P$7))/(OFFSET(Data!$A$1,0,MATCH(P$6,Data!$1:$1,0)-1,1000,1)=IF(P$7="","Yes",P$7))*ROW(Data!$C$1:$C$1002),ROW(P53)-ROW(P$7)),1),"")</f>
        <v>ESPNu</v>
      </c>
      <c r="Q53" s="43" t="str">
        <f ca="1">IF(R53="","",IF(INDEX(Data!$BR:$BR,MATCH(R53,Data!$A:$A,0),1)=0,"",INDEX(Data!$BR:$BR,MATCH(R53,Data!$A:$A,0),1)))</f>
        <v/>
      </c>
      <c r="R53" s="43" t="str">
        <f ca="1">IFERROR(INDEX(Data!$A$1:Q$1002,_xlfn.AGGREGATE(15,6,(OFFSET(Data!$A$1,0,MATCH(R$6,Data!$1:$1,0)-1,1000,1)=IF(R$7="","Yes",R$7))/(OFFSET(Data!$A$1,0,MATCH(R$6,Data!$1:$1,0)-1,1000,1)=IF(R$7="","Yes",R$7))*ROW(Data!$C$1:$C$1002),ROW(R53)-ROW(R$7)),1),"")</f>
        <v>ESPNews</v>
      </c>
      <c r="S53" s="43" t="str">
        <f ca="1">IF(T53="","",IF(INDEX(Data!$BR:$BR,MATCH(T53,Data!$A:$A,0),1)=0,"",INDEX(Data!$BR:$BR,MATCH(T53,Data!$A:$A,0),1)))</f>
        <v/>
      </c>
      <c r="T53" s="43" t="str">
        <f ca="1">IFERROR(INDEX(Data!$A$1:R$1002,_xlfn.AGGREGATE(15,6,(OFFSET(Data!$A$1,0,MATCH(T$6,Data!$1:$1,0)-1,1000,1)=IF(T$7="","Yes",T$7))/(OFFSET(Data!$A$1,0,MATCH(T$6,Data!$1:$1,0)-1,1000,1)=IF(T$7="","Yes",T$7))*ROW(Data!$C$1:$C$1002),ROW(T53)-ROW(T$7)),1),"")</f>
        <v>Food Network</v>
      </c>
      <c r="U53" s="43" t="str">
        <f ca="1">IF(V53="","",IF(INDEX(Data!$BR:$BR,MATCH(V53,Data!$A:$A,0),1)=0,"",INDEX(Data!$BR:$BR,MATCH(V53,Data!$A:$A,0),1)))</f>
        <v/>
      </c>
      <c r="V53" s="43" t="str">
        <f ca="1">IFERROR(INDEX(Data!$A$1:T$1002,_xlfn.AGGREGATE(15,6,(OFFSET(Data!$A$1,0,MATCH(V$6,Data!$1:$1,0)-1,1000,1)=IF(V$7="","Yes",V$7))/(OFFSET(Data!$A$1,0,MATCH(V$6,Data!$1:$1,0)-1,1000,1)=IF(V$7="","Yes",V$7))*ROW(Data!$C$1:$C$1002),ROW(V53)-ROW(V$7)),1),"")</f>
        <v>Local Now</v>
      </c>
      <c r="W53" s="43" t="str">
        <f ca="1">IF(X53="","",IF(INDEX(Data!$BR:$BR,MATCH(X53,Data!$A:$A,0),1)=0,"",INDEX(Data!$BR:$BR,MATCH(X53,Data!$A:$A,0),1)))</f>
        <v/>
      </c>
      <c r="X53" s="43" t="str">
        <f ca="1">IFERROR(INDEX(Data!$A$1:Y$1002,_xlfn.AGGREGATE(15,6,(OFFSET(Data!$A$1,0,MATCH(X$6,Data!$1:$1,0)-1,1000,1)=IF(X$7="","Yes",X$7))/(OFFSET(Data!$A$1,0,MATCH(X$6,Data!$1:$1,0)-1,1000,1)=IF(X$7="","Yes",X$7))*ROW(Data!$C$1:$C$1002),ROW(X53)-ROW(X$7)),1),"")</f>
        <v>Investigation Discovery</v>
      </c>
      <c r="Y53" s="43" t="str">
        <f ca="1">IF(Z53="","",IF(INDEX(Data!$BR:$BR,MATCH(Z53,Data!$A:$A,0),1)=0,"",INDEX(Data!$BR:$BR,MATCH(Z53,Data!$A:$A,0),1)))</f>
        <v/>
      </c>
      <c r="Z53" s="43" t="str">
        <f ca="1">IFERROR(INDEX(Data!$A$1:AA$1002,_xlfn.AGGREGATE(15,6,(OFFSET(Data!$A$1,0,MATCH(Z$6,Data!$1:$1,0)-1,1000,1)=IF(Z$7="","Yes",Z$7))/(OFFSET(Data!$A$1,0,MATCH(Z$6,Data!$1:$1,0)-1,1000,1)=IF(Z$7="","Yes",Z$7))*ROW(Data!$C$1:$C$1002),ROW(Z53)-ROW(Z$7)),1),"")</f>
        <v>Syfy</v>
      </c>
      <c r="AA53" s="43" t="str">
        <f ca="1">IF(AB53="","",IF(INDEX(Data!$BR:$BR,MATCH(AB53,Data!$A:$A,0),1)=0,"",INDEX(Data!$BR:$BR,MATCH(AB53,Data!$A:$A,0),1)))</f>
        <v/>
      </c>
      <c r="AB53" s="43" t="str">
        <f ca="1">IFERROR(INDEX(Data!$A$1:AC$1002,_xlfn.AGGREGATE(15,6,(OFFSET(Data!$A$1,0,MATCH(AB$6,Data!$1:$1,0)-1,1000,1)=IF(AB$7="","Yes",AB$7))/(OFFSET(Data!$A$1,0,MATCH(AB$6,Data!$1:$1,0)-1,1000,1)=IF(AB$7="","Yes",AB$7))*ROW(Data!$C$1:$C$1002),ROW(AB53)-ROW(AB$7)),1),"")</f>
        <v>IFC</v>
      </c>
      <c r="AC53" s="43" t="str">
        <f ca="1">IF(AD53="","",IF(INDEX(Data!$BR:$BR,MATCH(AD53,Data!$A:$A,0),1)=0,"",INDEX(Data!$BR:$BR,MATCH(AD53,Data!$A:$A,0),1)))</f>
        <v/>
      </c>
      <c r="AD53" s="43" t="str">
        <f ca="1">IFERROR(INDEX(Data!$A$1:AE$1002,_xlfn.AGGREGATE(15,6,(OFFSET(Data!$A$1,0,MATCH(AD$6,Data!$1:$1,0)-1,1000,1)=IF(AD$7="","Yes",AD$7))/(OFFSET(Data!$A$1,0,MATCH(AD$6,Data!$1:$1,0)-1,1000,1)=IF(AD$7="","Yes",AD$7))*ROW(Data!$C$1:$C$1002),ROW(AD53)-ROW(AD$7)),1),"")</f>
        <v/>
      </c>
      <c r="AE53" s="43" t="str">
        <f ca="1">IF(AF53="","",IF(INDEX(Data!$BR:$BR,MATCH(AF53,Data!$A:$A,0),1)=0,"",INDEX(Data!$BR:$BR,MATCH(AF53,Data!$A:$A,0),1)))</f>
        <v/>
      </c>
      <c r="AF53" s="43" t="str">
        <f ca="1">IFERROR(INDEX(Data!$A$1:AM$1002,_xlfn.AGGREGATE(15,6,(OFFSET(Data!$A$1,0,MATCH(AF$6,Data!$1:$1,0)-1,1000,1)=IF(AF$7="","Yes",AF$7))/(OFFSET(Data!$A$1,0,MATCH(AF$6,Data!$1:$1,0)-1,1000,1)=IF(AF$7="","Yes",AF$7))*ROW(Data!$C$1:$C$1002),ROW(AF53)-ROW(AF$7)),1),"")</f>
        <v/>
      </c>
      <c r="AG53" s="43" t="str">
        <f ca="1">IF(AH53="","",IF(INDEX(Data!$BR:$BR,MATCH(AH53,Data!$A:$A,0),1)=0,"",INDEX(Data!$BR:$BR,MATCH(AH53,Data!$A:$A,0),1)))</f>
        <v/>
      </c>
      <c r="AH53" s="43" t="str">
        <f ca="1">IFERROR(INDEX(Data!$A$1:AO$1002,_xlfn.AGGREGATE(15,6,(OFFSET(Data!$A$1,0,MATCH(AH$6,Data!$1:$1,0)-1,1000,1)=IF(AH$7="","Yes",AH$7))/(OFFSET(Data!$A$1,0,MATCH(AH$6,Data!$1:$1,0)-1,1000,1)=IF(AH$7="","Yes",AH$7))*ROW(Data!$C$1:$C$1002),ROW(AH53)-ROW(AH$7)),1),"")</f>
        <v/>
      </c>
      <c r="AI53" s="43" t="str">
        <f ca="1">IF(AJ53="","",IF(INDEX(Data!$BR:$BR,MATCH(AJ53,Data!$A:$A,0),1)=0,"",INDEX(Data!$BR:$BR,MATCH(AJ53,Data!$A:$A,0),1)))</f>
        <v/>
      </c>
      <c r="AJ53" s="43" t="str">
        <f ca="1">IFERROR(INDEX(Data!$A$1:AQ$1002,_xlfn.AGGREGATE(15,6,(OFFSET(Data!$A$1,0,MATCH(AJ$6,Data!$1:$1,0)-1,1000,1)=IF(AJ$7="","Yes",AJ$7))/(OFFSET(Data!$A$1,0,MATCH(AJ$6,Data!$1:$1,0)-1,1000,1)=IF(AJ$7="","Yes",AJ$7))*ROW(Data!$C$1:$C$1002),ROW(AJ53)-ROW(AJ$7)),1),"")</f>
        <v>Longhorn Network</v>
      </c>
      <c r="AK53" s="43" t="str">
        <f ca="1">IF(AL53="","",IF(INDEX(Data!$BR:$BR,MATCH(AL53,Data!$A:$A,0),1)=0,"",INDEX(Data!$BR:$BR,MATCH(AL53,Data!$A:$A,0),1)))</f>
        <v/>
      </c>
      <c r="AL53" s="43" t="str">
        <f ca="1">IFERROR(INDEX(Data!$A$1:AS$1002,_xlfn.AGGREGATE(15,6,(OFFSET(Data!$A$1,0,MATCH(AL$6,Data!$1:$1,0)-1,1000,1)=IF(AL$7="","Yes",AL$7))/(OFFSET(Data!$A$1,0,MATCH(AL$6,Data!$1:$1,0)-1,1000,1)=IF(AL$7="","Yes",AL$7))*ROW(Data!$C$1:$C$1002),ROW(AL53)-ROW(AL$7)),1),"")</f>
        <v/>
      </c>
      <c r="AM53" s="43" t="str">
        <f ca="1">IF(AN53="","",IF(INDEX(Data!$BR:$BR,MATCH(AN53,Data!$A:$A,0),1)=0,"",INDEX(Data!$BR:$BR,MATCH(AN53,Data!$A:$A,0),1)))</f>
        <v/>
      </c>
      <c r="AN53" s="43" t="str">
        <f ca="1">IFERROR(INDEX(Data!$A$1:AU$1002,_xlfn.AGGREGATE(15,6,(OFFSET(Data!$A$1,0,MATCH(AN$6,Data!$1:$1,0)-1,1000,1)=IF(AN$7="","Yes",AN$7))/(OFFSET(Data!$A$1,0,MATCH(AN$6,Data!$1:$1,0)-1,1000,1)=IF(AN$7="","Yes",AN$7))*ROW(Data!$C$1:$C$1002),ROW(AN53)-ROW(AN$7)),1),"")</f>
        <v>Nick Music</v>
      </c>
    </row>
    <row r="54" spans="1:40" ht="24" x14ac:dyDescent="0.4">
      <c r="A54" s="43" t="str">
        <f ca="1">IF(B54="","",IF(INDEX(Data!$BR:$BR,MATCH(B54,Data!$A:$A,0),1)=0,"",INDEX(Data!$BR:$BR,MATCH(B54,Data!$A:$A,0),1)))</f>
        <v/>
      </c>
      <c r="B54" s="43" t="str">
        <f ca="1">IFERROR(INDEX(Data!A$1:$A$1002,_xlfn.AGGREGATE(15,6,(OFFSET(Data!$A$1,0,MATCH(B$6,Data!$1:$1,0)-1,1000,1)=IF(B$7="","Yes",B$7))/(OFFSET(Data!$A$1,0,MATCH(B$6,Data!$1:$1,0)-1,1000,1)=IF(B$7="","Yes",B$7))*ROW(Data!$C$1:$C$1002),ROW(B54)-ROW(B$7)),1),"")</f>
        <v>Paramount Network</v>
      </c>
      <c r="C54" s="43" t="str">
        <f ca="1">IF(D54="","",IF(INDEX(Data!$BR:$BR,MATCH(D54,Data!$A:$A,0),1)=0,"",INDEX(Data!$BR:$BR,MATCH(D54,Data!$A:$A,0),1)))</f>
        <v/>
      </c>
      <c r="D54" s="43" t="str">
        <f ca="1">IFERROR(INDEX(Data!$A$1:C$1002,_xlfn.AGGREGATE(15,6,(OFFSET(Data!$A$1,0,MATCH(D$6,Data!$1:$1,0)-1,1000,1)=IF(D$7="","Yes",D$7))/(OFFSET(Data!$A$1,0,MATCH(D$6,Data!$1:$1,0)-1,1000,1)=IF(D$7="","Yes",D$7))*ROW(Data!$C$1:$C$1002),ROW(D54)-ROW(D$7)),1),"")</f>
        <v/>
      </c>
      <c r="E54" s="43" t="str">
        <f ca="1">IF(F54="","",IF(INDEX(Data!$BR:$BR,MATCH(F54,Data!$A:$A,0),1)=0,"",INDEX(Data!$BR:$BR,MATCH(F54,Data!$A:$A,0),1)))</f>
        <v/>
      </c>
      <c r="F54" s="43" t="str">
        <f ca="1">IFERROR(INDEX(Data!$A$1:E$1002,_xlfn.AGGREGATE(15,6,(OFFSET(Data!$A$1,0,MATCH(F$6,Data!$1:$1,0)-1,1000,1)=IF(F$7="","Yes",F$7))/(OFFSET(Data!$A$1,0,MATCH(F$6,Data!$1:$1,0)-1,1000,1)=IF(F$7="","Yes",F$7))*ROW(Data!$C$1:$C$1002),ROW(F54)-ROW(F$7)),1),"")</f>
        <v>USA Network</v>
      </c>
      <c r="G54" s="43" t="str">
        <f ca="1">IF(H54="","",IF(INDEX(Data!$BR:$BR,MATCH(H54,Data!$A:$A,0),1)=0,"",INDEX(Data!$BR:$BR,MATCH(H54,Data!$A:$A,0),1)))</f>
        <v/>
      </c>
      <c r="H54" s="43" t="str">
        <f ca="1">IFERROR(INDEX(Data!$A$1:G$1002,_xlfn.AGGREGATE(15,6,(OFFSET(Data!$A$1,0,MATCH(H$6,Data!$1:$1,0)-1,1000,1)=IF(H$7="","Yes",H$7))/(OFFSET(Data!$A$1,0,MATCH(H$6,Data!$1:$1,0)-1,1000,1)=IF(H$7="","Yes",H$7))*ROW(Data!$C$1:$C$1002),ROW(H54)-ROW(H$7)),1),"")</f>
        <v>QVC</v>
      </c>
      <c r="I54" s="43" t="str">
        <f ca="1">IF(J54="","",IF(INDEX(Data!$BR:$BR,MATCH(J54,Data!$A:$A,0),1)=0,"",INDEX(Data!$BR:$BR,MATCH(J54,Data!$A:$A,0),1)))</f>
        <v/>
      </c>
      <c r="J54" s="43" t="str">
        <f ca="1">IFERROR(INDEX(Data!$A$1:I$1002,_xlfn.AGGREGATE(15,6,(OFFSET(Data!$A$1,0,MATCH(J$6,Data!$1:$1,0)-1,1000,1)=IF(J$7="","Yes",J$7))/(OFFSET(Data!$A$1,0,MATCH(J$6,Data!$1:$1,0)-1,1000,1)=IF(J$7="","Yes",J$7))*ROW(Data!$C$1:$C$1002),ROW(J54)-ROW(J$7)),1),"")</f>
        <v>MSNBC</v>
      </c>
      <c r="K54" s="43" t="str">
        <f ca="1">IF(L54="","",IF(INDEX(Data!$BR:$BR,MATCH(L54,Data!$A:$A,0),1)=0,"",INDEX(Data!$BR:$BR,MATCH(L54,Data!$A:$A,0),1)))</f>
        <v/>
      </c>
      <c r="L54" s="43" t="str">
        <f ca="1">IFERROR(INDEX(Data!$A$1:K$1002,_xlfn.AGGREGATE(15,6,(OFFSET(Data!$A$1,0,MATCH(L$6,Data!$1:$1,0)-1,1000,1)=IF(L$7="","Yes",L$7))/(OFFSET(Data!$A$1,0,MATCH(L$6,Data!$1:$1,0)-1,1000,1)=IF(L$7="","Yes",L$7))*ROW(Data!$C$1:$C$1002),ROW(L54)-ROW(L$7)),1),"")</f>
        <v>Motor Trend</v>
      </c>
      <c r="M54" s="43" t="str">
        <f ca="1">IF(N54="","",IF(INDEX(Data!$BR:$BR,MATCH(N54,Data!$A:$A,0),1)=0,"",INDEX(Data!$BR:$BR,MATCH(N54,Data!$A:$A,0),1)))</f>
        <v/>
      </c>
      <c r="N54" s="43" t="str">
        <f ca="1">IFERROR(INDEX(Data!$A$1:M$1002,_xlfn.AGGREGATE(15,6,(OFFSET(Data!$A$1,0,MATCH(N$6,Data!$1:$1,0)-1,1000,1)=IF(N$7="","Yes",N$7))/(OFFSET(Data!$A$1,0,MATCH(N$6,Data!$1:$1,0)-1,1000,1)=IF(N$7="","Yes",N$7))*ROW(Data!$C$1:$C$1002),ROW(N54)-ROW(N$7)),1),"")</f>
        <v>FXX</v>
      </c>
      <c r="O54" s="43" t="str">
        <f ca="1">IF(P54="","",IF(INDEX(Data!$BR:$BR,MATCH(P54,Data!$A:$A,0),1)=0,"",INDEX(Data!$BR:$BR,MATCH(P54,Data!$A:$A,0),1)))</f>
        <v/>
      </c>
      <c r="P54" s="43" t="str">
        <f ca="1">IFERROR(INDEX(Data!$A$1:O$1002,_xlfn.AGGREGATE(15,6,(OFFSET(Data!$A$1,0,MATCH(P$6,Data!$1:$1,0)-1,1000,1)=IF(P$7="","Yes",P$7))/(OFFSET(Data!$A$1,0,MATCH(P$6,Data!$1:$1,0)-1,1000,1)=IF(P$7="","Yes",P$7))*ROW(Data!$C$1:$C$1002),ROW(P54)-ROW(P$7)),1),"")</f>
        <v>FM</v>
      </c>
      <c r="Q54" s="43" t="str">
        <f ca="1">IF(R54="","",IF(INDEX(Data!$BR:$BR,MATCH(R54,Data!$A:$A,0),1)=0,"",INDEX(Data!$BR:$BR,MATCH(R54,Data!$A:$A,0),1)))</f>
        <v/>
      </c>
      <c r="R54" s="43" t="str">
        <f ca="1">IFERROR(INDEX(Data!$A$1:Q$1002,_xlfn.AGGREGATE(15,6,(OFFSET(Data!$A$1,0,MATCH(R$6,Data!$1:$1,0)-1,1000,1)=IF(R$7="","Yes",R$7))/(OFFSET(Data!$A$1,0,MATCH(R$6,Data!$1:$1,0)-1,1000,1)=IF(R$7="","Yes",R$7))*ROW(Data!$C$1:$C$1002),ROW(R54)-ROW(R$7)),1),"")</f>
        <v>ESPNu</v>
      </c>
      <c r="S54" s="43" t="str">
        <f ca="1">IF(T54="","",IF(INDEX(Data!$BR:$BR,MATCH(T54,Data!$A:$A,0),1)=0,"",INDEX(Data!$BR:$BR,MATCH(T54,Data!$A:$A,0),1)))</f>
        <v/>
      </c>
      <c r="T54" s="43" t="str">
        <f ca="1">IFERROR(INDEX(Data!$A$1:R$1002,_xlfn.AGGREGATE(15,6,(OFFSET(Data!$A$1,0,MATCH(T$6,Data!$1:$1,0)-1,1000,1)=IF(T$7="","Yes",T$7))/(OFFSET(Data!$A$1,0,MATCH(T$6,Data!$1:$1,0)-1,1000,1)=IF(T$7="","Yes",T$7))*ROW(Data!$C$1:$C$1002),ROW(T54)-ROW(T$7)),1),"")</f>
        <v>ForoTV</v>
      </c>
      <c r="U54" s="43" t="str">
        <f ca="1">IF(V54="","",IF(INDEX(Data!$BR:$BR,MATCH(V54,Data!$A:$A,0),1)=0,"",INDEX(Data!$BR:$BR,MATCH(V54,Data!$A:$A,0),1)))</f>
        <v/>
      </c>
      <c r="V54" s="43" t="str">
        <f ca="1">IFERROR(INDEX(Data!$A$1:T$1002,_xlfn.AGGREGATE(15,6,(OFFSET(Data!$A$1,0,MATCH(V$6,Data!$1:$1,0)-1,1000,1)=IF(V$7="","Yes",V$7))/(OFFSET(Data!$A$1,0,MATCH(V$6,Data!$1:$1,0)-1,1000,1)=IF(V$7="","Yes",V$7))*ROW(Data!$C$1:$C$1002),ROW(V54)-ROW(V$7)),1),"")</f>
        <v>Los Angeles Football Club</v>
      </c>
      <c r="W54" s="43" t="str">
        <f ca="1">IF(X54="","",IF(INDEX(Data!$BR:$BR,MATCH(X54,Data!$A:$A,0),1)=0,"",INDEX(Data!$BR:$BR,MATCH(X54,Data!$A:$A,0),1)))</f>
        <v/>
      </c>
      <c r="X54" s="43" t="str">
        <f ca="1">IFERROR(INDEX(Data!$A$1:Y$1002,_xlfn.AGGREGATE(15,6,(OFFSET(Data!$A$1,0,MATCH(X$6,Data!$1:$1,0)-1,1000,1)=IF(X$7="","Yes",X$7))/(OFFSET(Data!$A$1,0,MATCH(X$6,Data!$1:$1,0)-1,1000,1)=IF(X$7="","Yes",X$7))*ROW(Data!$C$1:$C$1002),ROW(X54)-ROW(X$7)),1),"")</f>
        <v>Lifetime</v>
      </c>
      <c r="Y54" s="43" t="str">
        <f ca="1">IF(Z54="","",IF(INDEX(Data!$BR:$BR,MATCH(Z54,Data!$A:$A,0),1)=0,"",INDEX(Data!$BR:$BR,MATCH(Z54,Data!$A:$A,0),1)))</f>
        <v/>
      </c>
      <c r="Z54" s="43" t="str">
        <f ca="1">IFERROR(INDEX(Data!$A$1:AA$1002,_xlfn.AGGREGATE(15,6,(OFFSET(Data!$A$1,0,MATCH(Z$6,Data!$1:$1,0)-1,1000,1)=IF(Z$7="","Yes",Z$7))/(OFFSET(Data!$A$1,0,MATCH(Z$6,Data!$1:$1,0)-1,1000,1)=IF(Z$7="","Yes",Z$7))*ROW(Data!$C$1:$C$1002),ROW(Z54)-ROW(Z$7)),1),"")</f>
        <v>TBS</v>
      </c>
      <c r="AA54" s="43" t="str">
        <f ca="1">IF(AB54="","",IF(INDEX(Data!$BR:$BR,MATCH(AB54,Data!$A:$A,0),1)=0,"",INDEX(Data!$BR:$BR,MATCH(AB54,Data!$A:$A,0),1)))</f>
        <v/>
      </c>
      <c r="AB54" s="43" t="str">
        <f ca="1">IFERROR(INDEX(Data!$A$1:AC$1002,_xlfn.AGGREGATE(15,6,(OFFSET(Data!$A$1,0,MATCH(AB$6,Data!$1:$1,0)-1,1000,1)=IF(AB$7="","Yes",AB$7))/(OFFSET(Data!$A$1,0,MATCH(AB$6,Data!$1:$1,0)-1,1000,1)=IF(AB$7="","Yes",AB$7))*ROW(Data!$C$1:$C$1002),ROW(AB54)-ROW(AB$7)),1),"")</f>
        <v>Investigation Discovery</v>
      </c>
      <c r="AC54" s="43" t="str">
        <f ca="1">IF(AD54="","",IF(INDEX(Data!$BR:$BR,MATCH(AD54,Data!$A:$A,0),1)=0,"",INDEX(Data!$BR:$BR,MATCH(AD54,Data!$A:$A,0),1)))</f>
        <v/>
      </c>
      <c r="AD54" s="43" t="str">
        <f ca="1">IFERROR(INDEX(Data!$A$1:AE$1002,_xlfn.AGGREGATE(15,6,(OFFSET(Data!$A$1,0,MATCH(AD$6,Data!$1:$1,0)-1,1000,1)=IF(AD$7="","Yes",AD$7))/(OFFSET(Data!$A$1,0,MATCH(AD$6,Data!$1:$1,0)-1,1000,1)=IF(AD$7="","Yes",AD$7))*ROW(Data!$C$1:$C$1002),ROW(AD54)-ROW(AD$7)),1),"")</f>
        <v/>
      </c>
      <c r="AE54" s="43" t="str">
        <f ca="1">IF(AF54="","",IF(INDEX(Data!$BR:$BR,MATCH(AF54,Data!$A:$A,0),1)=0,"",INDEX(Data!$BR:$BR,MATCH(AF54,Data!$A:$A,0),1)))</f>
        <v/>
      </c>
      <c r="AF54" s="43" t="str">
        <f ca="1">IFERROR(INDEX(Data!$A$1:AM$1002,_xlfn.AGGREGATE(15,6,(OFFSET(Data!$A$1,0,MATCH(AF$6,Data!$1:$1,0)-1,1000,1)=IF(AF$7="","Yes",AF$7))/(OFFSET(Data!$A$1,0,MATCH(AF$6,Data!$1:$1,0)-1,1000,1)=IF(AF$7="","Yes",AF$7))*ROW(Data!$C$1:$C$1002),ROW(AF54)-ROW(AF$7)),1),"")</f>
        <v/>
      </c>
      <c r="AG54" s="43" t="str">
        <f ca="1">IF(AH54="","",IF(INDEX(Data!$BR:$BR,MATCH(AH54,Data!$A:$A,0),1)=0,"",INDEX(Data!$BR:$BR,MATCH(AH54,Data!$A:$A,0),1)))</f>
        <v/>
      </c>
      <c r="AH54" s="43" t="str">
        <f ca="1">IFERROR(INDEX(Data!$A$1:AO$1002,_xlfn.AGGREGATE(15,6,(OFFSET(Data!$A$1,0,MATCH(AH$6,Data!$1:$1,0)-1,1000,1)=IF(AH$7="","Yes",AH$7))/(OFFSET(Data!$A$1,0,MATCH(AH$6,Data!$1:$1,0)-1,1000,1)=IF(AH$7="","Yes",AH$7))*ROW(Data!$C$1:$C$1002),ROW(AH54)-ROW(AH$7)),1),"")</f>
        <v/>
      </c>
      <c r="AI54" s="43" t="str">
        <f ca="1">IF(AJ54="","",IF(INDEX(Data!$BR:$BR,MATCH(AJ54,Data!$A:$A,0),1)=0,"",INDEX(Data!$BR:$BR,MATCH(AJ54,Data!$A:$A,0),1)))</f>
        <v/>
      </c>
      <c r="AJ54" s="43" t="str">
        <f ca="1">IFERROR(INDEX(Data!$A$1:AQ$1002,_xlfn.AGGREGATE(15,6,(OFFSET(Data!$A$1,0,MATCH(AJ$6,Data!$1:$1,0)-1,1000,1)=IF(AJ$7="","Yes",AJ$7))/(OFFSET(Data!$A$1,0,MATCH(AJ$6,Data!$1:$1,0)-1,1000,1)=IF(AJ$7="","Yes",AJ$7))*ROW(Data!$C$1:$C$1002),ROW(AJ54)-ROW(AJ$7)),1),"")</f>
        <v>Mav TV</v>
      </c>
      <c r="AK54" s="43" t="str">
        <f ca="1">IF(AL54="","",IF(INDEX(Data!$BR:$BR,MATCH(AL54,Data!$A:$A,0),1)=0,"",INDEX(Data!$BR:$BR,MATCH(AL54,Data!$A:$A,0),1)))</f>
        <v/>
      </c>
      <c r="AL54" s="43" t="str">
        <f ca="1">IFERROR(INDEX(Data!$A$1:AS$1002,_xlfn.AGGREGATE(15,6,(OFFSET(Data!$A$1,0,MATCH(AL$6,Data!$1:$1,0)-1,1000,1)=IF(AL$7="","Yes",AL$7))/(OFFSET(Data!$A$1,0,MATCH(AL$6,Data!$1:$1,0)-1,1000,1)=IF(AL$7="","Yes",AL$7))*ROW(Data!$C$1:$C$1002),ROW(AL54)-ROW(AL$7)),1),"")</f>
        <v/>
      </c>
      <c r="AM54" s="43" t="str">
        <f ca="1">IF(AN54="","",IF(INDEX(Data!$BR:$BR,MATCH(AN54,Data!$A:$A,0),1)=0,"",INDEX(Data!$BR:$BR,MATCH(AN54,Data!$A:$A,0),1)))</f>
        <v/>
      </c>
      <c r="AN54" s="43" t="str">
        <f ca="1">IFERROR(INDEX(Data!$A$1:AU$1002,_xlfn.AGGREGATE(15,6,(OFFSET(Data!$A$1,0,MATCH(AN$6,Data!$1:$1,0)-1,1000,1)=IF(AN$7="","Yes",AN$7))/(OFFSET(Data!$A$1,0,MATCH(AN$6,Data!$1:$1,0)-1,1000,1)=IF(AN$7="","Yes",AN$7))*ROW(Data!$C$1:$C$1002),ROW(AN54)-ROW(AN$7)),1),"")</f>
        <v>Nickelodeon</v>
      </c>
    </row>
    <row r="55" spans="1:40" ht="24" x14ac:dyDescent="0.4">
      <c r="A55" s="43" t="str">
        <f ca="1">IF(B55="","",IF(INDEX(Data!$BR:$BR,MATCH(B55,Data!$A:$A,0),1)=0,"",INDEX(Data!$BR:$BR,MATCH(B55,Data!$A:$A,0),1)))</f>
        <v/>
      </c>
      <c r="B55" s="43" t="str">
        <f ca="1">IFERROR(INDEX(Data!A$1:$A$1002,_xlfn.AGGREGATE(15,6,(OFFSET(Data!$A$1,0,MATCH(B$6,Data!$1:$1,0)-1,1000,1)=IF(B$7="","Yes",B$7))/(OFFSET(Data!$A$1,0,MATCH(B$6,Data!$1:$1,0)-1,1000,1)=IF(B$7="","Yes",B$7))*ROW(Data!$C$1:$C$1002),ROW(B55)-ROW(B$7)),1),"")</f>
        <v>People TV</v>
      </c>
      <c r="C55" s="43" t="str">
        <f ca="1">IF(D55="","",IF(INDEX(Data!$BR:$BR,MATCH(D55,Data!$A:$A,0),1)=0,"",INDEX(Data!$BR:$BR,MATCH(D55,Data!$A:$A,0),1)))</f>
        <v/>
      </c>
      <c r="D55" s="43" t="str">
        <f ca="1">IFERROR(INDEX(Data!$A$1:C$1002,_xlfn.AGGREGATE(15,6,(OFFSET(Data!$A$1,0,MATCH(D$6,Data!$1:$1,0)-1,1000,1)=IF(D$7="","Yes",D$7))/(OFFSET(Data!$A$1,0,MATCH(D$6,Data!$1:$1,0)-1,1000,1)=IF(D$7="","Yes",D$7))*ROW(Data!$C$1:$C$1002),ROW(D55)-ROW(D$7)),1),"")</f>
        <v/>
      </c>
      <c r="E55" s="43" t="str">
        <f ca="1">IF(F55="","",IF(INDEX(Data!$BR:$BR,MATCH(F55,Data!$A:$A,0),1)=0,"",INDEX(Data!$BR:$BR,MATCH(F55,Data!$A:$A,0),1)))</f>
        <v/>
      </c>
      <c r="F55" s="43" t="str">
        <f ca="1">IFERROR(INDEX(Data!$A$1:E$1002,_xlfn.AGGREGATE(15,6,(OFFSET(Data!$A$1,0,MATCH(F$6,Data!$1:$1,0)-1,1000,1)=IF(F$7="","Yes",F$7))/(OFFSET(Data!$A$1,0,MATCH(F$6,Data!$1:$1,0)-1,1000,1)=IF(F$7="","Yes",F$7))*ROW(Data!$C$1:$C$1002),ROW(F55)-ROW(F$7)),1),"")</f>
        <v>Viceland</v>
      </c>
      <c r="G55" s="43" t="str">
        <f ca="1">IF(H55="","",IF(INDEX(Data!$BR:$BR,MATCH(H55,Data!$A:$A,0),1)=0,"",INDEX(Data!$BR:$BR,MATCH(H55,Data!$A:$A,0),1)))</f>
        <v/>
      </c>
      <c r="H55" s="43" t="str">
        <f ca="1">IFERROR(INDEX(Data!$A$1:G$1002,_xlfn.AGGREGATE(15,6,(OFFSET(Data!$A$1,0,MATCH(H$6,Data!$1:$1,0)-1,1000,1)=IF(H$7="","Yes",H$7))/(OFFSET(Data!$A$1,0,MATCH(H$6,Data!$1:$1,0)-1,1000,1)=IF(H$7="","Yes",H$7))*ROW(Data!$C$1:$C$1002),ROW(H55)-ROW(H$7)),1),"")</f>
        <v>QVC 2</v>
      </c>
      <c r="I55" s="43" t="str">
        <f ca="1">IF(J55="","",IF(INDEX(Data!$BR:$BR,MATCH(J55,Data!$A:$A,0),1)=0,"",INDEX(Data!$BR:$BR,MATCH(J55,Data!$A:$A,0),1)))</f>
        <v/>
      </c>
      <c r="J55" s="43" t="str">
        <f ca="1">IFERROR(INDEX(Data!$A$1:I$1002,_xlfn.AGGREGATE(15,6,(OFFSET(Data!$A$1,0,MATCH(J$6,Data!$1:$1,0)-1,1000,1)=IF(J$7="","Yes",J$7))/(OFFSET(Data!$A$1,0,MATCH(J$6,Data!$1:$1,0)-1,1000,1)=IF(J$7="","Yes",J$7))*ROW(Data!$C$1:$C$1002),ROW(J55)-ROW(J$7)),1),"")</f>
        <v>MTV</v>
      </c>
      <c r="K55" s="43" t="str">
        <f ca="1">IF(L55="","",IF(INDEX(Data!$BR:$BR,MATCH(L55,Data!$A:$A,0),1)=0,"",INDEX(Data!$BR:$BR,MATCH(L55,Data!$A:$A,0),1)))</f>
        <v/>
      </c>
      <c r="L55" s="43" t="str">
        <f ca="1">IFERROR(INDEX(Data!$A$1:K$1002,_xlfn.AGGREGATE(15,6,(OFFSET(Data!$A$1,0,MATCH(L$6,Data!$1:$1,0)-1,1000,1)=IF(L$7="","Yes",L$7))/(OFFSET(Data!$A$1,0,MATCH(L$6,Data!$1:$1,0)-1,1000,1)=IF(L$7="","Yes",L$7))*ROW(Data!$C$1:$C$1002),ROW(L55)-ROW(L$7)),1),"")</f>
        <v>MSNBC</v>
      </c>
      <c r="M55" s="43" t="str">
        <f ca="1">IF(N55="","",IF(INDEX(Data!$BR:$BR,MATCH(N55,Data!$A:$A,0),1)=0,"",INDEX(Data!$BR:$BR,MATCH(N55,Data!$A:$A,0),1)))</f>
        <v/>
      </c>
      <c r="N55" s="43" t="str">
        <f ca="1">IFERROR(INDEX(Data!$A$1:M$1002,_xlfn.AGGREGATE(15,6,(OFFSET(Data!$A$1,0,MATCH(N$6,Data!$1:$1,0)-1,1000,1)=IF(N$7="","Yes",N$7))/(OFFSET(Data!$A$1,0,MATCH(N$6,Data!$1:$1,0)-1,1000,1)=IF(N$7="","Yes",N$7))*ROW(Data!$C$1:$C$1002),ROW(N55)-ROW(N$7)),1),"")</f>
        <v>Galavision</v>
      </c>
      <c r="O55" s="43" t="str">
        <f ca="1">IF(P55="","",IF(INDEX(Data!$BR:$BR,MATCH(P55,Data!$A:$A,0),1)=0,"",INDEX(Data!$BR:$BR,MATCH(P55,Data!$A:$A,0),1)))</f>
        <v/>
      </c>
      <c r="P55" s="43" t="str">
        <f ca="1">IFERROR(INDEX(Data!$A$1:O$1002,_xlfn.AGGREGATE(15,6,(OFFSET(Data!$A$1,0,MATCH(P$6,Data!$1:$1,0)-1,1000,1)=IF(P$7="","Yes",P$7))/(OFFSET(Data!$A$1,0,MATCH(P$6,Data!$1:$1,0)-1,1000,1)=IF(P$7="","Yes",P$7))*ROW(Data!$C$1:$C$1002),ROW(P55)-ROW(P$7)),1),"")</f>
        <v>Food Network</v>
      </c>
      <c r="Q55" s="43" t="str">
        <f ca="1">IF(R55="","",IF(INDEX(Data!$BR:$BR,MATCH(R55,Data!$A:$A,0),1)=0,"",INDEX(Data!$BR:$BR,MATCH(R55,Data!$A:$A,0),1)))</f>
        <v/>
      </c>
      <c r="R55" s="43" t="str">
        <f ca="1">IFERROR(INDEX(Data!$A$1:Q$1002,_xlfn.AGGREGATE(15,6,(OFFSET(Data!$A$1,0,MATCH(R$6,Data!$1:$1,0)-1,1000,1)=IF(R$7="","Yes",R$7))/(OFFSET(Data!$A$1,0,MATCH(R$6,Data!$1:$1,0)-1,1000,1)=IF(R$7="","Yes",R$7))*ROW(Data!$C$1:$C$1002),ROW(R55)-ROW(R$7)),1),"")</f>
        <v>FM</v>
      </c>
      <c r="S55" s="43">
        <f ca="1">IF(T55="","",IF(INDEX(Data!$BR:$BR,MATCH(T55,Data!$A:$A,0),1)=0,"",INDEX(Data!$BR:$BR,MATCH(T55,Data!$A:$A,0),1)))</f>
        <v>1</v>
      </c>
      <c r="T55" s="43" t="str">
        <f ca="1">IFERROR(INDEX(Data!$A$1:R$1002,_xlfn.AGGREGATE(15,6,(OFFSET(Data!$A$1,0,MATCH(T$6,Data!$1:$1,0)-1,1000,1)=IF(T$7="","Yes",T$7))/(OFFSET(Data!$A$1,0,MATCH(T$6,Data!$1:$1,0)-1,1000,1)=IF(T$7="","Yes",T$7))*ROW(Data!$C$1:$C$1002),ROW(T55)-ROW(T$7)),1),"")</f>
        <v>FOX</v>
      </c>
      <c r="U55" s="43" t="str">
        <f ca="1">IF(V55="","",IF(INDEX(Data!$BR:$BR,MATCH(V55,Data!$A:$A,0),1)=0,"",INDEX(Data!$BR:$BR,MATCH(V55,Data!$A:$A,0),1)))</f>
        <v/>
      </c>
      <c r="V55" s="43" t="str">
        <f ca="1">IFERROR(INDEX(Data!$A$1:T$1002,_xlfn.AGGREGATE(15,6,(OFFSET(Data!$A$1,0,MATCH(V$6,Data!$1:$1,0)-1,1000,1)=IF(V$7="","Yes",V$7))/(OFFSET(Data!$A$1,0,MATCH(V$6,Data!$1:$1,0)-1,1000,1)=IF(V$7="","Yes",V$7))*ROW(Data!$C$1:$C$1002),ROW(V55)-ROW(V$7)),1),"")</f>
        <v>MLB Game of the Week</v>
      </c>
      <c r="W55" s="43" t="str">
        <f ca="1">IF(X55="","",IF(INDEX(Data!$BR:$BR,MATCH(X55,Data!$A:$A,0),1)=0,"",INDEX(Data!$BR:$BR,MATCH(X55,Data!$A:$A,0),1)))</f>
        <v/>
      </c>
      <c r="X55" s="43" t="str">
        <f ca="1">IFERROR(INDEX(Data!$A$1:Y$1002,_xlfn.AGGREGATE(15,6,(OFFSET(Data!$A$1,0,MATCH(X$6,Data!$1:$1,0)-1,1000,1)=IF(X$7="","Yes",X$7))/(OFFSET(Data!$A$1,0,MATCH(X$6,Data!$1:$1,0)-1,1000,1)=IF(X$7="","Yes",X$7))*ROW(Data!$C$1:$C$1002),ROW(X55)-ROW(X$7)),1),"")</f>
        <v>Motor Trend</v>
      </c>
      <c r="Y55" s="43" t="str">
        <f ca="1">IF(Z55="","",IF(INDEX(Data!$BR:$BR,MATCH(Z55,Data!$A:$A,0),1)=0,"",INDEX(Data!$BR:$BR,MATCH(Z55,Data!$A:$A,0),1)))</f>
        <v/>
      </c>
      <c r="Z55" s="43" t="str">
        <f ca="1">IFERROR(INDEX(Data!$A$1:AA$1002,_xlfn.AGGREGATE(15,6,(OFFSET(Data!$A$1,0,MATCH(Z$6,Data!$1:$1,0)-1,1000,1)=IF(Z$7="","Yes",Z$7))/(OFFSET(Data!$A$1,0,MATCH(Z$6,Data!$1:$1,0)-1,1000,1)=IF(Z$7="","Yes",Z$7))*ROW(Data!$C$1:$C$1002),ROW(Z55)-ROW(Z$7)),1),"")</f>
        <v>Telemundo</v>
      </c>
      <c r="AA55" s="43" t="str">
        <f ca="1">IF(AB55="","",IF(INDEX(Data!$BR:$BR,MATCH(AB55,Data!$A:$A,0),1)=0,"",INDEX(Data!$BR:$BR,MATCH(AB55,Data!$A:$A,0),1)))</f>
        <v/>
      </c>
      <c r="AB55" s="43" t="str">
        <f ca="1">IFERROR(INDEX(Data!$A$1:AC$1002,_xlfn.AGGREGATE(15,6,(OFFSET(Data!$A$1,0,MATCH(AB$6,Data!$1:$1,0)-1,1000,1)=IF(AB$7="","Yes",AB$7))/(OFFSET(Data!$A$1,0,MATCH(AB$6,Data!$1:$1,0)-1,1000,1)=IF(AB$7="","Yes",AB$7))*ROW(Data!$C$1:$C$1002),ROW(AB55)-ROW(AB$7)),1),"")</f>
        <v>Lifetime</v>
      </c>
      <c r="AC55" s="43" t="str">
        <f ca="1">IF(AD55="","",IF(INDEX(Data!$BR:$BR,MATCH(AD55,Data!$A:$A,0),1)=0,"",INDEX(Data!$BR:$BR,MATCH(AD55,Data!$A:$A,0),1)))</f>
        <v/>
      </c>
      <c r="AD55" s="43" t="str">
        <f ca="1">IFERROR(INDEX(Data!$A$1:AE$1002,_xlfn.AGGREGATE(15,6,(OFFSET(Data!$A$1,0,MATCH(AD$6,Data!$1:$1,0)-1,1000,1)=IF(AD$7="","Yes",AD$7))/(OFFSET(Data!$A$1,0,MATCH(AD$6,Data!$1:$1,0)-1,1000,1)=IF(AD$7="","Yes",AD$7))*ROW(Data!$C$1:$C$1002),ROW(AD55)-ROW(AD$7)),1),"")</f>
        <v/>
      </c>
      <c r="AE55" s="43" t="str">
        <f ca="1">IF(AF55="","",IF(INDEX(Data!$BR:$BR,MATCH(AF55,Data!$A:$A,0),1)=0,"",INDEX(Data!$BR:$BR,MATCH(AF55,Data!$A:$A,0),1)))</f>
        <v/>
      </c>
      <c r="AF55" s="43" t="str">
        <f ca="1">IFERROR(INDEX(Data!$A$1:AM$1002,_xlfn.AGGREGATE(15,6,(OFFSET(Data!$A$1,0,MATCH(AF$6,Data!$1:$1,0)-1,1000,1)=IF(AF$7="","Yes",AF$7))/(OFFSET(Data!$A$1,0,MATCH(AF$6,Data!$1:$1,0)-1,1000,1)=IF(AF$7="","Yes",AF$7))*ROW(Data!$C$1:$C$1002),ROW(AF55)-ROW(AF$7)),1),"")</f>
        <v/>
      </c>
      <c r="AG55" s="43" t="str">
        <f ca="1">IF(AH55="","",IF(INDEX(Data!$BR:$BR,MATCH(AH55,Data!$A:$A,0),1)=0,"",INDEX(Data!$BR:$BR,MATCH(AH55,Data!$A:$A,0),1)))</f>
        <v/>
      </c>
      <c r="AH55" s="43" t="str">
        <f ca="1">IFERROR(INDEX(Data!$A$1:AO$1002,_xlfn.AGGREGATE(15,6,(OFFSET(Data!$A$1,0,MATCH(AH$6,Data!$1:$1,0)-1,1000,1)=IF(AH$7="","Yes",AH$7))/(OFFSET(Data!$A$1,0,MATCH(AH$6,Data!$1:$1,0)-1,1000,1)=IF(AH$7="","Yes",AH$7))*ROW(Data!$C$1:$C$1002),ROW(AH55)-ROW(AH$7)),1),"")</f>
        <v/>
      </c>
      <c r="AI55" s="43" t="str">
        <f ca="1">IF(AJ55="","",IF(INDEX(Data!$BR:$BR,MATCH(AJ55,Data!$A:$A,0),1)=0,"",INDEX(Data!$BR:$BR,MATCH(AJ55,Data!$A:$A,0),1)))</f>
        <v/>
      </c>
      <c r="AJ55" s="43" t="str">
        <f ca="1">IFERROR(INDEX(Data!$A$1:AQ$1002,_xlfn.AGGREGATE(15,6,(OFFSET(Data!$A$1,0,MATCH(AJ$6,Data!$1:$1,0)-1,1000,1)=IF(AJ$7="","Yes",AJ$7))/(OFFSET(Data!$A$1,0,MATCH(AJ$6,Data!$1:$1,0)-1,1000,1)=IF(AJ$7="","Yes",AJ$7))*ROW(Data!$C$1:$C$1002),ROW(AJ55)-ROW(AJ$7)),1),"")</f>
        <v>Motor Trend</v>
      </c>
      <c r="AK55" s="43" t="str">
        <f ca="1">IF(AL55="","",IF(INDEX(Data!$BR:$BR,MATCH(AL55,Data!$A:$A,0),1)=0,"",INDEX(Data!$BR:$BR,MATCH(AL55,Data!$A:$A,0),1)))</f>
        <v/>
      </c>
      <c r="AL55" s="43" t="str">
        <f ca="1">IFERROR(INDEX(Data!$A$1:AS$1002,_xlfn.AGGREGATE(15,6,(OFFSET(Data!$A$1,0,MATCH(AL$6,Data!$1:$1,0)-1,1000,1)=IF(AL$7="","Yes",AL$7))/(OFFSET(Data!$A$1,0,MATCH(AL$6,Data!$1:$1,0)-1,1000,1)=IF(AL$7="","Yes",AL$7))*ROW(Data!$C$1:$C$1002),ROW(AL55)-ROW(AL$7)),1),"")</f>
        <v/>
      </c>
      <c r="AM55" s="43" t="str">
        <f ca="1">IF(AN55="","",IF(INDEX(Data!$BR:$BR,MATCH(AN55,Data!$A:$A,0),1)=0,"",INDEX(Data!$BR:$BR,MATCH(AN55,Data!$A:$A,0),1)))</f>
        <v/>
      </c>
      <c r="AN55" s="43" t="str">
        <f ca="1">IFERROR(INDEX(Data!$A$1:AU$1002,_xlfn.AGGREGATE(15,6,(OFFSET(Data!$A$1,0,MATCH(AN$6,Data!$1:$1,0)-1,1000,1)=IF(AN$7="","Yes",AN$7))/(OFFSET(Data!$A$1,0,MATCH(AN$6,Data!$1:$1,0)-1,1000,1)=IF(AN$7="","Yes",AN$7))*ROW(Data!$C$1:$C$1002),ROW(AN55)-ROW(AN$7)),1),"")</f>
        <v>Nicktoons</v>
      </c>
    </row>
    <row r="56" spans="1:40" ht="24" x14ac:dyDescent="0.4">
      <c r="A56" s="43" t="str">
        <f ca="1">IF(B56="","",IF(INDEX(Data!$BR:$BR,MATCH(B56,Data!$A:$A,0),1)=0,"",INDEX(Data!$BR:$BR,MATCH(B56,Data!$A:$A,0),1)))</f>
        <v/>
      </c>
      <c r="B56" s="43" t="str">
        <f ca="1">IFERROR(INDEX(Data!A$1:$A$1002,_xlfn.AGGREGATE(15,6,(OFFSET(Data!$A$1,0,MATCH(B$6,Data!$1:$1,0)-1,1000,1)=IF(B$7="","Yes",B$7))/(OFFSET(Data!$A$1,0,MATCH(B$6,Data!$1:$1,0)-1,1000,1)=IF(B$7="","Yes",B$7))*ROW(Data!$C$1:$C$1002),ROW(B56)-ROW(B$7)),1),"")</f>
        <v>Revolt</v>
      </c>
      <c r="C56" s="43" t="str">
        <f ca="1">IF(D56="","",IF(INDEX(Data!$BR:$BR,MATCH(D56,Data!$A:$A,0),1)=0,"",INDEX(Data!$BR:$BR,MATCH(D56,Data!$A:$A,0),1)))</f>
        <v/>
      </c>
      <c r="D56" s="43" t="str">
        <f ca="1">IFERROR(INDEX(Data!$A$1:C$1002,_xlfn.AGGREGATE(15,6,(OFFSET(Data!$A$1,0,MATCH(D$6,Data!$1:$1,0)-1,1000,1)=IF(D$7="","Yes",D$7))/(OFFSET(Data!$A$1,0,MATCH(D$6,Data!$1:$1,0)-1,1000,1)=IF(D$7="","Yes",D$7))*ROW(Data!$C$1:$C$1002),ROW(D56)-ROW(D$7)),1),"")</f>
        <v/>
      </c>
      <c r="E56" s="43" t="str">
        <f ca="1">IF(F56="","",IF(INDEX(Data!$BR:$BR,MATCH(F56,Data!$A:$A,0),1)=0,"",INDEX(Data!$BR:$BR,MATCH(F56,Data!$A:$A,0),1)))</f>
        <v/>
      </c>
      <c r="F56" s="43" t="str">
        <f ca="1">IFERROR(INDEX(Data!$A$1:E$1002,_xlfn.AGGREGATE(15,6,(OFFSET(Data!$A$1,0,MATCH(F$6,Data!$1:$1,0)-1,1000,1)=IF(F$7="","Yes",F$7))/(OFFSET(Data!$A$1,0,MATCH(F$6,Data!$1:$1,0)-1,1000,1)=IF(F$7="","Yes",F$7))*ROW(Data!$C$1:$C$1002),ROW(F56)-ROW(F$7)),1),"")</f>
        <v/>
      </c>
      <c r="G56" s="43" t="str">
        <f ca="1">IF(H56="","",IF(INDEX(Data!$BR:$BR,MATCH(H56,Data!$A:$A,0),1)=0,"",INDEX(Data!$BR:$BR,MATCH(H56,Data!$A:$A,0),1)))</f>
        <v/>
      </c>
      <c r="H56" s="43" t="str">
        <f ca="1">IFERROR(INDEX(Data!$A$1:G$1002,_xlfn.AGGREGATE(15,6,(OFFSET(Data!$A$1,0,MATCH(H$6,Data!$1:$1,0)-1,1000,1)=IF(H$7="","Yes",H$7))/(OFFSET(Data!$A$1,0,MATCH(H$6,Data!$1:$1,0)-1,1000,1)=IF(H$7="","Yes",H$7))*ROW(Data!$C$1:$C$1002),ROW(H56)-ROW(H$7)),1),"")</f>
        <v>Revolt</v>
      </c>
      <c r="I56" s="43" t="str">
        <f ca="1">IF(J56="","",IF(INDEX(Data!$BR:$BR,MATCH(J56,Data!$A:$A,0),1)=0,"",INDEX(Data!$BR:$BR,MATCH(J56,Data!$A:$A,0),1)))</f>
        <v/>
      </c>
      <c r="J56" s="43" t="str">
        <f ca="1">IFERROR(INDEX(Data!$A$1:I$1002,_xlfn.AGGREGATE(15,6,(OFFSET(Data!$A$1,0,MATCH(J$6,Data!$1:$1,0)-1,1000,1)=IF(J$7="","Yes",J$7))/(OFFSET(Data!$A$1,0,MATCH(J$6,Data!$1:$1,0)-1,1000,1)=IF(J$7="","Yes",J$7))*ROW(Data!$C$1:$C$1002),ROW(J56)-ROW(J$7)),1),"")</f>
        <v>MynetworkTV</v>
      </c>
      <c r="K56" s="43" t="str">
        <f ca="1">IF(L56="","",IF(INDEX(Data!$BR:$BR,MATCH(L56,Data!$A:$A,0),1)=0,"",INDEX(Data!$BR:$BR,MATCH(L56,Data!$A:$A,0),1)))</f>
        <v/>
      </c>
      <c r="L56" s="43" t="str">
        <f ca="1">IFERROR(INDEX(Data!$A$1:K$1002,_xlfn.AGGREGATE(15,6,(OFFSET(Data!$A$1,0,MATCH(L$6,Data!$1:$1,0)-1,1000,1)=IF(L$7="","Yes",L$7))/(OFFSET(Data!$A$1,0,MATCH(L$6,Data!$1:$1,0)-1,1000,1)=IF(L$7="","Yes",L$7))*ROW(Data!$C$1:$C$1002),ROW(L56)-ROW(L$7)),1),"")</f>
        <v>MTV</v>
      </c>
      <c r="M56" s="43" t="str">
        <f ca="1">IF(N56="","",IF(INDEX(Data!$BR:$BR,MATCH(N56,Data!$A:$A,0),1)=0,"",INDEX(Data!$BR:$BR,MATCH(N56,Data!$A:$A,0),1)))</f>
        <v/>
      </c>
      <c r="N56" s="43" t="str">
        <f ca="1">IFERROR(INDEX(Data!$A$1:M$1002,_xlfn.AGGREGATE(15,6,(OFFSET(Data!$A$1,0,MATCH(N$6,Data!$1:$1,0)-1,1000,1)=IF(N$7="","Yes",N$7))/(OFFSET(Data!$A$1,0,MATCH(N$6,Data!$1:$1,0)-1,1000,1)=IF(N$7="","Yes",N$7))*ROW(Data!$C$1:$C$1002),ROW(N56)-ROW(N$7)),1),"")</f>
        <v>Game Show Network</v>
      </c>
      <c r="O56" s="43">
        <f ca="1">IF(P56="","",IF(INDEX(Data!$BR:$BR,MATCH(P56,Data!$A:$A,0),1)=0,"",INDEX(Data!$BR:$BR,MATCH(P56,Data!$A:$A,0),1)))</f>
        <v>1</v>
      </c>
      <c r="P56" s="43" t="str">
        <f ca="1">IFERROR(INDEX(Data!$A$1:O$1002,_xlfn.AGGREGATE(15,6,(OFFSET(Data!$A$1,0,MATCH(P$6,Data!$1:$1,0)-1,1000,1)=IF(P$7="","Yes",P$7))/(OFFSET(Data!$A$1,0,MATCH(P$6,Data!$1:$1,0)-1,1000,1)=IF(P$7="","Yes",P$7))*ROW(Data!$C$1:$C$1002),ROW(P56)-ROW(P$7)),1),"")</f>
        <v>FOX</v>
      </c>
      <c r="Q56" s="43" t="str">
        <f ca="1">IF(R56="","",IF(INDEX(Data!$BR:$BR,MATCH(R56,Data!$A:$A,0),1)=0,"",INDEX(Data!$BR:$BR,MATCH(R56,Data!$A:$A,0),1)))</f>
        <v/>
      </c>
      <c r="R56" s="43" t="str">
        <f ca="1">IFERROR(INDEX(Data!$A$1:Q$1002,_xlfn.AGGREGATE(15,6,(OFFSET(Data!$A$1,0,MATCH(R$6,Data!$1:$1,0)-1,1000,1)=IF(R$7="","Yes",R$7))/(OFFSET(Data!$A$1,0,MATCH(R$6,Data!$1:$1,0)-1,1000,1)=IF(R$7="","Yes",R$7))*ROW(Data!$C$1:$C$1002),ROW(R56)-ROW(R$7)),1),"")</f>
        <v>Food Network</v>
      </c>
      <c r="S56" s="43" t="str">
        <f ca="1">IF(T56="","",IF(INDEX(Data!$BR:$BR,MATCH(T56,Data!$A:$A,0),1)=0,"",INDEX(Data!$BR:$BR,MATCH(T56,Data!$A:$A,0),1)))</f>
        <v/>
      </c>
      <c r="T56" s="43" t="str">
        <f ca="1">IFERROR(INDEX(Data!$A$1:R$1002,_xlfn.AGGREGATE(15,6,(OFFSET(Data!$A$1,0,MATCH(T$6,Data!$1:$1,0)-1,1000,1)=IF(T$7="","Yes",T$7))/(OFFSET(Data!$A$1,0,MATCH(T$6,Data!$1:$1,0)-1,1000,1)=IF(T$7="","Yes",T$7))*ROW(Data!$C$1:$C$1002),ROW(T56)-ROW(T$7)),1),"")</f>
        <v>Fox Deportes</v>
      </c>
      <c r="U56" s="43" t="str">
        <f ca="1">IF(V56="","",IF(INDEX(Data!$BR:$BR,MATCH(V56,Data!$A:$A,0),1)=0,"",INDEX(Data!$BR:$BR,MATCH(V56,Data!$A:$A,0),1)))</f>
        <v/>
      </c>
      <c r="V56" s="43" t="str">
        <f ca="1">IFERROR(INDEX(Data!$A$1:T$1002,_xlfn.AGGREGATE(15,6,(OFFSET(Data!$A$1,0,MATCH(V$6,Data!$1:$1,0)-1,1000,1)=IF(V$7="","Yes",V$7))/(OFFSET(Data!$A$1,0,MATCH(V$6,Data!$1:$1,0)-1,1000,1)=IF(V$7="","Yes",V$7))*ROW(Data!$C$1:$C$1002),ROW(V56)-ROW(V$7)),1),"")</f>
        <v>MLB Network</v>
      </c>
      <c r="W56" s="43" t="str">
        <f ca="1">IF(X56="","",IF(INDEX(Data!$BR:$BR,MATCH(X56,Data!$A:$A,0),1)=0,"",INDEX(Data!$BR:$BR,MATCH(X56,Data!$A:$A,0),1)))</f>
        <v/>
      </c>
      <c r="X56" s="43" t="str">
        <f ca="1">IFERROR(INDEX(Data!$A$1:Y$1002,_xlfn.AGGREGATE(15,6,(OFFSET(Data!$A$1,0,MATCH(X$6,Data!$1:$1,0)-1,1000,1)=IF(X$7="","Yes",X$7))/(OFFSET(Data!$A$1,0,MATCH(X$6,Data!$1:$1,0)-1,1000,1)=IF(X$7="","Yes",X$7))*ROW(Data!$C$1:$C$1002),ROW(X56)-ROW(X$7)),1),"")</f>
        <v>MSNBC</v>
      </c>
      <c r="Y56" s="43" t="str">
        <f ca="1">IF(Z56="","",IF(INDEX(Data!$BR:$BR,MATCH(Z56,Data!$A:$A,0),1)=0,"",INDEX(Data!$BR:$BR,MATCH(Z56,Data!$A:$A,0),1)))</f>
        <v/>
      </c>
      <c r="Z56" s="43" t="str">
        <f ca="1">IFERROR(INDEX(Data!$A$1:AA$1002,_xlfn.AGGREGATE(15,6,(OFFSET(Data!$A$1,0,MATCH(Z$6,Data!$1:$1,0)-1,1000,1)=IF(Z$7="","Yes",Z$7))/(OFFSET(Data!$A$1,0,MATCH(Z$6,Data!$1:$1,0)-1,1000,1)=IF(Z$7="","Yes",Z$7))*ROW(Data!$C$1:$C$1002),ROW(Z56)-ROW(Z$7)),1),"")</f>
        <v>TLC</v>
      </c>
      <c r="AA56" s="43" t="str">
        <f ca="1">IF(AB56="","",IF(INDEX(Data!$BR:$BR,MATCH(AB56,Data!$A:$A,0),1)=0,"",INDEX(Data!$BR:$BR,MATCH(AB56,Data!$A:$A,0),1)))</f>
        <v/>
      </c>
      <c r="AB56" s="43" t="str">
        <f ca="1">IFERROR(INDEX(Data!$A$1:AC$1002,_xlfn.AGGREGATE(15,6,(OFFSET(Data!$A$1,0,MATCH(AB$6,Data!$1:$1,0)-1,1000,1)=IF(AB$7="","Yes",AB$7))/(OFFSET(Data!$A$1,0,MATCH(AB$6,Data!$1:$1,0)-1,1000,1)=IF(AB$7="","Yes",AB$7))*ROW(Data!$C$1:$C$1002),ROW(AB56)-ROW(AB$7)),1),"")</f>
        <v>Lifetime Movie Network</v>
      </c>
      <c r="AC56" s="43" t="str">
        <f ca="1">IF(AD56="","",IF(INDEX(Data!$BR:$BR,MATCH(AD56,Data!$A:$A,0),1)=0,"",INDEX(Data!$BR:$BR,MATCH(AD56,Data!$A:$A,0),1)))</f>
        <v/>
      </c>
      <c r="AD56" s="43" t="str">
        <f ca="1">IFERROR(INDEX(Data!$A$1:AE$1002,_xlfn.AGGREGATE(15,6,(OFFSET(Data!$A$1,0,MATCH(AD$6,Data!$1:$1,0)-1,1000,1)=IF(AD$7="","Yes",AD$7))/(OFFSET(Data!$A$1,0,MATCH(AD$6,Data!$1:$1,0)-1,1000,1)=IF(AD$7="","Yes",AD$7))*ROW(Data!$C$1:$C$1002),ROW(AD56)-ROW(AD$7)),1),"")</f>
        <v/>
      </c>
      <c r="AE56" s="43" t="str">
        <f ca="1">IF(AF56="","",IF(INDEX(Data!$BR:$BR,MATCH(AF56,Data!$A:$A,0),1)=0,"",INDEX(Data!$BR:$BR,MATCH(AF56,Data!$A:$A,0),1)))</f>
        <v/>
      </c>
      <c r="AF56" s="43" t="str">
        <f ca="1">IFERROR(INDEX(Data!$A$1:AM$1002,_xlfn.AGGREGATE(15,6,(OFFSET(Data!$A$1,0,MATCH(AF$6,Data!$1:$1,0)-1,1000,1)=IF(AF$7="","Yes",AF$7))/(OFFSET(Data!$A$1,0,MATCH(AF$6,Data!$1:$1,0)-1,1000,1)=IF(AF$7="","Yes",AF$7))*ROW(Data!$C$1:$C$1002),ROW(AF56)-ROW(AF$7)),1),"")</f>
        <v/>
      </c>
      <c r="AG56" s="43" t="str">
        <f ca="1">IF(AH56="","",IF(INDEX(Data!$BR:$BR,MATCH(AH56,Data!$A:$A,0),1)=0,"",INDEX(Data!$BR:$BR,MATCH(AH56,Data!$A:$A,0),1)))</f>
        <v/>
      </c>
      <c r="AH56" s="43" t="str">
        <f ca="1">IFERROR(INDEX(Data!$A$1:AO$1002,_xlfn.AGGREGATE(15,6,(OFFSET(Data!$A$1,0,MATCH(AH$6,Data!$1:$1,0)-1,1000,1)=IF(AH$7="","Yes",AH$7))/(OFFSET(Data!$A$1,0,MATCH(AH$6,Data!$1:$1,0)-1,1000,1)=IF(AH$7="","Yes",AH$7))*ROW(Data!$C$1:$C$1002),ROW(AH56)-ROW(AH$7)),1),"")</f>
        <v/>
      </c>
      <c r="AI56" s="43" t="str">
        <f ca="1">IF(AJ56="","",IF(INDEX(Data!$BR:$BR,MATCH(AJ56,Data!$A:$A,0),1)=0,"",INDEX(Data!$BR:$BR,MATCH(AJ56,Data!$A:$A,0),1)))</f>
        <v/>
      </c>
      <c r="AJ56" s="43" t="str">
        <f ca="1">IFERROR(INDEX(Data!$A$1:AQ$1002,_xlfn.AGGREGATE(15,6,(OFFSET(Data!$A$1,0,MATCH(AJ$6,Data!$1:$1,0)-1,1000,1)=IF(AJ$7="","Yes",AJ$7))/(OFFSET(Data!$A$1,0,MATCH(AJ$6,Data!$1:$1,0)-1,1000,1)=IF(AJ$7="","Yes",AJ$7))*ROW(Data!$C$1:$C$1002),ROW(AJ56)-ROW(AJ$7)),1),"")</f>
        <v>MTV</v>
      </c>
      <c r="AK56" s="43" t="str">
        <f ca="1">IF(AL56="","",IF(INDEX(Data!$BR:$BR,MATCH(AL56,Data!$A:$A,0),1)=0,"",INDEX(Data!$BR:$BR,MATCH(AL56,Data!$A:$A,0),1)))</f>
        <v/>
      </c>
      <c r="AL56" s="43" t="str">
        <f ca="1">IFERROR(INDEX(Data!$A$1:AS$1002,_xlfn.AGGREGATE(15,6,(OFFSET(Data!$A$1,0,MATCH(AL$6,Data!$1:$1,0)-1,1000,1)=IF(AL$7="","Yes",AL$7))/(OFFSET(Data!$A$1,0,MATCH(AL$6,Data!$1:$1,0)-1,1000,1)=IF(AL$7="","Yes",AL$7))*ROW(Data!$C$1:$C$1002),ROW(AL56)-ROW(AL$7)),1),"")</f>
        <v/>
      </c>
      <c r="AM56" s="43" t="str">
        <f ca="1">IF(AN56="","",IF(INDEX(Data!$BR:$BR,MATCH(AN56,Data!$A:$A,0),1)=0,"",INDEX(Data!$BR:$BR,MATCH(AN56,Data!$A:$A,0),1)))</f>
        <v/>
      </c>
      <c r="AN56" s="43" t="str">
        <f ca="1">IFERROR(INDEX(Data!$A$1:AU$1002,_xlfn.AGGREGATE(15,6,(OFFSET(Data!$A$1,0,MATCH(AN$6,Data!$1:$1,0)-1,1000,1)=IF(AN$7="","Yes",AN$7))/(OFFSET(Data!$A$1,0,MATCH(AN$6,Data!$1:$1,0)-1,1000,1)=IF(AN$7="","Yes",AN$7))*ROW(Data!$C$1:$C$1002),ROW(AN56)-ROW(AN$7)),1),"")</f>
        <v>Outdoor Channel</v>
      </c>
    </row>
    <row r="57" spans="1:40" x14ac:dyDescent="0.4">
      <c r="A57" s="43" t="str">
        <f ca="1">IF(B57="","",IF(INDEX(Data!$BR:$BR,MATCH(B57,Data!$A:$A,0),1)=0,"",INDEX(Data!$BR:$BR,MATCH(B57,Data!$A:$A,0),1)))</f>
        <v/>
      </c>
      <c r="B57" s="43" t="str">
        <f ca="1">IFERROR(INDEX(Data!A$1:$A$1002,_xlfn.AGGREGATE(15,6,(OFFSET(Data!$A$1,0,MATCH(B$6,Data!$1:$1,0)-1,1000,1)=IF(B$7="","Yes",B$7))/(OFFSET(Data!$A$1,0,MATCH(B$6,Data!$1:$1,0)-1,1000,1)=IF(B$7="","Yes",B$7))*ROW(Data!$C$1:$C$1002),ROW(B57)-ROW(B$7)),1),"")</f>
        <v>Science</v>
      </c>
      <c r="C57" s="43" t="str">
        <f ca="1">IF(D57="","",IF(INDEX(Data!$BR:$BR,MATCH(D57,Data!$A:$A,0),1)=0,"",INDEX(Data!$BR:$BR,MATCH(D57,Data!$A:$A,0),1)))</f>
        <v/>
      </c>
      <c r="D57" s="43" t="str">
        <f ca="1">IFERROR(INDEX(Data!$A$1:C$1002,_xlfn.AGGREGATE(15,6,(OFFSET(Data!$A$1,0,MATCH(D$6,Data!$1:$1,0)-1,1000,1)=IF(D$7="","Yes",D$7))/(OFFSET(Data!$A$1,0,MATCH(D$6,Data!$1:$1,0)-1,1000,1)=IF(D$7="","Yes",D$7))*ROW(Data!$C$1:$C$1002),ROW(D57)-ROW(D$7)),1),"")</f>
        <v/>
      </c>
      <c r="E57" s="43" t="str">
        <f ca="1">IF(F57="","",IF(INDEX(Data!$BR:$BR,MATCH(F57,Data!$A:$A,0),1)=0,"",INDEX(Data!$BR:$BR,MATCH(F57,Data!$A:$A,0),1)))</f>
        <v/>
      </c>
      <c r="F57" s="43" t="str">
        <f ca="1">IFERROR(INDEX(Data!$A$1:E$1002,_xlfn.AGGREGATE(15,6,(OFFSET(Data!$A$1,0,MATCH(F$6,Data!$1:$1,0)-1,1000,1)=IF(F$7="","Yes",F$7))/(OFFSET(Data!$A$1,0,MATCH(F$6,Data!$1:$1,0)-1,1000,1)=IF(F$7="","Yes",F$7))*ROW(Data!$C$1:$C$1002),ROW(F57)-ROW(F$7)),1),"")</f>
        <v/>
      </c>
      <c r="G57" s="43" t="str">
        <f ca="1">IF(H57="","",IF(INDEX(Data!$BR:$BR,MATCH(H57,Data!$A:$A,0),1)=0,"",INDEX(Data!$BR:$BR,MATCH(H57,Data!$A:$A,0),1)))</f>
        <v/>
      </c>
      <c r="H57" s="43" t="str">
        <f ca="1">IFERROR(INDEX(Data!$A$1:G$1002,_xlfn.AGGREGATE(15,6,(OFFSET(Data!$A$1,0,MATCH(H$6,Data!$1:$1,0)-1,1000,1)=IF(H$7="","Yes",H$7))/(OFFSET(Data!$A$1,0,MATCH(H$6,Data!$1:$1,0)-1,1000,1)=IF(H$7="","Yes",H$7))*ROW(Data!$C$1:$C$1002),ROW(H57)-ROW(H$7)),1),"")</f>
        <v>Syfy</v>
      </c>
      <c r="I57" s="43" t="str">
        <f ca="1">IF(J57="","",IF(INDEX(Data!$BR:$BR,MATCH(J57,Data!$A:$A,0),1)=0,"",INDEX(Data!$BR:$BR,MATCH(J57,Data!$A:$A,0),1)))</f>
        <v/>
      </c>
      <c r="J57" s="43" t="str">
        <f ca="1">IFERROR(INDEX(Data!$A$1:I$1002,_xlfn.AGGREGATE(15,6,(OFFSET(Data!$A$1,0,MATCH(J$6,Data!$1:$1,0)-1,1000,1)=IF(J$7="","Yes",J$7))/(OFFSET(Data!$A$1,0,MATCH(J$6,Data!$1:$1,0)-1,1000,1)=IF(J$7="","Yes",J$7))*ROW(Data!$C$1:$C$1002),ROW(J57)-ROW(J$7)),1),"")</f>
        <v>Nat Geo Wild</v>
      </c>
      <c r="K57" s="43" t="str">
        <f ca="1">IF(L57="","",IF(INDEX(Data!$BR:$BR,MATCH(L57,Data!$A:$A,0),1)=0,"",INDEX(Data!$BR:$BR,MATCH(L57,Data!$A:$A,0),1)))</f>
        <v/>
      </c>
      <c r="L57" s="43" t="str">
        <f ca="1">IFERROR(INDEX(Data!$A$1:K$1002,_xlfn.AGGREGATE(15,6,(OFFSET(Data!$A$1,0,MATCH(L$6,Data!$1:$1,0)-1,1000,1)=IF(L$7="","Yes",L$7))/(OFFSET(Data!$A$1,0,MATCH(L$6,Data!$1:$1,0)-1,1000,1)=IF(L$7="","Yes",L$7))*ROW(Data!$C$1:$C$1002),ROW(L57)-ROW(L$7)),1),"")</f>
        <v>MTV2</v>
      </c>
      <c r="M57" s="43" t="str">
        <f ca="1">IF(N57="","",IF(INDEX(Data!$BR:$BR,MATCH(N57,Data!$A:$A,0),1)=0,"",INDEX(Data!$BR:$BR,MATCH(N57,Data!$A:$A,0),1)))</f>
        <v/>
      </c>
      <c r="N57" s="43" t="str">
        <f ca="1">IFERROR(INDEX(Data!$A$1:M$1002,_xlfn.AGGREGATE(15,6,(OFFSET(Data!$A$1,0,MATCH(N$6,Data!$1:$1,0)-1,1000,1)=IF(N$7="","Yes",N$7))/(OFFSET(Data!$A$1,0,MATCH(N$6,Data!$1:$1,0)-1,1000,1)=IF(N$7="","Yes",N$7))*ROW(Data!$C$1:$C$1002),ROW(N57)-ROW(N$7)),1),"")</f>
        <v>Hallmark</v>
      </c>
      <c r="O57" s="43" t="str">
        <f ca="1">IF(P57="","",IF(INDEX(Data!$BR:$BR,MATCH(P57,Data!$A:$A,0),1)=0,"",INDEX(Data!$BR:$BR,MATCH(P57,Data!$A:$A,0),1)))</f>
        <v/>
      </c>
      <c r="P57" s="43" t="str">
        <f ca="1">IFERROR(INDEX(Data!$A$1:O$1002,_xlfn.AGGREGATE(15,6,(OFFSET(Data!$A$1,0,MATCH(P$6,Data!$1:$1,0)-1,1000,1)=IF(P$7="","Yes",P$7))/(OFFSET(Data!$A$1,0,MATCH(P$6,Data!$1:$1,0)-1,1000,1)=IF(P$7="","Yes",P$7))*ROW(Data!$C$1:$C$1002),ROW(P57)-ROW(P$7)),1),"")</f>
        <v>Fox Business</v>
      </c>
      <c r="Q57" s="43">
        <f ca="1">IF(R57="","",IF(INDEX(Data!$BR:$BR,MATCH(R57,Data!$A:$A,0),1)=0,"",INDEX(Data!$BR:$BR,MATCH(R57,Data!$A:$A,0),1)))</f>
        <v>1</v>
      </c>
      <c r="R57" s="43" t="str">
        <f ca="1">IFERROR(INDEX(Data!$A$1:Q$1002,_xlfn.AGGREGATE(15,6,(OFFSET(Data!$A$1,0,MATCH(R$6,Data!$1:$1,0)-1,1000,1)=IF(R$7="","Yes",R$7))/(OFFSET(Data!$A$1,0,MATCH(R$6,Data!$1:$1,0)-1,1000,1)=IF(R$7="","Yes",R$7))*ROW(Data!$C$1:$C$1002),ROW(R57)-ROW(R$7)),1),"")</f>
        <v>FOX</v>
      </c>
      <c r="S57" s="43" t="str">
        <f ca="1">IF(T57="","",IF(INDEX(Data!$BR:$BR,MATCH(T57,Data!$A:$A,0),1)=0,"",INDEX(Data!$BR:$BR,MATCH(T57,Data!$A:$A,0),1)))</f>
        <v/>
      </c>
      <c r="T57" s="43" t="str">
        <f ca="1">IFERROR(INDEX(Data!$A$1:R$1002,_xlfn.AGGREGATE(15,6,(OFFSET(Data!$A$1,0,MATCH(T$6,Data!$1:$1,0)-1,1000,1)=IF(T$7="","Yes",T$7))/(OFFSET(Data!$A$1,0,MATCH(T$6,Data!$1:$1,0)-1,1000,1)=IF(T$7="","Yes",T$7))*ROW(Data!$C$1:$C$1002),ROW(T57)-ROW(T$7)),1),"")</f>
        <v>Fox Sports 1</v>
      </c>
      <c r="U57" s="43" t="str">
        <f ca="1">IF(V57="","",IF(INDEX(Data!$BR:$BR,MATCH(V57,Data!$A:$A,0),1)=0,"",INDEX(Data!$BR:$BR,MATCH(V57,Data!$A:$A,0),1)))</f>
        <v/>
      </c>
      <c r="V57" s="43" t="str">
        <f ca="1">IFERROR(INDEX(Data!$A$1:T$1002,_xlfn.AGGREGATE(15,6,(OFFSET(Data!$A$1,0,MATCH(V$6,Data!$1:$1,0)-1,1000,1)=IF(V$7="","Yes",V$7))/(OFFSET(Data!$A$1,0,MATCH(V$6,Data!$1:$1,0)-1,1000,1)=IF(V$7="","Yes",V$7))*ROW(Data!$C$1:$C$1002),ROW(V57)-ROW(V$7)),1),"")</f>
        <v>Motor Trend</v>
      </c>
      <c r="W57" s="43" t="str">
        <f ca="1">IF(X57="","",IF(INDEX(Data!$BR:$BR,MATCH(X57,Data!$A:$A,0),1)=0,"",INDEX(Data!$BR:$BR,MATCH(X57,Data!$A:$A,0),1)))</f>
        <v/>
      </c>
      <c r="X57" s="43" t="str">
        <f ca="1">IFERROR(INDEX(Data!$A$1:Y$1002,_xlfn.AGGREGATE(15,6,(OFFSET(Data!$A$1,0,MATCH(X$6,Data!$1:$1,0)-1,1000,1)=IF(X$7="","Yes",X$7))/(OFFSET(Data!$A$1,0,MATCH(X$6,Data!$1:$1,0)-1,1000,1)=IF(X$7="","Yes",X$7))*ROW(Data!$C$1:$C$1002),ROW(X57)-ROW(X$7)),1),"")</f>
        <v>NASA TV</v>
      </c>
      <c r="Y57" s="43" t="str">
        <f ca="1">IF(Z57="","",IF(INDEX(Data!$BR:$BR,MATCH(Z57,Data!$A:$A,0),1)=0,"",INDEX(Data!$BR:$BR,MATCH(Z57,Data!$A:$A,0),1)))</f>
        <v/>
      </c>
      <c r="Z57" s="43" t="str">
        <f ca="1">IFERROR(INDEX(Data!$A$1:AA$1002,_xlfn.AGGREGATE(15,6,(OFFSET(Data!$A$1,0,MATCH(Z$6,Data!$1:$1,0)-1,1000,1)=IF(Z$7="","Yes",Z$7))/(OFFSET(Data!$A$1,0,MATCH(Z$6,Data!$1:$1,0)-1,1000,1)=IF(Z$7="","Yes",Z$7))*ROW(Data!$C$1:$C$1002),ROW(Z57)-ROW(Z$7)),1),"")</f>
        <v>TNT</v>
      </c>
      <c r="AA57" s="43" t="str">
        <f ca="1">IF(AB57="","",IF(INDEX(Data!$BR:$BR,MATCH(AB57,Data!$A:$A,0),1)=0,"",INDEX(Data!$BR:$BR,MATCH(AB57,Data!$A:$A,0),1)))</f>
        <v/>
      </c>
      <c r="AB57" s="43" t="str">
        <f ca="1">IFERROR(INDEX(Data!$A$1:AC$1002,_xlfn.AGGREGATE(15,6,(OFFSET(Data!$A$1,0,MATCH(AB$6,Data!$1:$1,0)-1,1000,1)=IF(AB$7="","Yes",AB$7))/(OFFSET(Data!$A$1,0,MATCH(AB$6,Data!$1:$1,0)-1,1000,1)=IF(AB$7="","Yes",AB$7))*ROW(Data!$C$1:$C$1002),ROW(AB57)-ROW(AB$7)),1),"")</f>
        <v>Local Now</v>
      </c>
      <c r="AC57" s="43" t="str">
        <f ca="1">IF(AD57="","",IF(INDEX(Data!$BR:$BR,MATCH(AD57,Data!$A:$A,0),1)=0,"",INDEX(Data!$BR:$BR,MATCH(AD57,Data!$A:$A,0),1)))</f>
        <v/>
      </c>
      <c r="AD57" s="43" t="str">
        <f ca="1">IFERROR(INDEX(Data!$A$1:AE$1002,_xlfn.AGGREGATE(15,6,(OFFSET(Data!$A$1,0,MATCH(AD$6,Data!$1:$1,0)-1,1000,1)=IF(AD$7="","Yes",AD$7))/(OFFSET(Data!$A$1,0,MATCH(AD$6,Data!$1:$1,0)-1,1000,1)=IF(AD$7="","Yes",AD$7))*ROW(Data!$C$1:$C$1002),ROW(AD57)-ROW(AD$7)),1),"")</f>
        <v/>
      </c>
      <c r="AE57" s="43" t="str">
        <f ca="1">IF(AF57="","",IF(INDEX(Data!$BR:$BR,MATCH(AF57,Data!$A:$A,0),1)=0,"",INDEX(Data!$BR:$BR,MATCH(AF57,Data!$A:$A,0),1)))</f>
        <v/>
      </c>
      <c r="AF57" s="43" t="str">
        <f ca="1">IFERROR(INDEX(Data!$A$1:AM$1002,_xlfn.AGGREGATE(15,6,(OFFSET(Data!$A$1,0,MATCH(AF$6,Data!$1:$1,0)-1,1000,1)=IF(AF$7="","Yes",AF$7))/(OFFSET(Data!$A$1,0,MATCH(AF$6,Data!$1:$1,0)-1,1000,1)=IF(AF$7="","Yes",AF$7))*ROW(Data!$C$1:$C$1002),ROW(AF57)-ROW(AF$7)),1),"")</f>
        <v/>
      </c>
      <c r="AG57" s="43" t="str">
        <f ca="1">IF(AH57="","",IF(INDEX(Data!$BR:$BR,MATCH(AH57,Data!$A:$A,0),1)=0,"",INDEX(Data!$BR:$BR,MATCH(AH57,Data!$A:$A,0),1)))</f>
        <v/>
      </c>
      <c r="AH57" s="43" t="str">
        <f ca="1">IFERROR(INDEX(Data!$A$1:AO$1002,_xlfn.AGGREGATE(15,6,(OFFSET(Data!$A$1,0,MATCH(AH$6,Data!$1:$1,0)-1,1000,1)=IF(AH$7="","Yes",AH$7))/(OFFSET(Data!$A$1,0,MATCH(AH$6,Data!$1:$1,0)-1,1000,1)=IF(AH$7="","Yes",AH$7))*ROW(Data!$C$1:$C$1002),ROW(AH57)-ROW(AH$7)),1),"")</f>
        <v/>
      </c>
      <c r="AI57" s="43" t="str">
        <f ca="1">IF(AJ57="","",IF(INDEX(Data!$BR:$BR,MATCH(AJ57,Data!$A:$A,0),1)=0,"",INDEX(Data!$BR:$BR,MATCH(AJ57,Data!$A:$A,0),1)))</f>
        <v/>
      </c>
      <c r="AJ57" s="43" t="str">
        <f ca="1">IFERROR(INDEX(Data!$A$1:AQ$1002,_xlfn.AGGREGATE(15,6,(OFFSET(Data!$A$1,0,MATCH(AJ$6,Data!$1:$1,0)-1,1000,1)=IF(AJ$7="","Yes",AJ$7))/(OFFSET(Data!$A$1,0,MATCH(AJ$6,Data!$1:$1,0)-1,1000,1)=IF(AJ$7="","Yes",AJ$7))*ROW(Data!$C$1:$C$1002),ROW(AJ57)-ROW(AJ$7)),1),"")</f>
        <v>Nat Geo Wild</v>
      </c>
      <c r="AK57" s="43" t="str">
        <f ca="1">IF(AL57="","",IF(INDEX(Data!$BR:$BR,MATCH(AL57,Data!$A:$A,0),1)=0,"",INDEX(Data!$BR:$BR,MATCH(AL57,Data!$A:$A,0),1)))</f>
        <v/>
      </c>
      <c r="AL57" s="43" t="str">
        <f ca="1">IFERROR(INDEX(Data!$A$1:AS$1002,_xlfn.AGGREGATE(15,6,(OFFSET(Data!$A$1,0,MATCH(AL$6,Data!$1:$1,0)-1,1000,1)=IF(AL$7="","Yes",AL$7))/(OFFSET(Data!$A$1,0,MATCH(AL$6,Data!$1:$1,0)-1,1000,1)=IF(AL$7="","Yes",AL$7))*ROW(Data!$C$1:$C$1002),ROW(AL57)-ROW(AL$7)),1),"")</f>
        <v/>
      </c>
      <c r="AM57" s="43" t="str">
        <f ca="1">IF(AN57="","",IF(INDEX(Data!$BR:$BR,MATCH(AN57,Data!$A:$A,0),1)=0,"",INDEX(Data!$BR:$BR,MATCH(AN57,Data!$A:$A,0),1)))</f>
        <v/>
      </c>
      <c r="AN57" s="43" t="str">
        <f ca="1">IFERROR(INDEX(Data!$A$1:AU$1002,_xlfn.AGGREGATE(15,6,(OFFSET(Data!$A$1,0,MATCH(AN$6,Data!$1:$1,0)-1,1000,1)=IF(AN$7="","Yes",AN$7))/(OFFSET(Data!$A$1,0,MATCH(AN$6,Data!$1:$1,0)-1,1000,1)=IF(AN$7="","Yes",AN$7))*ROW(Data!$C$1:$C$1002),ROW(AN57)-ROW(AN$7)),1),"")</f>
        <v>Own</v>
      </c>
    </row>
    <row r="58" spans="1:40" ht="24" x14ac:dyDescent="0.4">
      <c r="A58" s="43" t="str">
        <f ca="1">IF(B58="","",IF(INDEX(Data!$BR:$BR,MATCH(B58,Data!$A:$A,0),1)=0,"",INDEX(Data!$BR:$BR,MATCH(B58,Data!$A:$A,0),1)))</f>
        <v/>
      </c>
      <c r="B58" s="43" t="str">
        <f ca="1">IFERROR(INDEX(Data!A$1:$A$1002,_xlfn.AGGREGATE(15,6,(OFFSET(Data!$A$1,0,MATCH(B$6,Data!$1:$1,0)-1,1000,1)=IF(B$7="","Yes",B$7))/(OFFSET(Data!$A$1,0,MATCH(B$6,Data!$1:$1,0)-1,1000,1)=IF(B$7="","Yes",B$7))*ROW(Data!$C$1:$C$1002),ROW(B58)-ROW(B$7)),1),"")</f>
        <v>Sundance TV</v>
      </c>
      <c r="C58" s="43" t="str">
        <f ca="1">IF(D58="","",IF(INDEX(Data!$BR:$BR,MATCH(D58,Data!$A:$A,0),1)=0,"",INDEX(Data!$BR:$BR,MATCH(D58,Data!$A:$A,0),1)))</f>
        <v/>
      </c>
      <c r="D58" s="43" t="str">
        <f ca="1">IFERROR(INDEX(Data!$A$1:C$1002,_xlfn.AGGREGATE(15,6,(OFFSET(Data!$A$1,0,MATCH(D$6,Data!$1:$1,0)-1,1000,1)=IF(D$7="","Yes",D$7))/(OFFSET(Data!$A$1,0,MATCH(D$6,Data!$1:$1,0)-1,1000,1)=IF(D$7="","Yes",D$7))*ROW(Data!$C$1:$C$1002),ROW(D58)-ROW(D$7)),1),"")</f>
        <v/>
      </c>
      <c r="E58" s="43" t="str">
        <f ca="1">IF(F58="","",IF(INDEX(Data!$BR:$BR,MATCH(F58,Data!$A:$A,0),1)=0,"",INDEX(Data!$BR:$BR,MATCH(F58,Data!$A:$A,0),1)))</f>
        <v/>
      </c>
      <c r="F58" s="43" t="str">
        <f ca="1">IFERROR(INDEX(Data!$A$1:E$1002,_xlfn.AGGREGATE(15,6,(OFFSET(Data!$A$1,0,MATCH(F$6,Data!$1:$1,0)-1,1000,1)=IF(F$7="","Yes",F$7))/(OFFSET(Data!$A$1,0,MATCH(F$6,Data!$1:$1,0)-1,1000,1)=IF(F$7="","Yes",F$7))*ROW(Data!$C$1:$C$1002),ROW(F58)-ROW(F$7)),1),"")</f>
        <v/>
      </c>
      <c r="G58" s="43" t="str">
        <f ca="1">IF(H58="","",IF(INDEX(Data!$BR:$BR,MATCH(H58,Data!$A:$A,0),1)=0,"",INDEX(Data!$BR:$BR,MATCH(H58,Data!$A:$A,0),1)))</f>
        <v/>
      </c>
      <c r="H58" s="43" t="str">
        <f ca="1">IFERROR(INDEX(Data!$A$1:G$1002,_xlfn.AGGREGATE(15,6,(OFFSET(Data!$A$1,0,MATCH(H$6,Data!$1:$1,0)-1,1000,1)=IF(H$7="","Yes",H$7))/(OFFSET(Data!$A$1,0,MATCH(H$6,Data!$1:$1,0)-1,1000,1)=IF(H$7="","Yes",H$7))*ROW(Data!$C$1:$C$1002),ROW(H58)-ROW(H$7)),1),"")</f>
        <v>TBS</v>
      </c>
      <c r="I58" s="43" t="str">
        <f ca="1">IF(J58="","",IF(INDEX(Data!$BR:$BR,MATCH(J58,Data!$A:$A,0),1)=0,"",INDEX(Data!$BR:$BR,MATCH(J58,Data!$A:$A,0),1)))</f>
        <v/>
      </c>
      <c r="J58" s="43" t="str">
        <f ca="1">IFERROR(INDEX(Data!$A$1:I$1002,_xlfn.AGGREGATE(15,6,(OFFSET(Data!$A$1,0,MATCH(J$6,Data!$1:$1,0)-1,1000,1)=IF(J$7="","Yes",J$7))/(OFFSET(Data!$A$1,0,MATCH(J$6,Data!$1:$1,0)-1,1000,1)=IF(J$7="","Yes",J$7))*ROW(Data!$C$1:$C$1002),ROW(J58)-ROW(J$7)),1),"")</f>
        <v>National Geographic</v>
      </c>
      <c r="K58" s="43" t="str">
        <f ca="1">IF(L58="","",IF(INDEX(Data!$BR:$BR,MATCH(L58,Data!$A:$A,0),1)=0,"",INDEX(Data!$BR:$BR,MATCH(L58,Data!$A:$A,0),1)))</f>
        <v/>
      </c>
      <c r="L58" s="43" t="str">
        <f ca="1">IFERROR(INDEX(Data!$A$1:K$1002,_xlfn.AGGREGATE(15,6,(OFFSET(Data!$A$1,0,MATCH(L$6,Data!$1:$1,0)-1,1000,1)=IF(L$7="","Yes",L$7))/(OFFSET(Data!$A$1,0,MATCH(L$6,Data!$1:$1,0)-1,1000,1)=IF(L$7="","Yes",L$7))*ROW(Data!$C$1:$C$1002),ROW(L58)-ROW(L$7)),1),"")</f>
        <v>National Geographic</v>
      </c>
      <c r="M58" s="43" t="str">
        <f ca="1">IF(N58="","",IF(INDEX(Data!$BR:$BR,MATCH(N58,Data!$A:$A,0),1)=0,"",INDEX(Data!$BR:$BR,MATCH(N58,Data!$A:$A,0),1)))</f>
        <v/>
      </c>
      <c r="N58" s="43" t="str">
        <f ca="1">IFERROR(INDEX(Data!$A$1:M$1002,_xlfn.AGGREGATE(15,6,(OFFSET(Data!$A$1,0,MATCH(N$6,Data!$1:$1,0)-1,1000,1)=IF(N$7="","Yes",N$7))/(OFFSET(Data!$A$1,0,MATCH(N$6,Data!$1:$1,0)-1,1000,1)=IF(N$7="","Yes",N$7))*ROW(Data!$C$1:$C$1002),ROW(N58)-ROW(N$7)),1),"")</f>
        <v>HGTV</v>
      </c>
      <c r="O58" s="43" t="str">
        <f ca="1">IF(P58="","",IF(INDEX(Data!$BR:$BR,MATCH(P58,Data!$A:$A,0),1)=0,"",INDEX(Data!$BR:$BR,MATCH(P58,Data!$A:$A,0),1)))</f>
        <v/>
      </c>
      <c r="P58" s="43" t="str">
        <f ca="1">IFERROR(INDEX(Data!$A$1:O$1002,_xlfn.AGGREGATE(15,6,(OFFSET(Data!$A$1,0,MATCH(P$6,Data!$1:$1,0)-1,1000,1)=IF(P$7="","Yes",P$7))/(OFFSET(Data!$A$1,0,MATCH(P$6,Data!$1:$1,0)-1,1000,1)=IF(P$7="","Yes",P$7))*ROW(Data!$C$1:$C$1002),ROW(P58)-ROW(P$7)),1),"")</f>
        <v>Fox News</v>
      </c>
      <c r="Q58" s="43" t="str">
        <f ca="1">IF(R58="","",IF(INDEX(Data!$BR:$BR,MATCH(R58,Data!$A:$A,0),1)=0,"",INDEX(Data!$BR:$BR,MATCH(R58,Data!$A:$A,0),1)))</f>
        <v/>
      </c>
      <c r="R58" s="43" t="str">
        <f ca="1">IFERROR(INDEX(Data!$A$1:Q$1002,_xlfn.AGGREGATE(15,6,(OFFSET(Data!$A$1,0,MATCH(R$6,Data!$1:$1,0)-1,1000,1)=IF(R$7="","Yes",R$7))/(OFFSET(Data!$A$1,0,MATCH(R$6,Data!$1:$1,0)-1,1000,1)=IF(R$7="","Yes",R$7))*ROW(Data!$C$1:$C$1002),ROW(R58)-ROW(R$7)),1),"")</f>
        <v>Fox Business</v>
      </c>
      <c r="S58" s="43">
        <f ca="1">IF(T58="","",IF(INDEX(Data!$BR:$BR,MATCH(T58,Data!$A:$A,0),1)=0,"",INDEX(Data!$BR:$BR,MATCH(T58,Data!$A:$A,0),1)))</f>
        <v>2</v>
      </c>
      <c r="T58" s="43" t="str">
        <f ca="1">IFERROR(INDEX(Data!$A$1:R$1002,_xlfn.AGGREGATE(15,6,(OFFSET(Data!$A$1,0,MATCH(T$6,Data!$1:$1,0)-1,1000,1)=IF(T$7="","Yes",T$7))/(OFFSET(Data!$A$1,0,MATCH(T$6,Data!$1:$1,0)-1,1000,1)=IF(T$7="","Yes",T$7))*ROW(Data!$C$1:$C$1002),ROW(T58)-ROW(T$7)),1),"")</f>
        <v>Fox Sports Regionals</v>
      </c>
      <c r="U58" s="43" t="str">
        <f ca="1">IF(V58="","",IF(INDEX(Data!$BR:$BR,MATCH(V58,Data!$A:$A,0),1)=0,"",INDEX(Data!$BR:$BR,MATCH(V58,Data!$A:$A,0),1)))</f>
        <v/>
      </c>
      <c r="V58" s="43" t="str">
        <f ca="1">IFERROR(INDEX(Data!$A$1:T$1002,_xlfn.AGGREGATE(15,6,(OFFSET(Data!$A$1,0,MATCH(V$6,Data!$1:$1,0)-1,1000,1)=IF(V$7="","Yes",V$7))/(OFFSET(Data!$A$1,0,MATCH(V$6,Data!$1:$1,0)-1,1000,1)=IF(V$7="","Yes",V$7))*ROW(Data!$C$1:$C$1002),ROW(V58)-ROW(V$7)),1),"")</f>
        <v>MSNBC</v>
      </c>
      <c r="W58" s="43" t="str">
        <f ca="1">IF(X58="","",IF(INDEX(Data!$BR:$BR,MATCH(X58,Data!$A:$A,0),1)=0,"",INDEX(Data!$BR:$BR,MATCH(X58,Data!$A:$A,0),1)))</f>
        <v/>
      </c>
      <c r="X58" s="43" t="str">
        <f ca="1">IFERROR(INDEX(Data!$A$1:Y$1002,_xlfn.AGGREGATE(15,6,(OFFSET(Data!$A$1,0,MATCH(X$6,Data!$1:$1,0)-1,1000,1)=IF(X$7="","Yes",X$7))/(OFFSET(Data!$A$1,0,MATCH(X$6,Data!$1:$1,0)-1,1000,1)=IF(X$7="","Yes",X$7))*ROW(Data!$C$1:$C$1002),ROW(X58)-ROW(X$7)),1),"")</f>
        <v>Nat Geo Wild</v>
      </c>
      <c r="Y58" s="43" t="str">
        <f ca="1">IF(Z58="","",IF(INDEX(Data!$BR:$BR,MATCH(Z58,Data!$A:$A,0),1)=0,"",INDEX(Data!$BR:$BR,MATCH(Z58,Data!$A:$A,0),1)))</f>
        <v/>
      </c>
      <c r="Z58" s="43" t="str">
        <f ca="1">IFERROR(INDEX(Data!$A$1:AA$1002,_xlfn.AGGREGATE(15,6,(OFFSET(Data!$A$1,0,MATCH(Z$6,Data!$1:$1,0)-1,1000,1)=IF(Z$7="","Yes",Z$7))/(OFFSET(Data!$A$1,0,MATCH(Z$6,Data!$1:$1,0)-1,1000,1)=IF(Z$7="","Yes",Z$7))*ROW(Data!$C$1:$C$1002),ROW(Z58)-ROW(Z$7)),1),"")</f>
        <v>Travel Channel</v>
      </c>
      <c r="AA58" s="43" t="str">
        <f ca="1">IF(AB58="","",IF(INDEX(Data!$BR:$BR,MATCH(AB58,Data!$A:$A,0),1)=0,"",INDEX(Data!$BR:$BR,MATCH(AB58,Data!$A:$A,0),1)))</f>
        <v/>
      </c>
      <c r="AB58" s="43" t="str">
        <f ca="1">IFERROR(INDEX(Data!$A$1:AC$1002,_xlfn.AGGREGATE(15,6,(OFFSET(Data!$A$1,0,MATCH(AB$6,Data!$1:$1,0)-1,1000,1)=IF(AB$7="","Yes",AB$7))/(OFFSET(Data!$A$1,0,MATCH(AB$6,Data!$1:$1,0)-1,1000,1)=IF(AB$7="","Yes",AB$7))*ROW(Data!$C$1:$C$1002),ROW(AB58)-ROW(AB$7)),1),"")</f>
        <v>Motor Trend</v>
      </c>
      <c r="AC58" s="43" t="str">
        <f ca="1">IF(AD58="","",IF(INDEX(Data!$BR:$BR,MATCH(AD58,Data!$A:$A,0),1)=0,"",INDEX(Data!$BR:$BR,MATCH(AD58,Data!$A:$A,0),1)))</f>
        <v/>
      </c>
      <c r="AD58" s="43" t="str">
        <f ca="1">IFERROR(INDEX(Data!$A$1:AE$1002,_xlfn.AGGREGATE(15,6,(OFFSET(Data!$A$1,0,MATCH(AD$6,Data!$1:$1,0)-1,1000,1)=IF(AD$7="","Yes",AD$7))/(OFFSET(Data!$A$1,0,MATCH(AD$6,Data!$1:$1,0)-1,1000,1)=IF(AD$7="","Yes",AD$7))*ROW(Data!$C$1:$C$1002),ROW(AD58)-ROW(AD$7)),1),"")</f>
        <v/>
      </c>
      <c r="AE58" s="43" t="str">
        <f ca="1">IF(AF58="","",IF(INDEX(Data!$BR:$BR,MATCH(AF58,Data!$A:$A,0),1)=0,"",INDEX(Data!$BR:$BR,MATCH(AF58,Data!$A:$A,0),1)))</f>
        <v/>
      </c>
      <c r="AF58" s="43" t="str">
        <f ca="1">IFERROR(INDEX(Data!$A$1:AM$1002,_xlfn.AGGREGATE(15,6,(OFFSET(Data!$A$1,0,MATCH(AF$6,Data!$1:$1,0)-1,1000,1)=IF(AF$7="","Yes",AF$7))/(OFFSET(Data!$A$1,0,MATCH(AF$6,Data!$1:$1,0)-1,1000,1)=IF(AF$7="","Yes",AF$7))*ROW(Data!$C$1:$C$1002),ROW(AF58)-ROW(AF$7)),1),"")</f>
        <v/>
      </c>
      <c r="AG58" s="43" t="str">
        <f ca="1">IF(AH58="","",IF(INDEX(Data!$BR:$BR,MATCH(AH58,Data!$A:$A,0),1)=0,"",INDEX(Data!$BR:$BR,MATCH(AH58,Data!$A:$A,0),1)))</f>
        <v/>
      </c>
      <c r="AH58" s="43" t="str">
        <f ca="1">IFERROR(INDEX(Data!$A$1:AO$1002,_xlfn.AGGREGATE(15,6,(OFFSET(Data!$A$1,0,MATCH(AH$6,Data!$1:$1,0)-1,1000,1)=IF(AH$7="","Yes",AH$7))/(OFFSET(Data!$A$1,0,MATCH(AH$6,Data!$1:$1,0)-1,1000,1)=IF(AH$7="","Yes",AH$7))*ROW(Data!$C$1:$C$1002),ROW(AH58)-ROW(AH$7)),1),"")</f>
        <v/>
      </c>
      <c r="AI58" s="43" t="str">
        <f ca="1">IF(AJ58="","",IF(INDEX(Data!$BR:$BR,MATCH(AJ58,Data!$A:$A,0),1)=0,"",INDEX(Data!$BR:$BR,MATCH(AJ58,Data!$A:$A,0),1)))</f>
        <v/>
      </c>
      <c r="AJ58" s="43" t="str">
        <f ca="1">IFERROR(INDEX(Data!$A$1:AQ$1002,_xlfn.AGGREGATE(15,6,(OFFSET(Data!$A$1,0,MATCH(AJ$6,Data!$1:$1,0)-1,1000,1)=IF(AJ$7="","Yes",AJ$7))/(OFFSET(Data!$A$1,0,MATCH(AJ$6,Data!$1:$1,0)-1,1000,1)=IF(AJ$7="","Yes",AJ$7))*ROW(Data!$C$1:$C$1002),ROW(AJ58)-ROW(AJ$7)),1),"")</f>
        <v>National Geographic</v>
      </c>
      <c r="AK58" s="43" t="str">
        <f ca="1">IF(AL58="","",IF(INDEX(Data!$BR:$BR,MATCH(AL58,Data!$A:$A,0),1)=0,"",INDEX(Data!$BR:$BR,MATCH(AL58,Data!$A:$A,0),1)))</f>
        <v/>
      </c>
      <c r="AL58" s="43" t="str">
        <f ca="1">IFERROR(INDEX(Data!$A$1:AS$1002,_xlfn.AGGREGATE(15,6,(OFFSET(Data!$A$1,0,MATCH(AL$6,Data!$1:$1,0)-1,1000,1)=IF(AL$7="","Yes",AL$7))/(OFFSET(Data!$A$1,0,MATCH(AL$6,Data!$1:$1,0)-1,1000,1)=IF(AL$7="","Yes",AL$7))*ROW(Data!$C$1:$C$1002),ROW(AL58)-ROW(AL$7)),1),"")</f>
        <v/>
      </c>
      <c r="AM58" s="43" t="str">
        <f ca="1">IF(AN58="","",IF(INDEX(Data!$BR:$BR,MATCH(AN58,Data!$A:$A,0),1)=0,"",INDEX(Data!$BR:$BR,MATCH(AN58,Data!$A:$A,0),1)))</f>
        <v/>
      </c>
      <c r="AN58" s="43" t="str">
        <f ca="1">IFERROR(INDEX(Data!$A$1:AU$1002,_xlfn.AGGREGATE(15,6,(OFFSET(Data!$A$1,0,MATCH(AN$6,Data!$1:$1,0)-1,1000,1)=IF(AN$7="","Yes",AN$7))/(OFFSET(Data!$A$1,0,MATCH(AN$6,Data!$1:$1,0)-1,1000,1)=IF(AN$7="","Yes",AN$7))*ROW(Data!$C$1:$C$1002),ROW(AN58)-ROW(AN$7)),1),"")</f>
        <v>Paramount Network</v>
      </c>
    </row>
    <row r="59" spans="1:40" x14ac:dyDescent="0.4">
      <c r="A59" s="43" t="str">
        <f ca="1">IF(B59="","",IF(INDEX(Data!$BR:$BR,MATCH(B59,Data!$A:$A,0),1)=0,"",INDEX(Data!$BR:$BR,MATCH(B59,Data!$A:$A,0),1)))</f>
        <v/>
      </c>
      <c r="B59" s="43" t="str">
        <f ca="1">IFERROR(INDEX(Data!A$1:$A$1002,_xlfn.AGGREGATE(15,6,(OFFSET(Data!$A$1,0,MATCH(B$6,Data!$1:$1,0)-1,1000,1)=IF(B$7="","Yes",B$7))/(OFFSET(Data!$A$1,0,MATCH(B$6,Data!$1:$1,0)-1,1000,1)=IF(B$7="","Yes",B$7))*ROW(Data!$C$1:$C$1002),ROW(B59)-ROW(B$7)),1),"")</f>
        <v>Tastemade</v>
      </c>
      <c r="C59" s="43" t="str">
        <f ca="1">IF(D59="","",IF(INDEX(Data!$BR:$BR,MATCH(D59,Data!$A:$A,0),1)=0,"",INDEX(Data!$BR:$BR,MATCH(D59,Data!$A:$A,0),1)))</f>
        <v/>
      </c>
      <c r="D59" s="43" t="str">
        <f ca="1">IFERROR(INDEX(Data!$A$1:C$1002,_xlfn.AGGREGATE(15,6,(OFFSET(Data!$A$1,0,MATCH(D$6,Data!$1:$1,0)-1,1000,1)=IF(D$7="","Yes",D$7))/(OFFSET(Data!$A$1,0,MATCH(D$6,Data!$1:$1,0)-1,1000,1)=IF(D$7="","Yes",D$7))*ROW(Data!$C$1:$C$1002),ROW(D59)-ROW(D$7)),1),"")</f>
        <v/>
      </c>
      <c r="E59" s="43" t="str">
        <f ca="1">IF(F59="","",IF(INDEX(Data!$BR:$BR,MATCH(F59,Data!$A:$A,0),1)=0,"",INDEX(Data!$BR:$BR,MATCH(F59,Data!$A:$A,0),1)))</f>
        <v/>
      </c>
      <c r="F59" s="43" t="str">
        <f ca="1">IFERROR(INDEX(Data!$A$1:E$1002,_xlfn.AGGREGATE(15,6,(OFFSET(Data!$A$1,0,MATCH(F$6,Data!$1:$1,0)-1,1000,1)=IF(F$7="","Yes",F$7))/(OFFSET(Data!$A$1,0,MATCH(F$6,Data!$1:$1,0)-1,1000,1)=IF(F$7="","Yes",F$7))*ROW(Data!$C$1:$C$1002),ROW(F59)-ROW(F$7)),1),"")</f>
        <v/>
      </c>
      <c r="G59" s="43" t="str">
        <f ca="1">IF(H59="","",IF(INDEX(Data!$BR:$BR,MATCH(H59,Data!$A:$A,0),1)=0,"",INDEX(Data!$BR:$BR,MATCH(H59,Data!$A:$A,0),1)))</f>
        <v/>
      </c>
      <c r="H59" s="43" t="str">
        <f ca="1">IFERROR(INDEX(Data!$A$1:G$1002,_xlfn.AGGREGATE(15,6,(OFFSET(Data!$A$1,0,MATCH(H$6,Data!$1:$1,0)-1,1000,1)=IF(H$7="","Yes",H$7))/(OFFSET(Data!$A$1,0,MATCH(H$6,Data!$1:$1,0)-1,1000,1)=IF(H$7="","Yes",H$7))*ROW(Data!$C$1:$C$1002),ROW(H59)-ROW(H$7)),1),"")</f>
        <v>Telemundo</v>
      </c>
      <c r="I59" s="43">
        <f ca="1">IF(J59="","",IF(INDEX(Data!$BR:$BR,MATCH(J59,Data!$A:$A,0),1)=0,"",INDEX(Data!$BR:$BR,MATCH(J59,Data!$A:$A,0),1)))</f>
        <v>1</v>
      </c>
      <c r="J59" s="43" t="str">
        <f ca="1">IFERROR(INDEX(Data!$A$1:I$1002,_xlfn.AGGREGATE(15,6,(OFFSET(Data!$A$1,0,MATCH(J$6,Data!$1:$1,0)-1,1000,1)=IF(J$7="","Yes",J$7))/(OFFSET(Data!$A$1,0,MATCH(J$6,Data!$1:$1,0)-1,1000,1)=IF(J$7="","Yes",J$7))*ROW(Data!$C$1:$C$1002),ROW(J59)-ROW(J$7)),1),"")</f>
        <v>NBC</v>
      </c>
      <c r="K59" s="43">
        <f ca="1">IF(L59="","",IF(INDEX(Data!$BR:$BR,MATCH(L59,Data!$A:$A,0),1)=0,"",INDEX(Data!$BR:$BR,MATCH(L59,Data!$A:$A,0),1)))</f>
        <v>1</v>
      </c>
      <c r="L59" s="43" t="str">
        <f ca="1">IFERROR(INDEX(Data!$A$1:K$1002,_xlfn.AGGREGATE(15,6,(OFFSET(Data!$A$1,0,MATCH(L$6,Data!$1:$1,0)-1,1000,1)=IF(L$7="","Yes",L$7))/(OFFSET(Data!$A$1,0,MATCH(L$6,Data!$1:$1,0)-1,1000,1)=IF(L$7="","Yes",L$7))*ROW(Data!$C$1:$C$1002),ROW(L59)-ROW(L$7)),1),"")</f>
        <v>NBC</v>
      </c>
      <c r="M59" s="43" t="str">
        <f ca="1">IF(N59="","",IF(INDEX(Data!$BR:$BR,MATCH(N59,Data!$A:$A,0),1)=0,"",INDEX(Data!$BR:$BR,MATCH(N59,Data!$A:$A,0),1)))</f>
        <v/>
      </c>
      <c r="N59" s="43" t="str">
        <f ca="1">IFERROR(INDEX(Data!$A$1:M$1002,_xlfn.AGGREGATE(15,6,(OFFSET(Data!$A$1,0,MATCH(N$6,Data!$1:$1,0)-1,1000,1)=IF(N$7="","Yes",N$7))/(OFFSET(Data!$A$1,0,MATCH(N$6,Data!$1:$1,0)-1,1000,1)=IF(N$7="","Yes",N$7))*ROW(Data!$C$1:$C$1002),ROW(N59)-ROW(N$7)),1),"")</f>
        <v>History</v>
      </c>
      <c r="O59" s="43" t="str">
        <f ca="1">IF(P59="","",IF(INDEX(Data!$BR:$BR,MATCH(P59,Data!$A:$A,0),1)=0,"",INDEX(Data!$BR:$BR,MATCH(P59,Data!$A:$A,0),1)))</f>
        <v/>
      </c>
      <c r="P59" s="43" t="str">
        <f ca="1">IFERROR(INDEX(Data!$A$1:O$1002,_xlfn.AGGREGATE(15,6,(OFFSET(Data!$A$1,0,MATCH(P$6,Data!$1:$1,0)-1,1000,1)=IF(P$7="","Yes",P$7))/(OFFSET(Data!$A$1,0,MATCH(P$6,Data!$1:$1,0)-1,1000,1)=IF(P$7="","Yes",P$7))*ROW(Data!$C$1:$C$1002),ROW(P59)-ROW(P$7)),1),"")</f>
        <v>Fox Sports 1</v>
      </c>
      <c r="Q59" s="43" t="str">
        <f ca="1">IF(R59="","",IF(INDEX(Data!$BR:$BR,MATCH(R59,Data!$A:$A,0),1)=0,"",INDEX(Data!$BR:$BR,MATCH(R59,Data!$A:$A,0),1)))</f>
        <v/>
      </c>
      <c r="R59" s="43" t="str">
        <f ca="1">IFERROR(INDEX(Data!$A$1:Q$1002,_xlfn.AGGREGATE(15,6,(OFFSET(Data!$A$1,0,MATCH(R$6,Data!$1:$1,0)-1,1000,1)=IF(R$7="","Yes",R$7))/(OFFSET(Data!$A$1,0,MATCH(R$6,Data!$1:$1,0)-1,1000,1)=IF(R$7="","Yes",R$7))*ROW(Data!$C$1:$C$1002),ROW(R59)-ROW(R$7)),1),"")</f>
        <v>Fox News</v>
      </c>
      <c r="S59" s="43" t="str">
        <f ca="1">IF(T59="","",IF(INDEX(Data!$BR:$BR,MATCH(T59,Data!$A:$A,0),1)=0,"",INDEX(Data!$BR:$BR,MATCH(T59,Data!$A:$A,0),1)))</f>
        <v/>
      </c>
      <c r="T59" s="43" t="str">
        <f ca="1">IFERROR(INDEX(Data!$A$1:R$1002,_xlfn.AGGREGATE(15,6,(OFFSET(Data!$A$1,0,MATCH(T$6,Data!$1:$1,0)-1,1000,1)=IF(T$7="","Yes",T$7))/(OFFSET(Data!$A$1,0,MATCH(T$6,Data!$1:$1,0)-1,1000,1)=IF(T$7="","Yes",T$7))*ROW(Data!$C$1:$C$1002),ROW(T59)-ROW(T$7)),1),"")</f>
        <v>Foxlife</v>
      </c>
      <c r="U59" s="43" t="str">
        <f ca="1">IF(V59="","",IF(INDEX(Data!$BR:$BR,MATCH(V59,Data!$A:$A,0),1)=0,"",INDEX(Data!$BR:$BR,MATCH(V59,Data!$A:$A,0),1)))</f>
        <v/>
      </c>
      <c r="V59" s="43" t="str">
        <f ca="1">IFERROR(INDEX(Data!$A$1:T$1002,_xlfn.AGGREGATE(15,6,(OFFSET(Data!$A$1,0,MATCH(V$6,Data!$1:$1,0)-1,1000,1)=IF(V$7="","Yes",V$7))/(OFFSET(Data!$A$1,0,MATCH(V$6,Data!$1:$1,0)-1,1000,1)=IF(V$7="","Yes",V$7))*ROW(Data!$C$1:$C$1002),ROW(V59)-ROW(V$7)),1),"")</f>
        <v>MynetworkTV</v>
      </c>
      <c r="W59" s="43">
        <f ca="1">IF(X59="","",IF(INDEX(Data!$BR:$BR,MATCH(X59,Data!$A:$A,0),1)=0,"",INDEX(Data!$BR:$BR,MATCH(X59,Data!$A:$A,0),1)))</f>
        <v>1</v>
      </c>
      <c r="X59" s="43" t="str">
        <f ca="1">IFERROR(INDEX(Data!$A$1:Y$1002,_xlfn.AGGREGATE(15,6,(OFFSET(Data!$A$1,0,MATCH(X$6,Data!$1:$1,0)-1,1000,1)=IF(X$7="","Yes",X$7))/(OFFSET(Data!$A$1,0,MATCH(X$6,Data!$1:$1,0)-1,1000,1)=IF(X$7="","Yes",X$7))*ROW(Data!$C$1:$C$1002),ROW(X59)-ROW(X$7)),1),"")</f>
        <v>NBC</v>
      </c>
      <c r="Y59" s="43" t="str">
        <f ca="1">IF(Z59="","",IF(INDEX(Data!$BR:$BR,MATCH(Z59,Data!$A:$A,0),1)=0,"",INDEX(Data!$BR:$BR,MATCH(Z59,Data!$A:$A,0),1)))</f>
        <v/>
      </c>
      <c r="Z59" s="43" t="str">
        <f ca="1">IFERROR(INDEX(Data!$A$1:AA$1002,_xlfn.AGGREGATE(15,6,(OFFSET(Data!$A$1,0,MATCH(Z$6,Data!$1:$1,0)-1,1000,1)=IF(Z$7="","Yes",Z$7))/(OFFSET(Data!$A$1,0,MATCH(Z$6,Data!$1:$1,0)-1,1000,1)=IF(Z$7="","Yes",Z$7))*ROW(Data!$C$1:$C$1002),ROW(Z59)-ROW(Z$7)),1),"")</f>
        <v>TruTV</v>
      </c>
      <c r="AA59" s="43" t="str">
        <f ca="1">IF(AB59="","",IF(INDEX(Data!$BR:$BR,MATCH(AB59,Data!$A:$A,0),1)=0,"",INDEX(Data!$BR:$BR,MATCH(AB59,Data!$A:$A,0),1)))</f>
        <v/>
      </c>
      <c r="AB59" s="43" t="str">
        <f ca="1">IFERROR(INDEX(Data!$A$1:AC$1002,_xlfn.AGGREGATE(15,6,(OFFSET(Data!$A$1,0,MATCH(AB$6,Data!$1:$1,0)-1,1000,1)=IF(AB$7="","Yes",AB$7))/(OFFSET(Data!$A$1,0,MATCH(AB$6,Data!$1:$1,0)-1,1000,1)=IF(AB$7="","Yes",AB$7))*ROW(Data!$C$1:$C$1002),ROW(AB59)-ROW(AB$7)),1),"")</f>
        <v>MSNBC</v>
      </c>
      <c r="AC59" s="43" t="str">
        <f ca="1">IF(AD59="","",IF(INDEX(Data!$BR:$BR,MATCH(AD59,Data!$A:$A,0),1)=0,"",INDEX(Data!$BR:$BR,MATCH(AD59,Data!$A:$A,0),1)))</f>
        <v/>
      </c>
      <c r="AD59" s="43" t="str">
        <f ca="1">IFERROR(INDEX(Data!$A$1:AE$1002,_xlfn.AGGREGATE(15,6,(OFFSET(Data!$A$1,0,MATCH(AD$6,Data!$1:$1,0)-1,1000,1)=IF(AD$7="","Yes",AD$7))/(OFFSET(Data!$A$1,0,MATCH(AD$6,Data!$1:$1,0)-1,1000,1)=IF(AD$7="","Yes",AD$7))*ROW(Data!$C$1:$C$1002),ROW(AD59)-ROW(AD$7)),1),"")</f>
        <v/>
      </c>
      <c r="AE59" s="43" t="str">
        <f ca="1">IF(AF59="","",IF(INDEX(Data!$BR:$BR,MATCH(AF59,Data!$A:$A,0),1)=0,"",INDEX(Data!$BR:$BR,MATCH(AF59,Data!$A:$A,0),1)))</f>
        <v/>
      </c>
      <c r="AF59" s="43" t="str">
        <f ca="1">IFERROR(INDEX(Data!$A$1:AM$1002,_xlfn.AGGREGATE(15,6,(OFFSET(Data!$A$1,0,MATCH(AF$6,Data!$1:$1,0)-1,1000,1)=IF(AF$7="","Yes",AF$7))/(OFFSET(Data!$A$1,0,MATCH(AF$6,Data!$1:$1,0)-1,1000,1)=IF(AF$7="","Yes",AF$7))*ROW(Data!$C$1:$C$1002),ROW(AF59)-ROW(AF$7)),1),"")</f>
        <v/>
      </c>
      <c r="AG59" s="43" t="str">
        <f ca="1">IF(AH59="","",IF(INDEX(Data!$BR:$BR,MATCH(AH59,Data!$A:$A,0),1)=0,"",INDEX(Data!$BR:$BR,MATCH(AH59,Data!$A:$A,0),1)))</f>
        <v/>
      </c>
      <c r="AH59" s="43" t="str">
        <f ca="1">IFERROR(INDEX(Data!$A$1:AO$1002,_xlfn.AGGREGATE(15,6,(OFFSET(Data!$A$1,0,MATCH(AH$6,Data!$1:$1,0)-1,1000,1)=IF(AH$7="","Yes",AH$7))/(OFFSET(Data!$A$1,0,MATCH(AH$6,Data!$1:$1,0)-1,1000,1)=IF(AH$7="","Yes",AH$7))*ROW(Data!$C$1:$C$1002),ROW(AH59)-ROW(AH$7)),1),"")</f>
        <v/>
      </c>
      <c r="AI59" s="43" t="str">
        <f ca="1">IF(AJ59="","",IF(INDEX(Data!$BR:$BR,MATCH(AJ59,Data!$A:$A,0),1)=0,"",INDEX(Data!$BR:$BR,MATCH(AJ59,Data!$A:$A,0),1)))</f>
        <v/>
      </c>
      <c r="AJ59" s="43" t="str">
        <f ca="1">IFERROR(INDEX(Data!$A$1:AQ$1002,_xlfn.AGGREGATE(15,6,(OFFSET(Data!$A$1,0,MATCH(AJ$6,Data!$1:$1,0)-1,1000,1)=IF(AJ$7="","Yes",AJ$7))/(OFFSET(Data!$A$1,0,MATCH(AJ$6,Data!$1:$1,0)-1,1000,1)=IF(AJ$7="","Yes",AJ$7))*ROW(Data!$C$1:$C$1002),ROW(AJ59)-ROW(AJ$7)),1),"")</f>
        <v>NFL Network</v>
      </c>
      <c r="AK59" s="43" t="str">
        <f ca="1">IF(AL59="","",IF(INDEX(Data!$BR:$BR,MATCH(AL59,Data!$A:$A,0),1)=0,"",INDEX(Data!$BR:$BR,MATCH(AL59,Data!$A:$A,0),1)))</f>
        <v/>
      </c>
      <c r="AL59" s="43" t="str">
        <f ca="1">IFERROR(INDEX(Data!$A$1:AS$1002,_xlfn.AGGREGATE(15,6,(OFFSET(Data!$A$1,0,MATCH(AL$6,Data!$1:$1,0)-1,1000,1)=IF(AL$7="","Yes",AL$7))/(OFFSET(Data!$A$1,0,MATCH(AL$6,Data!$1:$1,0)-1,1000,1)=IF(AL$7="","Yes",AL$7))*ROW(Data!$C$1:$C$1002),ROW(AL59)-ROW(AL$7)),1),"")</f>
        <v/>
      </c>
      <c r="AM59" s="43" t="str">
        <f ca="1">IF(AN59="","",IF(INDEX(Data!$BR:$BR,MATCH(AN59,Data!$A:$A,0),1)=0,"",INDEX(Data!$BR:$BR,MATCH(AN59,Data!$A:$A,0),1)))</f>
        <v/>
      </c>
      <c r="AN59" s="43" t="str">
        <f ca="1">IFERROR(INDEX(Data!$A$1:AU$1002,_xlfn.AGGREGATE(15,6,(OFFSET(Data!$A$1,0,MATCH(AN$6,Data!$1:$1,0)-1,1000,1)=IF(AN$7="","Yes",AN$7))/(OFFSET(Data!$A$1,0,MATCH(AN$6,Data!$1:$1,0)-1,1000,1)=IF(AN$7="","Yes",AN$7))*ROW(Data!$C$1:$C$1002),ROW(AN59)-ROW(AN$7)),1),"")</f>
        <v>Science</v>
      </c>
    </row>
    <row r="60" spans="1:40" ht="24" x14ac:dyDescent="0.4">
      <c r="A60" s="43" t="str">
        <f ca="1">IF(B60="","",IF(INDEX(Data!$BR:$BR,MATCH(B60,Data!$A:$A,0),1)=0,"",INDEX(Data!$BR:$BR,MATCH(B60,Data!$A:$A,0),1)))</f>
        <v/>
      </c>
      <c r="B60" s="43" t="str">
        <f ca="1">IFERROR(INDEX(Data!A$1:$A$1002,_xlfn.AGGREGATE(15,6,(OFFSET(Data!$A$1,0,MATCH(B$6,Data!$1:$1,0)-1,1000,1)=IF(B$7="","Yes",B$7))/(OFFSET(Data!$A$1,0,MATCH(B$6,Data!$1:$1,0)-1,1000,1)=IF(B$7="","Yes",B$7))*ROW(Data!$C$1:$C$1002),ROW(B60)-ROW(B$7)),1),"")</f>
        <v>Teen Nick</v>
      </c>
      <c r="C60" s="43" t="str">
        <f ca="1">IF(D60="","",IF(INDEX(Data!$BR:$BR,MATCH(D60,Data!$A:$A,0),1)=0,"",INDEX(Data!$BR:$BR,MATCH(D60,Data!$A:$A,0),1)))</f>
        <v/>
      </c>
      <c r="D60" s="43" t="str">
        <f ca="1">IFERROR(INDEX(Data!$A$1:C$1002,_xlfn.AGGREGATE(15,6,(OFFSET(Data!$A$1,0,MATCH(D$6,Data!$1:$1,0)-1,1000,1)=IF(D$7="","Yes",D$7))/(OFFSET(Data!$A$1,0,MATCH(D$6,Data!$1:$1,0)-1,1000,1)=IF(D$7="","Yes",D$7))*ROW(Data!$C$1:$C$1002),ROW(D60)-ROW(D$7)),1),"")</f>
        <v/>
      </c>
      <c r="E60" s="43" t="str">
        <f ca="1">IF(F60="","",IF(INDEX(Data!$BR:$BR,MATCH(F60,Data!$A:$A,0),1)=0,"",INDEX(Data!$BR:$BR,MATCH(F60,Data!$A:$A,0),1)))</f>
        <v/>
      </c>
      <c r="F60" s="43" t="str">
        <f ca="1">IFERROR(INDEX(Data!$A$1:E$1002,_xlfn.AGGREGATE(15,6,(OFFSET(Data!$A$1,0,MATCH(F$6,Data!$1:$1,0)-1,1000,1)=IF(F$7="","Yes",F$7))/(OFFSET(Data!$A$1,0,MATCH(F$6,Data!$1:$1,0)-1,1000,1)=IF(F$7="","Yes",F$7))*ROW(Data!$C$1:$C$1002),ROW(F60)-ROW(F$7)),1),"")</f>
        <v/>
      </c>
      <c r="G60" s="43" t="str">
        <f ca="1">IF(H60="","",IF(INDEX(Data!$BR:$BR,MATCH(H60,Data!$A:$A,0),1)=0,"",INDEX(Data!$BR:$BR,MATCH(H60,Data!$A:$A,0),1)))</f>
        <v/>
      </c>
      <c r="H60" s="43" t="str">
        <f ca="1">IFERROR(INDEX(Data!$A$1:G$1002,_xlfn.AGGREGATE(15,6,(OFFSET(Data!$A$1,0,MATCH(H$6,Data!$1:$1,0)-1,1000,1)=IF(H$7="","Yes",H$7))/(OFFSET(Data!$A$1,0,MATCH(H$6,Data!$1:$1,0)-1,1000,1)=IF(H$7="","Yes",H$7))*ROW(Data!$C$1:$C$1002),ROW(H60)-ROW(H$7)),1),"")</f>
        <v>TNT</v>
      </c>
      <c r="I60" s="43" t="str">
        <f ca="1">IF(J60="","",IF(INDEX(Data!$BR:$BR,MATCH(J60,Data!$A:$A,0),1)=0,"",INDEX(Data!$BR:$BR,MATCH(J60,Data!$A:$A,0),1)))</f>
        <v/>
      </c>
      <c r="J60" s="43" t="str">
        <f ca="1">IFERROR(INDEX(Data!$A$1:I$1002,_xlfn.AGGREGATE(15,6,(OFFSET(Data!$A$1,0,MATCH(J$6,Data!$1:$1,0)-1,1000,1)=IF(J$7="","Yes",J$7))/(OFFSET(Data!$A$1,0,MATCH(J$6,Data!$1:$1,0)-1,1000,1)=IF(J$7="","Yes",J$7))*ROW(Data!$C$1:$C$1002),ROW(J60)-ROW(J$7)),1),"")</f>
        <v>NBC Sports Network</v>
      </c>
      <c r="K60" s="43" t="str">
        <f ca="1">IF(L60="","",IF(INDEX(Data!$BR:$BR,MATCH(L60,Data!$A:$A,0),1)=0,"",INDEX(Data!$BR:$BR,MATCH(L60,Data!$A:$A,0),1)))</f>
        <v/>
      </c>
      <c r="L60" s="43" t="str">
        <f ca="1">IFERROR(INDEX(Data!$A$1:K$1002,_xlfn.AGGREGATE(15,6,(OFFSET(Data!$A$1,0,MATCH(L$6,Data!$1:$1,0)-1,1000,1)=IF(L$7="","Yes",L$7))/(OFFSET(Data!$A$1,0,MATCH(L$6,Data!$1:$1,0)-1,1000,1)=IF(L$7="","Yes",L$7))*ROW(Data!$C$1:$C$1002),ROW(L60)-ROW(L$7)),1),"")</f>
        <v>NBC Sports Network</v>
      </c>
      <c r="M60" s="43" t="str">
        <f ca="1">IF(N60="","",IF(INDEX(Data!$BR:$BR,MATCH(N60,Data!$A:$A,0),1)=0,"",INDEX(Data!$BR:$BR,MATCH(N60,Data!$A:$A,0),1)))</f>
        <v/>
      </c>
      <c r="N60" s="43" t="str">
        <f ca="1">IFERROR(INDEX(Data!$A$1:M$1002,_xlfn.AGGREGATE(15,6,(OFFSET(Data!$A$1,0,MATCH(N$6,Data!$1:$1,0)-1,1000,1)=IF(N$7="","Yes",N$7))/(OFFSET(Data!$A$1,0,MATCH(N$6,Data!$1:$1,0)-1,1000,1)=IF(N$7="","Yes",N$7))*ROW(Data!$C$1:$C$1002),ROW(N60)-ROW(N$7)),1),"")</f>
        <v>HLN</v>
      </c>
      <c r="O60" s="43" t="str">
        <f ca="1">IF(P60="","",IF(INDEX(Data!$BR:$BR,MATCH(P60,Data!$A:$A,0),1)=0,"",INDEX(Data!$BR:$BR,MATCH(P60,Data!$A:$A,0),1)))</f>
        <v/>
      </c>
      <c r="P60" s="43" t="str">
        <f ca="1">IFERROR(INDEX(Data!$A$1:O$1002,_xlfn.AGGREGATE(15,6,(OFFSET(Data!$A$1,0,MATCH(P$6,Data!$1:$1,0)-1,1000,1)=IF(P$7="","Yes",P$7))/(OFFSET(Data!$A$1,0,MATCH(P$6,Data!$1:$1,0)-1,1000,1)=IF(P$7="","Yes",P$7))*ROW(Data!$C$1:$C$1002),ROW(P60)-ROW(P$7)),1),"")</f>
        <v>Fox Sports 2</v>
      </c>
      <c r="Q60" s="43" t="str">
        <f ca="1">IF(R60="","",IF(INDEX(Data!$BR:$BR,MATCH(R60,Data!$A:$A,0),1)=0,"",INDEX(Data!$BR:$BR,MATCH(R60,Data!$A:$A,0),1)))</f>
        <v/>
      </c>
      <c r="R60" s="43" t="str">
        <f ca="1">IFERROR(INDEX(Data!$A$1:Q$1002,_xlfn.AGGREGATE(15,6,(OFFSET(Data!$A$1,0,MATCH(R$6,Data!$1:$1,0)-1,1000,1)=IF(R$7="","Yes",R$7))/(OFFSET(Data!$A$1,0,MATCH(R$6,Data!$1:$1,0)-1,1000,1)=IF(R$7="","Yes",R$7))*ROW(Data!$C$1:$C$1002),ROW(R60)-ROW(R$7)),1),"")</f>
        <v>Fox Sports 1</v>
      </c>
      <c r="S60" s="43" t="str">
        <f ca="1">IF(T60="","",IF(INDEX(Data!$BR:$BR,MATCH(T60,Data!$A:$A,0),1)=0,"",INDEX(Data!$BR:$BR,MATCH(T60,Data!$A:$A,0),1)))</f>
        <v/>
      </c>
      <c r="T60" s="43" t="str">
        <f ca="1">IFERROR(INDEX(Data!$A$1:R$1002,_xlfn.AGGREGATE(15,6,(OFFSET(Data!$A$1,0,MATCH(T$6,Data!$1:$1,0)-1,1000,1)=IF(T$7="","Yes",T$7))/(OFFSET(Data!$A$1,0,MATCH(T$6,Data!$1:$1,0)-1,1000,1)=IF(T$7="","Yes",T$7))*ROW(Data!$C$1:$C$1002),ROW(T60)-ROW(T$7)),1),"")</f>
        <v>Freeform</v>
      </c>
      <c r="U60" s="43" t="str">
        <f ca="1">IF(V60="","",IF(INDEX(Data!$BR:$BR,MATCH(V60,Data!$A:$A,0),1)=0,"",INDEX(Data!$BR:$BR,MATCH(V60,Data!$A:$A,0),1)))</f>
        <v/>
      </c>
      <c r="V60" s="43" t="str">
        <f ca="1">IFERROR(INDEX(Data!$A$1:T$1002,_xlfn.AGGREGATE(15,6,(OFFSET(Data!$A$1,0,MATCH(V$6,Data!$1:$1,0)-1,1000,1)=IF(V$7="","Yes",V$7))/(OFFSET(Data!$A$1,0,MATCH(V$6,Data!$1:$1,0)-1,1000,1)=IF(V$7="","Yes",V$7))*ROW(Data!$C$1:$C$1002),ROW(V60)-ROW(V$7)),1),"")</f>
        <v>Nat Geo Wild</v>
      </c>
      <c r="W60" s="43" t="str">
        <f ca="1">IF(X60="","",IF(INDEX(Data!$BR:$BR,MATCH(X60,Data!$A:$A,0),1)=0,"",INDEX(Data!$BR:$BR,MATCH(X60,Data!$A:$A,0),1)))</f>
        <v/>
      </c>
      <c r="X60" s="43" t="str">
        <f ca="1">IFERROR(INDEX(Data!$A$1:Y$1002,_xlfn.AGGREGATE(15,6,(OFFSET(Data!$A$1,0,MATCH(X$6,Data!$1:$1,0)-1,1000,1)=IF(X$7="","Yes",X$7))/(OFFSET(Data!$A$1,0,MATCH(X$6,Data!$1:$1,0)-1,1000,1)=IF(X$7="","Yes",X$7))*ROW(Data!$C$1:$C$1002),ROW(X60)-ROW(X$7)),1),"")</f>
        <v>NBC Sports Network</v>
      </c>
      <c r="Y60" s="43" t="str">
        <f ca="1">IF(Z60="","",IF(INDEX(Data!$BR:$BR,MATCH(Z60,Data!$A:$A,0),1)=0,"",INDEX(Data!$BR:$BR,MATCH(Z60,Data!$A:$A,0),1)))</f>
        <v/>
      </c>
      <c r="Z60" s="43" t="str">
        <f ca="1">IFERROR(INDEX(Data!$A$1:AA$1002,_xlfn.AGGREGATE(15,6,(OFFSET(Data!$A$1,0,MATCH(Z$6,Data!$1:$1,0)-1,1000,1)=IF(Z$7="","Yes",Z$7))/(OFFSET(Data!$A$1,0,MATCH(Z$6,Data!$1:$1,0)-1,1000,1)=IF(Z$7="","Yes",Z$7))*ROW(Data!$C$1:$C$1002),ROW(Z60)-ROW(Z$7)),1),"")</f>
        <v>USA Network</v>
      </c>
      <c r="AA60" s="43" t="str">
        <f ca="1">IF(AB60="","",IF(INDEX(Data!$BR:$BR,MATCH(AB60,Data!$A:$A,0),1)=0,"",INDEX(Data!$BR:$BR,MATCH(AB60,Data!$A:$A,0),1)))</f>
        <v/>
      </c>
      <c r="AB60" s="43" t="str">
        <f ca="1">IFERROR(INDEX(Data!$A$1:AC$1002,_xlfn.AGGREGATE(15,6,(OFFSET(Data!$A$1,0,MATCH(AB$6,Data!$1:$1,0)-1,1000,1)=IF(AB$7="","Yes",AB$7))/(OFFSET(Data!$A$1,0,MATCH(AB$6,Data!$1:$1,0)-1,1000,1)=IF(AB$7="","Yes",AB$7))*ROW(Data!$C$1:$C$1002),ROW(AB60)-ROW(AB$7)),1),"")</f>
        <v>MTV</v>
      </c>
      <c r="AC60" s="43" t="str">
        <f ca="1">IF(AD60="","",IF(INDEX(Data!$BR:$BR,MATCH(AD60,Data!$A:$A,0),1)=0,"",INDEX(Data!$BR:$BR,MATCH(AD60,Data!$A:$A,0),1)))</f>
        <v/>
      </c>
      <c r="AD60" s="43" t="str">
        <f ca="1">IFERROR(INDEX(Data!$A$1:AE$1002,_xlfn.AGGREGATE(15,6,(OFFSET(Data!$A$1,0,MATCH(AD$6,Data!$1:$1,0)-1,1000,1)=IF(AD$7="","Yes",AD$7))/(OFFSET(Data!$A$1,0,MATCH(AD$6,Data!$1:$1,0)-1,1000,1)=IF(AD$7="","Yes",AD$7))*ROW(Data!$C$1:$C$1002),ROW(AD60)-ROW(AD$7)),1),"")</f>
        <v/>
      </c>
      <c r="AE60" s="43" t="str">
        <f ca="1">IF(AF60="","",IF(INDEX(Data!$BR:$BR,MATCH(AF60,Data!$A:$A,0),1)=0,"",INDEX(Data!$BR:$BR,MATCH(AF60,Data!$A:$A,0),1)))</f>
        <v/>
      </c>
      <c r="AF60" s="43" t="str">
        <f ca="1">IFERROR(INDEX(Data!$A$1:AM$1002,_xlfn.AGGREGATE(15,6,(OFFSET(Data!$A$1,0,MATCH(AF$6,Data!$1:$1,0)-1,1000,1)=IF(AF$7="","Yes",AF$7))/(OFFSET(Data!$A$1,0,MATCH(AF$6,Data!$1:$1,0)-1,1000,1)=IF(AF$7="","Yes",AF$7))*ROW(Data!$C$1:$C$1002),ROW(AF60)-ROW(AF$7)),1),"")</f>
        <v/>
      </c>
      <c r="AG60" s="43" t="str">
        <f ca="1">IF(AH60="","",IF(INDEX(Data!$BR:$BR,MATCH(AH60,Data!$A:$A,0),1)=0,"",INDEX(Data!$BR:$BR,MATCH(AH60,Data!$A:$A,0),1)))</f>
        <v/>
      </c>
      <c r="AH60" s="43" t="str">
        <f ca="1">IFERROR(INDEX(Data!$A$1:AO$1002,_xlfn.AGGREGATE(15,6,(OFFSET(Data!$A$1,0,MATCH(AH$6,Data!$1:$1,0)-1,1000,1)=IF(AH$7="","Yes",AH$7))/(OFFSET(Data!$A$1,0,MATCH(AH$6,Data!$1:$1,0)-1,1000,1)=IF(AH$7="","Yes",AH$7))*ROW(Data!$C$1:$C$1002),ROW(AH60)-ROW(AH$7)),1),"")</f>
        <v/>
      </c>
      <c r="AI60" s="43" t="str">
        <f ca="1">IF(AJ60="","",IF(INDEX(Data!$BR:$BR,MATCH(AJ60,Data!$A:$A,0),1)=0,"",INDEX(Data!$BR:$BR,MATCH(AJ60,Data!$A:$A,0),1)))</f>
        <v/>
      </c>
      <c r="AJ60" s="43" t="str">
        <f ca="1">IFERROR(INDEX(Data!$A$1:AQ$1002,_xlfn.AGGREGATE(15,6,(OFFSET(Data!$A$1,0,MATCH(AJ$6,Data!$1:$1,0)-1,1000,1)=IF(AJ$7="","Yes",AJ$7))/(OFFSET(Data!$A$1,0,MATCH(AJ$6,Data!$1:$1,0)-1,1000,1)=IF(AJ$7="","Yes",AJ$7))*ROW(Data!$C$1:$C$1002),ROW(AJ60)-ROW(AJ$7)),1),"")</f>
        <v>Nick Jr.</v>
      </c>
      <c r="AK60" s="43" t="str">
        <f ca="1">IF(AL60="","",IF(INDEX(Data!$BR:$BR,MATCH(AL60,Data!$A:$A,0),1)=0,"",INDEX(Data!$BR:$BR,MATCH(AL60,Data!$A:$A,0),1)))</f>
        <v/>
      </c>
      <c r="AL60" s="43" t="str">
        <f ca="1">IFERROR(INDEX(Data!$A$1:AS$1002,_xlfn.AGGREGATE(15,6,(OFFSET(Data!$A$1,0,MATCH(AL$6,Data!$1:$1,0)-1,1000,1)=IF(AL$7="","Yes",AL$7))/(OFFSET(Data!$A$1,0,MATCH(AL$6,Data!$1:$1,0)-1,1000,1)=IF(AL$7="","Yes",AL$7))*ROW(Data!$C$1:$C$1002),ROW(AL60)-ROW(AL$7)),1),"")</f>
        <v/>
      </c>
      <c r="AM60" s="43" t="str">
        <f ca="1">IF(AN60="","",IF(INDEX(Data!$BR:$BR,MATCH(AN60,Data!$A:$A,0),1)=0,"",INDEX(Data!$BR:$BR,MATCH(AN60,Data!$A:$A,0),1)))</f>
        <v/>
      </c>
      <c r="AN60" s="43" t="str">
        <f ca="1">IFERROR(INDEX(Data!$A$1:AU$1002,_xlfn.AGGREGATE(15,6,(OFFSET(Data!$A$1,0,MATCH(AN$6,Data!$1:$1,0)-1,1000,1)=IF(AN$7="","Yes",AN$7))/(OFFSET(Data!$A$1,0,MATCH(AN$6,Data!$1:$1,0)-1,1000,1)=IF(AN$7="","Yes",AN$7))*ROW(Data!$C$1:$C$1002),ROW(AN60)-ROW(AN$7)),1),"")</f>
        <v>Teen Nick</v>
      </c>
    </row>
    <row r="61" spans="1:40" ht="24" x14ac:dyDescent="0.4">
      <c r="A61" s="43" t="str">
        <f ca="1">IF(B61="","",IF(INDEX(Data!$BR:$BR,MATCH(B61,Data!$A:$A,0),1)=0,"",INDEX(Data!$BR:$BR,MATCH(B61,Data!$A:$A,0),1)))</f>
        <v/>
      </c>
      <c r="B61" s="43" t="str">
        <f ca="1">IFERROR(INDEX(Data!A$1:$A$1002,_xlfn.AGGREGATE(15,6,(OFFSET(Data!$A$1,0,MATCH(B$6,Data!$1:$1,0)-1,1000,1)=IF(B$7="","Yes",B$7))/(OFFSET(Data!$A$1,0,MATCH(B$6,Data!$1:$1,0)-1,1000,1)=IF(B$7="","Yes",B$7))*ROW(Data!$C$1:$C$1002),ROW(B61)-ROW(B$7)),1),"")</f>
        <v>TLC</v>
      </c>
      <c r="C61" s="43" t="str">
        <f ca="1">IF(D61="","",IF(INDEX(Data!$BR:$BR,MATCH(D61,Data!$A:$A,0),1)=0,"",INDEX(Data!$BR:$BR,MATCH(D61,Data!$A:$A,0),1)))</f>
        <v/>
      </c>
      <c r="D61" s="43" t="str">
        <f ca="1">IFERROR(INDEX(Data!$A$1:C$1002,_xlfn.AGGREGATE(15,6,(OFFSET(Data!$A$1,0,MATCH(D$6,Data!$1:$1,0)-1,1000,1)=IF(D$7="","Yes",D$7))/(OFFSET(Data!$A$1,0,MATCH(D$6,Data!$1:$1,0)-1,1000,1)=IF(D$7="","Yes",D$7))*ROW(Data!$C$1:$C$1002),ROW(D61)-ROW(D$7)),1),"")</f>
        <v/>
      </c>
      <c r="E61" s="43" t="str">
        <f ca="1">IF(F61="","",IF(INDEX(Data!$BR:$BR,MATCH(F61,Data!$A:$A,0),1)=0,"",INDEX(Data!$BR:$BR,MATCH(F61,Data!$A:$A,0),1)))</f>
        <v/>
      </c>
      <c r="F61" s="43" t="str">
        <f ca="1">IFERROR(INDEX(Data!$A$1:E$1002,_xlfn.AGGREGATE(15,6,(OFFSET(Data!$A$1,0,MATCH(F$6,Data!$1:$1,0)-1,1000,1)=IF(F$7="","Yes",F$7))/(OFFSET(Data!$A$1,0,MATCH(F$6,Data!$1:$1,0)-1,1000,1)=IF(F$7="","Yes",F$7))*ROW(Data!$C$1:$C$1002),ROW(F61)-ROW(F$7)),1),"")</f>
        <v/>
      </c>
      <c r="G61" s="43" t="str">
        <f ca="1">IF(H61="","",IF(INDEX(Data!$BR:$BR,MATCH(H61,Data!$A:$A,0),1)=0,"",INDEX(Data!$BR:$BR,MATCH(H61,Data!$A:$A,0),1)))</f>
        <v/>
      </c>
      <c r="H61" s="43" t="str">
        <f ca="1">IFERROR(INDEX(Data!$A$1:G$1002,_xlfn.AGGREGATE(15,6,(OFFSET(Data!$A$1,0,MATCH(H$6,Data!$1:$1,0)-1,1000,1)=IF(H$7="","Yes",H$7))/(OFFSET(Data!$A$1,0,MATCH(H$6,Data!$1:$1,0)-1,1000,1)=IF(H$7="","Yes",H$7))*ROW(Data!$C$1:$C$1002),ROW(H61)-ROW(H$7)),1),"")</f>
        <v>TruTV</v>
      </c>
      <c r="I61" s="43" t="str">
        <f ca="1">IF(J61="","",IF(INDEX(Data!$BR:$BR,MATCH(J61,Data!$A:$A,0),1)=0,"",INDEX(Data!$BR:$BR,MATCH(J61,Data!$A:$A,0),1)))</f>
        <v/>
      </c>
      <c r="J61" s="43" t="str">
        <f ca="1">IFERROR(INDEX(Data!$A$1:I$1002,_xlfn.AGGREGATE(15,6,(OFFSET(Data!$A$1,0,MATCH(J$6,Data!$1:$1,0)-1,1000,1)=IF(J$7="","Yes",J$7))/(OFFSET(Data!$A$1,0,MATCH(J$6,Data!$1:$1,0)-1,1000,1)=IF(J$7="","Yes",J$7))*ROW(Data!$C$1:$C$1002),ROW(J61)-ROW(J$7)),1),"")</f>
        <v>Nick Jr.</v>
      </c>
      <c r="K61" s="43" t="str">
        <f ca="1">IF(L61="","",IF(INDEX(Data!$BR:$BR,MATCH(L61,Data!$A:$A,0),1)=0,"",INDEX(Data!$BR:$BR,MATCH(L61,Data!$A:$A,0),1)))</f>
        <v/>
      </c>
      <c r="L61" s="43" t="str">
        <f ca="1">IFERROR(INDEX(Data!$A$1:K$1002,_xlfn.AGGREGATE(15,6,(OFFSET(Data!$A$1,0,MATCH(L$6,Data!$1:$1,0)-1,1000,1)=IF(L$7="","Yes",L$7))/(OFFSET(Data!$A$1,0,MATCH(L$6,Data!$1:$1,0)-1,1000,1)=IF(L$7="","Yes",L$7))*ROW(Data!$C$1:$C$1002),ROW(L61)-ROW(L$7)),1),"")</f>
        <v>Nickelodeon</v>
      </c>
      <c r="M61" s="43" t="str">
        <f ca="1">IF(N61="","",IF(INDEX(Data!$BR:$BR,MATCH(N61,Data!$A:$A,0),1)=0,"",INDEX(Data!$BR:$BR,MATCH(N61,Data!$A:$A,0),1)))</f>
        <v/>
      </c>
      <c r="N61" s="43" t="str">
        <f ca="1">IFERROR(INDEX(Data!$A$1:M$1002,_xlfn.AGGREGATE(15,6,(OFFSET(Data!$A$1,0,MATCH(N$6,Data!$1:$1,0)-1,1000,1)=IF(N$7="","Yes",N$7))/(OFFSET(Data!$A$1,0,MATCH(N$6,Data!$1:$1,0)-1,1000,1)=IF(N$7="","Yes",N$7))*ROW(Data!$C$1:$C$1002),ROW(N61)-ROW(N$7)),1),"")</f>
        <v>IFC</v>
      </c>
      <c r="O61" s="43">
        <f ca="1">IF(P61="","",IF(INDEX(Data!$BR:$BR,MATCH(P61,Data!$A:$A,0),1)=0,"",INDEX(Data!$BR:$BR,MATCH(P61,Data!$A:$A,0),1)))</f>
        <v>2</v>
      </c>
      <c r="P61" s="43" t="str">
        <f ca="1">IFERROR(INDEX(Data!$A$1:O$1002,_xlfn.AGGREGATE(15,6,(OFFSET(Data!$A$1,0,MATCH(P$6,Data!$1:$1,0)-1,1000,1)=IF(P$7="","Yes",P$7))/(OFFSET(Data!$A$1,0,MATCH(P$6,Data!$1:$1,0)-1,1000,1)=IF(P$7="","Yes",P$7))*ROW(Data!$C$1:$C$1002),ROW(P61)-ROW(P$7)),1),"")</f>
        <v>Fox Sports Regionals</v>
      </c>
      <c r="Q61" s="43" t="str">
        <f ca="1">IF(R61="","",IF(INDEX(Data!$BR:$BR,MATCH(R61,Data!$A:$A,0),1)=0,"",INDEX(Data!$BR:$BR,MATCH(R61,Data!$A:$A,0),1)))</f>
        <v/>
      </c>
      <c r="R61" s="43" t="str">
        <f ca="1">IFERROR(INDEX(Data!$A$1:Q$1002,_xlfn.AGGREGATE(15,6,(OFFSET(Data!$A$1,0,MATCH(R$6,Data!$1:$1,0)-1,1000,1)=IF(R$7="","Yes",R$7))/(OFFSET(Data!$A$1,0,MATCH(R$6,Data!$1:$1,0)-1,1000,1)=IF(R$7="","Yes",R$7))*ROW(Data!$C$1:$C$1002),ROW(R61)-ROW(R$7)),1),"")</f>
        <v>Fox Sports 2</v>
      </c>
      <c r="S61" s="43" t="str">
        <f ca="1">IF(T61="","",IF(INDEX(Data!$BR:$BR,MATCH(T61,Data!$A:$A,0),1)=0,"",INDEX(Data!$BR:$BR,MATCH(T61,Data!$A:$A,0),1)))</f>
        <v/>
      </c>
      <c r="T61" s="43" t="str">
        <f ca="1">IFERROR(INDEX(Data!$A$1:R$1002,_xlfn.AGGREGATE(15,6,(OFFSET(Data!$A$1,0,MATCH(T$6,Data!$1:$1,0)-1,1000,1)=IF(T$7="","Yes",T$7))/(OFFSET(Data!$A$1,0,MATCH(T$6,Data!$1:$1,0)-1,1000,1)=IF(T$7="","Yes",T$7))*ROW(Data!$C$1:$C$1002),ROW(T61)-ROW(T$7)),1),"")</f>
        <v>FX</v>
      </c>
      <c r="U61" s="43" t="str">
        <f ca="1">IF(V61="","",IF(INDEX(Data!$BR:$BR,MATCH(V61,Data!$A:$A,0),1)=0,"",INDEX(Data!$BR:$BR,MATCH(V61,Data!$A:$A,0),1)))</f>
        <v/>
      </c>
      <c r="V61" s="43" t="str">
        <f ca="1">IFERROR(INDEX(Data!$A$1:T$1002,_xlfn.AGGREGATE(15,6,(OFFSET(Data!$A$1,0,MATCH(V$6,Data!$1:$1,0)-1,1000,1)=IF(V$7="","Yes",V$7))/(OFFSET(Data!$A$1,0,MATCH(V$6,Data!$1:$1,0)-1,1000,1)=IF(V$7="","Yes",V$7))*ROW(Data!$C$1:$C$1002),ROW(V61)-ROW(V$7)),1),"")</f>
        <v>National Geographic</v>
      </c>
      <c r="W61" s="43" t="str">
        <f ca="1">IF(X61="","",IF(INDEX(Data!$BR:$BR,MATCH(X61,Data!$A:$A,0),1)=0,"",INDEX(Data!$BR:$BR,MATCH(X61,Data!$A:$A,0),1)))</f>
        <v/>
      </c>
      <c r="X61" s="43" t="str">
        <f ca="1">IFERROR(INDEX(Data!$A$1:Y$1002,_xlfn.AGGREGATE(15,6,(OFFSET(Data!$A$1,0,MATCH(X$6,Data!$1:$1,0)-1,1000,1)=IF(X$7="","Yes",X$7))/(OFFSET(Data!$A$1,0,MATCH(X$6,Data!$1:$1,0)-1,1000,1)=IF(X$7="","Yes",X$7))*ROW(Data!$C$1:$C$1002),ROW(X61)-ROW(X$7)),1),"")</f>
        <v>Olympic Channel</v>
      </c>
      <c r="Y61" s="43" t="str">
        <f ca="1">IF(Z61="","",IF(INDEX(Data!$BR:$BR,MATCH(Z61,Data!$A:$A,0),1)=0,"",INDEX(Data!$BR:$BR,MATCH(Z61,Data!$A:$A,0),1)))</f>
        <v/>
      </c>
      <c r="Z61" s="43" t="str">
        <f ca="1">IFERROR(INDEX(Data!$A$1:AA$1002,_xlfn.AGGREGATE(15,6,(OFFSET(Data!$A$1,0,MATCH(Z$6,Data!$1:$1,0)-1,1000,1)=IF(Z$7="","Yes",Z$7))/(OFFSET(Data!$A$1,0,MATCH(Z$6,Data!$1:$1,0)-1,1000,1)=IF(Z$7="","Yes",Z$7))*ROW(Data!$C$1:$C$1002),ROW(Z61)-ROW(Z$7)),1),"")</f>
        <v>We TV</v>
      </c>
      <c r="AA61" s="43" t="str">
        <f ca="1">IF(AB61="","",IF(INDEX(Data!$BR:$BR,MATCH(AB61,Data!$A:$A,0),1)=0,"",INDEX(Data!$BR:$BR,MATCH(AB61,Data!$A:$A,0),1)))</f>
        <v/>
      </c>
      <c r="AB61" s="43" t="str">
        <f ca="1">IFERROR(INDEX(Data!$A$1:AC$1002,_xlfn.AGGREGATE(15,6,(OFFSET(Data!$A$1,0,MATCH(AB$6,Data!$1:$1,0)-1,1000,1)=IF(AB$7="","Yes",AB$7))/(OFFSET(Data!$A$1,0,MATCH(AB$6,Data!$1:$1,0)-1,1000,1)=IF(AB$7="","Yes",AB$7))*ROW(Data!$C$1:$C$1002),ROW(AB61)-ROW(AB$7)),1),"")</f>
        <v>NBA TV</v>
      </c>
      <c r="AC61" s="43" t="str">
        <f ca="1">IF(AD61="","",IF(INDEX(Data!$BR:$BR,MATCH(AD61,Data!$A:$A,0),1)=0,"",INDEX(Data!$BR:$BR,MATCH(AD61,Data!$A:$A,0),1)))</f>
        <v/>
      </c>
      <c r="AD61" s="43" t="str">
        <f ca="1">IFERROR(INDEX(Data!$A$1:AE$1002,_xlfn.AGGREGATE(15,6,(OFFSET(Data!$A$1,0,MATCH(AD$6,Data!$1:$1,0)-1,1000,1)=IF(AD$7="","Yes",AD$7))/(OFFSET(Data!$A$1,0,MATCH(AD$6,Data!$1:$1,0)-1,1000,1)=IF(AD$7="","Yes",AD$7))*ROW(Data!$C$1:$C$1002),ROW(AD61)-ROW(AD$7)),1),"")</f>
        <v/>
      </c>
      <c r="AE61" s="43" t="str">
        <f ca="1">IF(AF61="","",IF(INDEX(Data!$BR:$BR,MATCH(AF61,Data!$A:$A,0),1)=0,"",INDEX(Data!$BR:$BR,MATCH(AF61,Data!$A:$A,0),1)))</f>
        <v/>
      </c>
      <c r="AF61" s="43" t="str">
        <f ca="1">IFERROR(INDEX(Data!$A$1:AM$1002,_xlfn.AGGREGATE(15,6,(OFFSET(Data!$A$1,0,MATCH(AF$6,Data!$1:$1,0)-1,1000,1)=IF(AF$7="","Yes",AF$7))/(OFFSET(Data!$A$1,0,MATCH(AF$6,Data!$1:$1,0)-1,1000,1)=IF(AF$7="","Yes",AF$7))*ROW(Data!$C$1:$C$1002),ROW(AF61)-ROW(AF$7)),1),"")</f>
        <v/>
      </c>
      <c r="AG61" s="43" t="str">
        <f ca="1">IF(AH61="","",IF(INDEX(Data!$BR:$BR,MATCH(AH61,Data!$A:$A,0),1)=0,"",INDEX(Data!$BR:$BR,MATCH(AH61,Data!$A:$A,0),1)))</f>
        <v/>
      </c>
      <c r="AH61" s="43" t="str">
        <f ca="1">IFERROR(INDEX(Data!$A$1:AO$1002,_xlfn.AGGREGATE(15,6,(OFFSET(Data!$A$1,0,MATCH(AH$6,Data!$1:$1,0)-1,1000,1)=IF(AH$7="","Yes",AH$7))/(OFFSET(Data!$A$1,0,MATCH(AH$6,Data!$1:$1,0)-1,1000,1)=IF(AH$7="","Yes",AH$7))*ROW(Data!$C$1:$C$1002),ROW(AH61)-ROW(AH$7)),1),"")</f>
        <v/>
      </c>
      <c r="AI61" s="43" t="str">
        <f ca="1">IF(AJ61="","",IF(INDEX(Data!$BR:$BR,MATCH(AJ61,Data!$A:$A,0),1)=0,"",INDEX(Data!$BR:$BR,MATCH(AJ61,Data!$A:$A,0),1)))</f>
        <v/>
      </c>
      <c r="AJ61" s="43" t="str">
        <f ca="1">IFERROR(INDEX(Data!$A$1:AQ$1002,_xlfn.AGGREGATE(15,6,(OFFSET(Data!$A$1,0,MATCH(AJ$6,Data!$1:$1,0)-1,1000,1)=IF(AJ$7="","Yes",AJ$7))/(OFFSET(Data!$A$1,0,MATCH(AJ$6,Data!$1:$1,0)-1,1000,1)=IF(AJ$7="","Yes",AJ$7))*ROW(Data!$C$1:$C$1002),ROW(AJ61)-ROW(AJ$7)),1),"")</f>
        <v>Nickelodeon</v>
      </c>
      <c r="AK61" s="43" t="str">
        <f ca="1">IF(AL61="","",IF(INDEX(Data!$BR:$BR,MATCH(AL61,Data!$A:$A,0),1)=0,"",INDEX(Data!$BR:$BR,MATCH(AL61,Data!$A:$A,0),1)))</f>
        <v/>
      </c>
      <c r="AL61" s="43" t="str">
        <f ca="1">IFERROR(INDEX(Data!$A$1:AS$1002,_xlfn.AGGREGATE(15,6,(OFFSET(Data!$A$1,0,MATCH(AL$6,Data!$1:$1,0)-1,1000,1)=IF(AL$7="","Yes",AL$7))/(OFFSET(Data!$A$1,0,MATCH(AL$6,Data!$1:$1,0)-1,1000,1)=IF(AL$7="","Yes",AL$7))*ROW(Data!$C$1:$C$1002),ROW(AL61)-ROW(AL$7)),1),"")</f>
        <v/>
      </c>
      <c r="AM61" s="43" t="str">
        <f ca="1">IF(AN61="","",IF(INDEX(Data!$BR:$BR,MATCH(AN61,Data!$A:$A,0),1)=0,"",INDEX(Data!$BR:$BR,MATCH(AN61,Data!$A:$A,0),1)))</f>
        <v/>
      </c>
      <c r="AN61" s="43" t="str">
        <f ca="1">IFERROR(INDEX(Data!$A$1:AU$1002,_xlfn.AGGREGATE(15,6,(OFFSET(Data!$A$1,0,MATCH(AN$6,Data!$1:$1,0)-1,1000,1)=IF(AN$7="","Yes",AN$7))/(OFFSET(Data!$A$1,0,MATCH(AN$6,Data!$1:$1,0)-1,1000,1)=IF(AN$7="","Yes",AN$7))*ROW(Data!$C$1:$C$1002),ROW(AN61)-ROW(AN$7)),1),"")</f>
        <v>TLC</v>
      </c>
    </row>
    <row r="62" spans="1:40" ht="24" x14ac:dyDescent="0.4">
      <c r="A62" s="43" t="str">
        <f ca="1">IF(B62="","",IF(INDEX(Data!$BR:$BR,MATCH(B62,Data!$A:$A,0),1)=0,"",INDEX(Data!$BR:$BR,MATCH(B62,Data!$A:$A,0),1)))</f>
        <v/>
      </c>
      <c r="B62" s="43" t="str">
        <f ca="1">IFERROR(INDEX(Data!A$1:$A$1002,_xlfn.AGGREGATE(15,6,(OFFSET(Data!$A$1,0,MATCH(B$6,Data!$1:$1,0)-1,1000,1)=IF(B$7="","Yes",B$7))/(OFFSET(Data!$A$1,0,MATCH(B$6,Data!$1:$1,0)-1,1000,1)=IF(B$7="","Yes",B$7))*ROW(Data!$C$1:$C$1002),ROW(B62)-ROW(B$7)),1),"")</f>
        <v>Travel Channel</v>
      </c>
      <c r="C62" s="43" t="str">
        <f ca="1">IF(D62="","",IF(INDEX(Data!$BR:$BR,MATCH(D62,Data!$A:$A,0),1)=0,"",INDEX(Data!$BR:$BR,MATCH(D62,Data!$A:$A,0),1)))</f>
        <v/>
      </c>
      <c r="D62" s="43" t="str">
        <f ca="1">IFERROR(INDEX(Data!$A$1:C$1002,_xlfn.AGGREGATE(15,6,(OFFSET(Data!$A$1,0,MATCH(D$6,Data!$1:$1,0)-1,1000,1)=IF(D$7="","Yes",D$7))/(OFFSET(Data!$A$1,0,MATCH(D$6,Data!$1:$1,0)-1,1000,1)=IF(D$7="","Yes",D$7))*ROW(Data!$C$1:$C$1002),ROW(D62)-ROW(D$7)),1),"")</f>
        <v/>
      </c>
      <c r="E62" s="43" t="str">
        <f ca="1">IF(F62="","",IF(INDEX(Data!$BR:$BR,MATCH(F62,Data!$A:$A,0),1)=0,"",INDEX(Data!$BR:$BR,MATCH(F62,Data!$A:$A,0),1)))</f>
        <v/>
      </c>
      <c r="F62" s="43" t="str">
        <f ca="1">IFERROR(INDEX(Data!$A$1:E$1002,_xlfn.AGGREGATE(15,6,(OFFSET(Data!$A$1,0,MATCH(F$6,Data!$1:$1,0)-1,1000,1)=IF(F$7="","Yes",F$7))/(OFFSET(Data!$A$1,0,MATCH(F$6,Data!$1:$1,0)-1,1000,1)=IF(F$7="","Yes",F$7))*ROW(Data!$C$1:$C$1002),ROW(F62)-ROW(F$7)),1),"")</f>
        <v/>
      </c>
      <c r="G62" s="43" t="str">
        <f ca="1">IF(H62="","",IF(INDEX(Data!$BR:$BR,MATCH(H62,Data!$A:$A,0),1)=0,"",INDEX(Data!$BR:$BR,MATCH(H62,Data!$A:$A,0),1)))</f>
        <v/>
      </c>
      <c r="H62" s="43" t="str">
        <f ca="1">IFERROR(INDEX(Data!$A$1:G$1002,_xlfn.AGGREGATE(15,6,(OFFSET(Data!$A$1,0,MATCH(H$6,Data!$1:$1,0)-1,1000,1)=IF(H$7="","Yes",H$7))/(OFFSET(Data!$A$1,0,MATCH(H$6,Data!$1:$1,0)-1,1000,1)=IF(H$7="","Yes",H$7))*ROW(Data!$C$1:$C$1002),ROW(H62)-ROW(H$7)),1),"")</f>
        <v>Turner Classic Movies</v>
      </c>
      <c r="I62" s="43" t="str">
        <f ca="1">IF(J62="","",IF(INDEX(Data!$BR:$BR,MATCH(J62,Data!$A:$A,0),1)=0,"",INDEX(Data!$BR:$BR,MATCH(J62,Data!$A:$A,0),1)))</f>
        <v/>
      </c>
      <c r="J62" s="43" t="str">
        <f ca="1">IFERROR(INDEX(Data!$A$1:I$1002,_xlfn.AGGREGATE(15,6,(OFFSET(Data!$A$1,0,MATCH(J$6,Data!$1:$1,0)-1,1000,1)=IF(J$7="","Yes",J$7))/(OFFSET(Data!$A$1,0,MATCH(J$6,Data!$1:$1,0)-1,1000,1)=IF(J$7="","Yes",J$7))*ROW(Data!$C$1:$C$1002),ROW(J62)-ROW(J$7)),1),"")</f>
        <v>Nickelodeon</v>
      </c>
      <c r="K62" s="43" t="str">
        <f ca="1">IF(L62="","",IF(INDEX(Data!$BR:$BR,MATCH(L62,Data!$A:$A,0),1)=0,"",INDEX(Data!$BR:$BR,MATCH(L62,Data!$A:$A,0),1)))</f>
        <v/>
      </c>
      <c r="L62" s="43" t="str">
        <f ca="1">IFERROR(INDEX(Data!$A$1:K$1002,_xlfn.AGGREGATE(15,6,(OFFSET(Data!$A$1,0,MATCH(L$6,Data!$1:$1,0)-1,1000,1)=IF(L$7="","Yes",L$7))/(OFFSET(Data!$A$1,0,MATCH(L$6,Data!$1:$1,0)-1,1000,1)=IF(L$7="","Yes",L$7))*ROW(Data!$C$1:$C$1002),ROW(L62)-ROW(L$7)),1),"")</f>
        <v>One American News</v>
      </c>
      <c r="M62" s="43" t="str">
        <f ca="1">IF(N62="","",IF(INDEX(Data!$BR:$BR,MATCH(N62,Data!$A:$A,0),1)=0,"",INDEX(Data!$BR:$BR,MATCH(N62,Data!$A:$A,0),1)))</f>
        <v/>
      </c>
      <c r="N62" s="43" t="str">
        <f ca="1">IFERROR(INDEX(Data!$A$1:M$1002,_xlfn.AGGREGATE(15,6,(OFFSET(Data!$A$1,0,MATCH(N$6,Data!$1:$1,0)-1,1000,1)=IF(N$7="","Yes",N$7))/(OFFSET(Data!$A$1,0,MATCH(N$6,Data!$1:$1,0)-1,1000,1)=IF(N$7="","Yes",N$7))*ROW(Data!$C$1:$C$1002),ROW(N62)-ROW(N$7)),1),"")</f>
        <v>Investigation Discovery</v>
      </c>
      <c r="O62" s="43" t="str">
        <f ca="1">IF(P62="","",IF(INDEX(Data!$BR:$BR,MATCH(P62,Data!$A:$A,0),1)=0,"",INDEX(Data!$BR:$BR,MATCH(P62,Data!$A:$A,0),1)))</f>
        <v/>
      </c>
      <c r="P62" s="43" t="str">
        <f ca="1">IFERROR(INDEX(Data!$A$1:O$1002,_xlfn.AGGREGATE(15,6,(OFFSET(Data!$A$1,0,MATCH(P$6,Data!$1:$1,0)-1,1000,1)=IF(P$7="","Yes",P$7))/(OFFSET(Data!$A$1,0,MATCH(P$6,Data!$1:$1,0)-1,1000,1)=IF(P$7="","Yes",P$7))*ROW(Data!$C$1:$C$1002),ROW(P62)-ROW(P$7)),1),"")</f>
        <v>Freeform</v>
      </c>
      <c r="Q62" s="43">
        <f ca="1">IF(R62="","",IF(INDEX(Data!$BR:$BR,MATCH(R62,Data!$A:$A,0),1)=0,"",INDEX(Data!$BR:$BR,MATCH(R62,Data!$A:$A,0),1)))</f>
        <v>2</v>
      </c>
      <c r="R62" s="43" t="str">
        <f ca="1">IFERROR(INDEX(Data!$A$1:Q$1002,_xlfn.AGGREGATE(15,6,(OFFSET(Data!$A$1,0,MATCH(R$6,Data!$1:$1,0)-1,1000,1)=IF(R$7="","Yes",R$7))/(OFFSET(Data!$A$1,0,MATCH(R$6,Data!$1:$1,0)-1,1000,1)=IF(R$7="","Yes",R$7))*ROW(Data!$C$1:$C$1002),ROW(R62)-ROW(R$7)),1),"")</f>
        <v>Fox Sports Regionals</v>
      </c>
      <c r="S62" s="43" t="str">
        <f ca="1">IF(T62="","",IF(INDEX(Data!$BR:$BR,MATCH(T62,Data!$A:$A,0),1)=0,"",INDEX(Data!$BR:$BR,MATCH(T62,Data!$A:$A,0),1)))</f>
        <v/>
      </c>
      <c r="T62" s="43" t="str">
        <f ca="1">IFERROR(INDEX(Data!$A$1:R$1002,_xlfn.AGGREGATE(15,6,(OFFSET(Data!$A$1,0,MATCH(T$6,Data!$1:$1,0)-1,1000,1)=IF(T$7="","Yes",T$7))/(OFFSET(Data!$A$1,0,MATCH(T$6,Data!$1:$1,0)-1,1000,1)=IF(T$7="","Yes",T$7))*ROW(Data!$C$1:$C$1002),ROW(T62)-ROW(T$7)),1),"")</f>
        <v>FXX</v>
      </c>
      <c r="U62" s="43" t="str">
        <f ca="1">IF(V62="","",IF(INDEX(Data!$BR:$BR,MATCH(V62,Data!$A:$A,0),1)=0,"",INDEX(Data!$BR:$BR,MATCH(V62,Data!$A:$A,0),1)))</f>
        <v/>
      </c>
      <c r="V62" s="43" t="str">
        <f ca="1">IFERROR(INDEX(Data!$A$1:T$1002,_xlfn.AGGREGATE(15,6,(OFFSET(Data!$A$1,0,MATCH(V$6,Data!$1:$1,0)-1,1000,1)=IF(V$7="","Yes",V$7))/(OFFSET(Data!$A$1,0,MATCH(V$6,Data!$1:$1,0)-1,1000,1)=IF(V$7="","Yes",V$7))*ROW(Data!$C$1:$C$1002),ROW(V62)-ROW(V$7)),1),"")</f>
        <v>NBA TV</v>
      </c>
      <c r="W62" s="43" t="str">
        <f ca="1">IF(X62="","",IF(INDEX(Data!$BR:$BR,MATCH(X62,Data!$A:$A,0),1)=0,"",INDEX(Data!$BR:$BR,MATCH(X62,Data!$A:$A,0),1)))</f>
        <v/>
      </c>
      <c r="X62" s="43" t="str">
        <f ca="1">IFERROR(INDEX(Data!$A$1:Y$1002,_xlfn.AGGREGATE(15,6,(OFFSET(Data!$A$1,0,MATCH(X$6,Data!$1:$1,0)-1,1000,1)=IF(X$7="","Yes",X$7))/(OFFSET(Data!$A$1,0,MATCH(X$6,Data!$1:$1,0)-1,1000,1)=IF(X$7="","Yes",X$7))*ROW(Data!$C$1:$C$1002),ROW(X62)-ROW(X$7)),1),"")</f>
        <v>Oxygen</v>
      </c>
      <c r="Y62" s="43" t="str">
        <f ca="1">IF(Z62="","",IF(INDEX(Data!$BR:$BR,MATCH(Z62,Data!$A:$A,0),1)=0,"",INDEX(Data!$BR:$BR,MATCH(Z62,Data!$A:$A,0),1)))</f>
        <v/>
      </c>
      <c r="Z62" s="43" t="str">
        <f ca="1">IFERROR(INDEX(Data!$A$1:AA$1002,_xlfn.AGGREGATE(15,6,(OFFSET(Data!$A$1,0,MATCH(Z$6,Data!$1:$1,0)-1,1000,1)=IF(Z$7="","Yes",Z$7))/(OFFSET(Data!$A$1,0,MATCH(Z$6,Data!$1:$1,0)-1,1000,1)=IF(Z$7="","Yes",Z$7))*ROW(Data!$C$1:$C$1002),ROW(Z62)-ROW(Z$7)),1),"")</f>
        <v/>
      </c>
      <c r="AA62" s="43">
        <f ca="1">IF(AB62="","",IF(INDEX(Data!$BR:$BR,MATCH(AB62,Data!$A:$A,0),1)=0,"",INDEX(Data!$BR:$BR,MATCH(AB62,Data!$A:$A,0),1)))</f>
        <v>1</v>
      </c>
      <c r="AB62" s="43" t="str">
        <f ca="1">IFERROR(INDEX(Data!$A$1:AC$1002,_xlfn.AGGREGATE(15,6,(OFFSET(Data!$A$1,0,MATCH(AB$6,Data!$1:$1,0)-1,1000,1)=IF(AB$7="","Yes",AB$7))/(OFFSET(Data!$A$1,0,MATCH(AB$6,Data!$1:$1,0)-1,1000,1)=IF(AB$7="","Yes",AB$7))*ROW(Data!$C$1:$C$1002),ROW(AB62)-ROW(AB$7)),1),"")</f>
        <v>NBC</v>
      </c>
      <c r="AC62" s="43" t="str">
        <f ca="1">IF(AD62="","",IF(INDEX(Data!$BR:$BR,MATCH(AD62,Data!$A:$A,0),1)=0,"",INDEX(Data!$BR:$BR,MATCH(AD62,Data!$A:$A,0),1)))</f>
        <v/>
      </c>
      <c r="AD62" s="43" t="str">
        <f ca="1">IFERROR(INDEX(Data!$A$1:AE$1002,_xlfn.AGGREGATE(15,6,(OFFSET(Data!$A$1,0,MATCH(AD$6,Data!$1:$1,0)-1,1000,1)=IF(AD$7="","Yes",AD$7))/(OFFSET(Data!$A$1,0,MATCH(AD$6,Data!$1:$1,0)-1,1000,1)=IF(AD$7="","Yes",AD$7))*ROW(Data!$C$1:$C$1002),ROW(AD62)-ROW(AD$7)),1),"")</f>
        <v/>
      </c>
      <c r="AE62" s="43" t="str">
        <f ca="1">IF(AF62="","",IF(INDEX(Data!$BR:$BR,MATCH(AF62,Data!$A:$A,0),1)=0,"",INDEX(Data!$BR:$BR,MATCH(AF62,Data!$A:$A,0),1)))</f>
        <v/>
      </c>
      <c r="AF62" s="43" t="str">
        <f ca="1">IFERROR(INDEX(Data!$A$1:AM$1002,_xlfn.AGGREGATE(15,6,(OFFSET(Data!$A$1,0,MATCH(AF$6,Data!$1:$1,0)-1,1000,1)=IF(AF$7="","Yes",AF$7))/(OFFSET(Data!$A$1,0,MATCH(AF$6,Data!$1:$1,0)-1,1000,1)=IF(AF$7="","Yes",AF$7))*ROW(Data!$C$1:$C$1002),ROW(AF62)-ROW(AF$7)),1),"")</f>
        <v/>
      </c>
      <c r="AG62" s="43" t="str">
        <f ca="1">IF(AH62="","",IF(INDEX(Data!$BR:$BR,MATCH(AH62,Data!$A:$A,0),1)=0,"",INDEX(Data!$BR:$BR,MATCH(AH62,Data!$A:$A,0),1)))</f>
        <v/>
      </c>
      <c r="AH62" s="43" t="str">
        <f ca="1">IFERROR(INDEX(Data!$A$1:AO$1002,_xlfn.AGGREGATE(15,6,(OFFSET(Data!$A$1,0,MATCH(AH$6,Data!$1:$1,0)-1,1000,1)=IF(AH$7="","Yes",AH$7))/(OFFSET(Data!$A$1,0,MATCH(AH$6,Data!$1:$1,0)-1,1000,1)=IF(AH$7="","Yes",AH$7))*ROW(Data!$C$1:$C$1002),ROW(AH62)-ROW(AH$7)),1),"")</f>
        <v/>
      </c>
      <c r="AI62" s="43" t="str">
        <f ca="1">IF(AJ62="","",IF(INDEX(Data!$BR:$BR,MATCH(AJ62,Data!$A:$A,0),1)=0,"",INDEX(Data!$BR:$BR,MATCH(AJ62,Data!$A:$A,0),1)))</f>
        <v/>
      </c>
      <c r="AJ62" s="43" t="str">
        <f ca="1">IFERROR(INDEX(Data!$A$1:AQ$1002,_xlfn.AGGREGATE(15,6,(OFFSET(Data!$A$1,0,MATCH(AJ$6,Data!$1:$1,0)-1,1000,1)=IF(AJ$7="","Yes",AJ$7))/(OFFSET(Data!$A$1,0,MATCH(AJ$6,Data!$1:$1,0)-1,1000,1)=IF(AJ$7="","Yes",AJ$7))*ROW(Data!$C$1:$C$1002),ROW(AJ62)-ROW(AJ$7)),1),"")</f>
        <v>Own</v>
      </c>
      <c r="AK62" s="43" t="str">
        <f ca="1">IF(AL62="","",IF(INDEX(Data!$BR:$BR,MATCH(AL62,Data!$A:$A,0),1)=0,"",INDEX(Data!$BR:$BR,MATCH(AL62,Data!$A:$A,0),1)))</f>
        <v/>
      </c>
      <c r="AL62" s="43" t="str">
        <f ca="1">IFERROR(INDEX(Data!$A$1:AS$1002,_xlfn.AGGREGATE(15,6,(OFFSET(Data!$A$1,0,MATCH(AL$6,Data!$1:$1,0)-1,1000,1)=IF(AL$7="","Yes",AL$7))/(OFFSET(Data!$A$1,0,MATCH(AL$6,Data!$1:$1,0)-1,1000,1)=IF(AL$7="","Yes",AL$7))*ROW(Data!$C$1:$C$1002),ROW(AL62)-ROW(AL$7)),1),"")</f>
        <v/>
      </c>
      <c r="AM62" s="43" t="str">
        <f ca="1">IF(AN62="","",IF(INDEX(Data!$BR:$BR,MATCH(AN62,Data!$A:$A,0),1)=0,"",INDEX(Data!$BR:$BR,MATCH(AN62,Data!$A:$A,0),1)))</f>
        <v/>
      </c>
      <c r="AN62" s="43" t="str">
        <f ca="1">IFERROR(INDEX(Data!$A$1:AU$1002,_xlfn.AGGREGATE(15,6,(OFFSET(Data!$A$1,0,MATCH(AN$6,Data!$1:$1,0)-1,1000,1)=IF(AN$7="","Yes",AN$7))/(OFFSET(Data!$A$1,0,MATCH(AN$6,Data!$1:$1,0)-1,1000,1)=IF(AN$7="","Yes",AN$7))*ROW(Data!$C$1:$C$1002),ROW(AN62)-ROW(AN$7)),1),"")</f>
        <v>Travel Channel</v>
      </c>
    </row>
    <row r="63" spans="1:40" ht="24" x14ac:dyDescent="0.4">
      <c r="A63" s="43" t="str">
        <f ca="1">IF(B63="","",IF(INDEX(Data!$BR:$BR,MATCH(B63,Data!$A:$A,0),1)=0,"",INDEX(Data!$BR:$BR,MATCH(B63,Data!$A:$A,0),1)))</f>
        <v/>
      </c>
      <c r="B63" s="43" t="str">
        <f ca="1">IFERROR(INDEX(Data!A$1:$A$1002,_xlfn.AGGREGATE(15,6,(OFFSET(Data!$A$1,0,MATCH(B$6,Data!$1:$1,0)-1,1000,1)=IF(B$7="","Yes",B$7))/(OFFSET(Data!$A$1,0,MATCH(B$6,Data!$1:$1,0)-1,1000,1)=IF(B$7="","Yes",B$7))*ROW(Data!$C$1:$C$1002),ROW(B63)-ROW(B$7)),1),"")</f>
        <v>TV Land</v>
      </c>
      <c r="C63" s="43" t="str">
        <f ca="1">IF(D63="","",IF(INDEX(Data!$BR:$BR,MATCH(D63,Data!$A:$A,0),1)=0,"",INDEX(Data!$BR:$BR,MATCH(D63,Data!$A:$A,0),1)))</f>
        <v/>
      </c>
      <c r="D63" s="43" t="str">
        <f ca="1">IFERROR(INDEX(Data!$A$1:C$1002,_xlfn.AGGREGATE(15,6,(OFFSET(Data!$A$1,0,MATCH(D$6,Data!$1:$1,0)-1,1000,1)=IF(D$7="","Yes",D$7))/(OFFSET(Data!$A$1,0,MATCH(D$6,Data!$1:$1,0)-1,1000,1)=IF(D$7="","Yes",D$7))*ROW(Data!$C$1:$C$1002),ROW(D63)-ROW(D$7)),1),"")</f>
        <v/>
      </c>
      <c r="E63" s="43" t="str">
        <f ca="1">IF(F63="","",IF(INDEX(Data!$BR:$BR,MATCH(F63,Data!$A:$A,0),1)=0,"",INDEX(Data!$BR:$BR,MATCH(F63,Data!$A:$A,0),1)))</f>
        <v/>
      </c>
      <c r="F63" s="43" t="str">
        <f ca="1">IFERROR(INDEX(Data!$A$1:E$1002,_xlfn.AGGREGATE(15,6,(OFFSET(Data!$A$1,0,MATCH(F$6,Data!$1:$1,0)-1,1000,1)=IF(F$7="","Yes",F$7))/(OFFSET(Data!$A$1,0,MATCH(F$6,Data!$1:$1,0)-1,1000,1)=IF(F$7="","Yes",F$7))*ROW(Data!$C$1:$C$1002),ROW(F63)-ROW(F$7)),1),"")</f>
        <v/>
      </c>
      <c r="G63" s="43" t="str">
        <f ca="1">IF(H63="","",IF(INDEX(Data!$BR:$BR,MATCH(H63,Data!$A:$A,0),1)=0,"",INDEX(Data!$BR:$BR,MATCH(H63,Data!$A:$A,0),1)))</f>
        <v/>
      </c>
      <c r="H63" s="43" t="str">
        <f ca="1">IFERROR(INDEX(Data!$A$1:G$1002,_xlfn.AGGREGATE(15,6,(OFFSET(Data!$A$1,0,MATCH(H$6,Data!$1:$1,0)-1,1000,1)=IF(H$7="","Yes",H$7))/(OFFSET(Data!$A$1,0,MATCH(H$6,Data!$1:$1,0)-1,1000,1)=IF(H$7="","Yes",H$7))*ROW(Data!$C$1:$C$1002),ROW(H63)-ROW(H$7)),1),"")</f>
        <v>Universal Kids</v>
      </c>
      <c r="I63" s="43" t="str">
        <f ca="1">IF(J63="","",IF(INDEX(Data!$BR:$BR,MATCH(J63,Data!$A:$A,0),1)=0,"",INDEX(Data!$BR:$BR,MATCH(J63,Data!$A:$A,0),1)))</f>
        <v/>
      </c>
      <c r="J63" s="43" t="str">
        <f ca="1">IFERROR(INDEX(Data!$A$1:I$1002,_xlfn.AGGREGATE(15,6,(OFFSET(Data!$A$1,0,MATCH(J$6,Data!$1:$1,0)-1,1000,1)=IF(J$7="","Yes",J$7))/(OFFSET(Data!$A$1,0,MATCH(J$6,Data!$1:$1,0)-1,1000,1)=IF(J$7="","Yes",J$7))*ROW(Data!$C$1:$C$1002),ROW(J63)-ROW(J$7)),1),"")</f>
        <v>Olympic Channel</v>
      </c>
      <c r="K63" s="43" t="str">
        <f ca="1">IF(L63="","",IF(INDEX(Data!$BR:$BR,MATCH(L63,Data!$A:$A,0),1)=0,"",INDEX(Data!$BR:$BR,MATCH(L63,Data!$A:$A,0),1)))</f>
        <v/>
      </c>
      <c r="L63" s="43" t="str">
        <f ca="1">IFERROR(INDEX(Data!$A$1:K$1002,_xlfn.AGGREGATE(15,6,(OFFSET(Data!$A$1,0,MATCH(L$6,Data!$1:$1,0)-1,1000,1)=IF(L$7="","Yes",L$7))/(OFFSET(Data!$A$1,0,MATCH(L$6,Data!$1:$1,0)-1,1000,1)=IF(L$7="","Yes",L$7))*ROW(Data!$C$1:$C$1002),ROW(L63)-ROW(L$7)),1),"")</f>
        <v>Ovation</v>
      </c>
      <c r="M63" s="43" t="str">
        <f ca="1">IF(N63="","",IF(INDEX(Data!$BR:$BR,MATCH(N63,Data!$A:$A,0),1)=0,"",INDEX(Data!$BR:$BR,MATCH(N63,Data!$A:$A,0),1)))</f>
        <v/>
      </c>
      <c r="N63" s="43" t="str">
        <f ca="1">IFERROR(INDEX(Data!$A$1:M$1002,_xlfn.AGGREGATE(15,6,(OFFSET(Data!$A$1,0,MATCH(N$6,Data!$1:$1,0)-1,1000,1)=IF(N$7="","Yes",N$7))/(OFFSET(Data!$A$1,0,MATCH(N$6,Data!$1:$1,0)-1,1000,1)=IF(N$7="","Yes",N$7))*ROW(Data!$C$1:$C$1002),ROW(N63)-ROW(N$7)),1),"")</f>
        <v>Justice Central</v>
      </c>
      <c r="O63" s="43" t="str">
        <f ca="1">IF(P63="","",IF(INDEX(Data!$BR:$BR,MATCH(P63,Data!$A:$A,0),1)=0,"",INDEX(Data!$BR:$BR,MATCH(P63,Data!$A:$A,0),1)))</f>
        <v/>
      </c>
      <c r="P63" s="43" t="str">
        <f ca="1">IFERROR(INDEX(Data!$A$1:O$1002,_xlfn.AGGREGATE(15,6,(OFFSET(Data!$A$1,0,MATCH(P$6,Data!$1:$1,0)-1,1000,1)=IF(P$7="","Yes",P$7))/(OFFSET(Data!$A$1,0,MATCH(P$6,Data!$1:$1,0)-1,1000,1)=IF(P$7="","Yes",P$7))*ROW(Data!$C$1:$C$1002),ROW(P63)-ROW(P$7)),1),"")</f>
        <v>Fuse</v>
      </c>
      <c r="Q63" s="43" t="str">
        <f ca="1">IF(R63="","",IF(INDEX(Data!$BR:$BR,MATCH(R63,Data!$A:$A,0),1)=0,"",INDEX(Data!$BR:$BR,MATCH(R63,Data!$A:$A,0),1)))</f>
        <v/>
      </c>
      <c r="R63" s="43" t="str">
        <f ca="1">IFERROR(INDEX(Data!$A$1:Q$1002,_xlfn.AGGREGATE(15,6,(OFFSET(Data!$A$1,0,MATCH(R$6,Data!$1:$1,0)-1,1000,1)=IF(R$7="","Yes",R$7))/(OFFSET(Data!$A$1,0,MATCH(R$6,Data!$1:$1,0)-1,1000,1)=IF(R$7="","Yes",R$7))*ROW(Data!$C$1:$C$1002),ROW(R63)-ROW(R$7)),1),"")</f>
        <v>Freeform</v>
      </c>
      <c r="S63" s="43" t="str">
        <f ca="1">IF(T63="","",IF(INDEX(Data!$BR:$BR,MATCH(T63,Data!$A:$A,0),1)=0,"",INDEX(Data!$BR:$BR,MATCH(T63,Data!$A:$A,0),1)))</f>
        <v/>
      </c>
      <c r="T63" s="43" t="str">
        <f ca="1">IFERROR(INDEX(Data!$A$1:R$1002,_xlfn.AGGREGATE(15,6,(OFFSET(Data!$A$1,0,MATCH(T$6,Data!$1:$1,0)-1,1000,1)=IF(T$7="","Yes",T$7))/(OFFSET(Data!$A$1,0,MATCH(T$6,Data!$1:$1,0)-1,1000,1)=IF(T$7="","Yes",T$7))*ROW(Data!$C$1:$C$1002),ROW(T63)-ROW(T$7)),1),"")</f>
        <v>Galavision</v>
      </c>
      <c r="U63" s="43">
        <f ca="1">IF(V63="","",IF(INDEX(Data!$BR:$BR,MATCH(V63,Data!$A:$A,0),1)=0,"",INDEX(Data!$BR:$BR,MATCH(V63,Data!$A:$A,0),1)))</f>
        <v>1</v>
      </c>
      <c r="V63" s="43" t="str">
        <f ca="1">IFERROR(INDEX(Data!$A$1:T$1002,_xlfn.AGGREGATE(15,6,(OFFSET(Data!$A$1,0,MATCH(V$6,Data!$1:$1,0)-1,1000,1)=IF(V$7="","Yes",V$7))/(OFFSET(Data!$A$1,0,MATCH(V$6,Data!$1:$1,0)-1,1000,1)=IF(V$7="","Yes",V$7))*ROW(Data!$C$1:$C$1002),ROW(V63)-ROW(V$7)),1),"")</f>
        <v>NBC</v>
      </c>
      <c r="W63" s="43" t="str">
        <f ca="1">IF(X63="","",IF(INDEX(Data!$BR:$BR,MATCH(X63,Data!$A:$A,0),1)=0,"",INDEX(Data!$BR:$BR,MATCH(X63,Data!$A:$A,0),1)))</f>
        <v/>
      </c>
      <c r="X63" s="43" t="str">
        <f ca="1">IFERROR(INDEX(Data!$A$1:Y$1002,_xlfn.AGGREGATE(15,6,(OFFSET(Data!$A$1,0,MATCH(X$6,Data!$1:$1,0)-1,1000,1)=IF(X$7="","Yes",X$7))/(OFFSET(Data!$A$1,0,MATCH(X$6,Data!$1:$1,0)-1,1000,1)=IF(X$7="","Yes",X$7))*ROW(Data!$C$1:$C$1002),ROW(X63)-ROW(X$7)),1),"")</f>
        <v>POP</v>
      </c>
      <c r="Y63" s="43" t="str">
        <f ca="1">IF(Z63="","",IF(INDEX(Data!$BR:$BR,MATCH(Z63,Data!$A:$A,0),1)=0,"",INDEX(Data!$BR:$BR,MATCH(Z63,Data!$A:$A,0),1)))</f>
        <v/>
      </c>
      <c r="Z63" s="43" t="str">
        <f ca="1">IFERROR(INDEX(Data!$A$1:AA$1002,_xlfn.AGGREGATE(15,6,(OFFSET(Data!$A$1,0,MATCH(Z$6,Data!$1:$1,0)-1,1000,1)=IF(Z$7="","Yes",Z$7))/(OFFSET(Data!$A$1,0,MATCH(Z$6,Data!$1:$1,0)-1,1000,1)=IF(Z$7="","Yes",Z$7))*ROW(Data!$C$1:$C$1002),ROW(Z63)-ROW(Z$7)),1),"")</f>
        <v/>
      </c>
      <c r="AA63" s="43" t="str">
        <f ca="1">IF(AB63="","",IF(INDEX(Data!$BR:$BR,MATCH(AB63,Data!$A:$A,0),1)=0,"",INDEX(Data!$BR:$BR,MATCH(AB63,Data!$A:$A,0),1)))</f>
        <v/>
      </c>
      <c r="AB63" s="43" t="str">
        <f ca="1">IFERROR(INDEX(Data!$A$1:AC$1002,_xlfn.AGGREGATE(15,6,(OFFSET(Data!$A$1,0,MATCH(AB$6,Data!$1:$1,0)-1,1000,1)=IF(AB$7="","Yes",AB$7))/(OFFSET(Data!$A$1,0,MATCH(AB$6,Data!$1:$1,0)-1,1000,1)=IF(AB$7="","Yes",AB$7))*ROW(Data!$C$1:$C$1002),ROW(AB63)-ROW(AB$7)),1),"")</f>
        <v>NBC Sports Network</v>
      </c>
      <c r="AC63" s="43" t="str">
        <f ca="1">IF(AD63="","",IF(INDEX(Data!$BR:$BR,MATCH(AD63,Data!$A:$A,0),1)=0,"",INDEX(Data!$BR:$BR,MATCH(AD63,Data!$A:$A,0),1)))</f>
        <v/>
      </c>
      <c r="AD63" s="43" t="str">
        <f ca="1">IFERROR(INDEX(Data!$A$1:AE$1002,_xlfn.AGGREGATE(15,6,(OFFSET(Data!$A$1,0,MATCH(AD$6,Data!$1:$1,0)-1,1000,1)=IF(AD$7="","Yes",AD$7))/(OFFSET(Data!$A$1,0,MATCH(AD$6,Data!$1:$1,0)-1,1000,1)=IF(AD$7="","Yes",AD$7))*ROW(Data!$C$1:$C$1002),ROW(AD63)-ROW(AD$7)),1),"")</f>
        <v/>
      </c>
      <c r="AE63" s="43" t="str">
        <f ca="1">IF(AF63="","",IF(INDEX(Data!$BR:$BR,MATCH(AF63,Data!$A:$A,0),1)=0,"",INDEX(Data!$BR:$BR,MATCH(AF63,Data!$A:$A,0),1)))</f>
        <v/>
      </c>
      <c r="AF63" s="43" t="str">
        <f ca="1">IFERROR(INDEX(Data!$A$1:AM$1002,_xlfn.AGGREGATE(15,6,(OFFSET(Data!$A$1,0,MATCH(AF$6,Data!$1:$1,0)-1,1000,1)=IF(AF$7="","Yes",AF$7))/(OFFSET(Data!$A$1,0,MATCH(AF$6,Data!$1:$1,0)-1,1000,1)=IF(AF$7="","Yes",AF$7))*ROW(Data!$C$1:$C$1002),ROW(AF63)-ROW(AF$7)),1),"")</f>
        <v/>
      </c>
      <c r="AG63" s="43" t="str">
        <f ca="1">IF(AH63="","",IF(INDEX(Data!$BR:$BR,MATCH(AH63,Data!$A:$A,0),1)=0,"",INDEX(Data!$BR:$BR,MATCH(AH63,Data!$A:$A,0),1)))</f>
        <v/>
      </c>
      <c r="AH63" s="43" t="str">
        <f ca="1">IFERROR(INDEX(Data!$A$1:AO$1002,_xlfn.AGGREGATE(15,6,(OFFSET(Data!$A$1,0,MATCH(AH$6,Data!$1:$1,0)-1,1000,1)=IF(AH$7="","Yes",AH$7))/(OFFSET(Data!$A$1,0,MATCH(AH$6,Data!$1:$1,0)-1,1000,1)=IF(AH$7="","Yes",AH$7))*ROW(Data!$C$1:$C$1002),ROW(AH63)-ROW(AH$7)),1),"")</f>
        <v/>
      </c>
      <c r="AI63" s="43" t="str">
        <f ca="1">IF(AJ63="","",IF(INDEX(Data!$BR:$BR,MATCH(AJ63,Data!$A:$A,0),1)=0,"",INDEX(Data!$BR:$BR,MATCH(AJ63,Data!$A:$A,0),1)))</f>
        <v/>
      </c>
      <c r="AJ63" s="43" t="str">
        <f ca="1">IFERROR(INDEX(Data!$A$1:AQ$1002,_xlfn.AGGREGATE(15,6,(OFFSET(Data!$A$1,0,MATCH(AJ$6,Data!$1:$1,0)-1,1000,1)=IF(AJ$7="","Yes",AJ$7))/(OFFSET(Data!$A$1,0,MATCH(AJ$6,Data!$1:$1,0)-1,1000,1)=IF(AJ$7="","Yes",AJ$7))*ROW(Data!$C$1:$C$1002),ROW(AJ63)-ROW(AJ$7)),1),"")</f>
        <v>Pac-12 National Feed</v>
      </c>
      <c r="AK63" s="43" t="str">
        <f ca="1">IF(AL63="","",IF(INDEX(Data!$BR:$BR,MATCH(AL63,Data!$A:$A,0),1)=0,"",INDEX(Data!$BR:$BR,MATCH(AL63,Data!$A:$A,0),1)))</f>
        <v/>
      </c>
      <c r="AL63" s="43" t="str">
        <f ca="1">IFERROR(INDEX(Data!$A$1:AS$1002,_xlfn.AGGREGATE(15,6,(OFFSET(Data!$A$1,0,MATCH(AL$6,Data!$1:$1,0)-1,1000,1)=IF(AL$7="","Yes",AL$7))/(OFFSET(Data!$A$1,0,MATCH(AL$6,Data!$1:$1,0)-1,1000,1)=IF(AL$7="","Yes",AL$7))*ROW(Data!$C$1:$C$1002),ROW(AL63)-ROW(AL$7)),1),"")</f>
        <v/>
      </c>
      <c r="AM63" s="43" t="str">
        <f ca="1">IF(AN63="","",IF(INDEX(Data!$BR:$BR,MATCH(AN63,Data!$A:$A,0),1)=0,"",INDEX(Data!$BR:$BR,MATCH(AN63,Data!$A:$A,0),1)))</f>
        <v/>
      </c>
      <c r="AN63" s="43" t="str">
        <f ca="1">IFERROR(INDEX(Data!$A$1:AU$1002,_xlfn.AGGREGATE(15,6,(OFFSET(Data!$A$1,0,MATCH(AN$6,Data!$1:$1,0)-1,1000,1)=IF(AN$7="","Yes",AN$7))/(OFFSET(Data!$A$1,0,MATCH(AN$6,Data!$1:$1,0)-1,1000,1)=IF(AN$7="","Yes",AN$7))*ROW(Data!$C$1:$C$1002),ROW(AN63)-ROW(AN$7)),1),"")</f>
        <v>TV Land</v>
      </c>
    </row>
    <row r="64" spans="1:40" ht="24" x14ac:dyDescent="0.4">
      <c r="A64" s="43" t="str">
        <f ca="1">IF(B64="","",IF(INDEX(Data!$BR:$BR,MATCH(B64,Data!$A:$A,0),1)=0,"",INDEX(Data!$BR:$BR,MATCH(B64,Data!$A:$A,0),1)))</f>
        <v/>
      </c>
      <c r="B64" s="43" t="str">
        <f ca="1">IFERROR(INDEX(Data!A$1:$A$1002,_xlfn.AGGREGATE(15,6,(OFFSET(Data!$A$1,0,MATCH(B$6,Data!$1:$1,0)-1,1000,1)=IF(B$7="","Yes",B$7))/(OFFSET(Data!$A$1,0,MATCH(B$6,Data!$1:$1,0)-1,1000,1)=IF(B$7="","Yes",B$7))*ROW(Data!$C$1:$C$1002),ROW(B64)-ROW(B$7)),1),"")</f>
        <v>Up</v>
      </c>
      <c r="C64" s="43" t="str">
        <f ca="1">IF(D64="","",IF(INDEX(Data!$BR:$BR,MATCH(D64,Data!$A:$A,0),1)=0,"",INDEX(Data!$BR:$BR,MATCH(D64,Data!$A:$A,0),1)))</f>
        <v/>
      </c>
      <c r="D64" s="43" t="str">
        <f ca="1">IFERROR(INDEX(Data!$A$1:C$1002,_xlfn.AGGREGATE(15,6,(OFFSET(Data!$A$1,0,MATCH(D$6,Data!$1:$1,0)-1,1000,1)=IF(D$7="","Yes",D$7))/(OFFSET(Data!$A$1,0,MATCH(D$6,Data!$1:$1,0)-1,1000,1)=IF(D$7="","Yes",D$7))*ROW(Data!$C$1:$C$1002),ROW(D64)-ROW(D$7)),1),"")</f>
        <v/>
      </c>
      <c r="E64" s="43" t="str">
        <f ca="1">IF(F64="","",IF(INDEX(Data!$BR:$BR,MATCH(F64,Data!$A:$A,0),1)=0,"",INDEX(Data!$BR:$BR,MATCH(F64,Data!$A:$A,0),1)))</f>
        <v/>
      </c>
      <c r="F64" s="43" t="str">
        <f ca="1">IFERROR(INDEX(Data!$A$1:E$1002,_xlfn.AGGREGATE(15,6,(OFFSET(Data!$A$1,0,MATCH(F$6,Data!$1:$1,0)-1,1000,1)=IF(F$7="","Yes",F$7))/(OFFSET(Data!$A$1,0,MATCH(F$6,Data!$1:$1,0)-1,1000,1)=IF(F$7="","Yes",F$7))*ROW(Data!$C$1:$C$1002),ROW(F64)-ROW(F$7)),1),"")</f>
        <v/>
      </c>
      <c r="G64" s="43" t="str">
        <f ca="1">IF(H64="","",IF(INDEX(Data!$BR:$BR,MATCH(H64,Data!$A:$A,0),1)=0,"",INDEX(Data!$BR:$BR,MATCH(H64,Data!$A:$A,0),1)))</f>
        <v/>
      </c>
      <c r="H64" s="43" t="str">
        <f ca="1">IFERROR(INDEX(Data!$A$1:G$1002,_xlfn.AGGREGATE(15,6,(OFFSET(Data!$A$1,0,MATCH(H$6,Data!$1:$1,0)-1,1000,1)=IF(H$7="","Yes",H$7))/(OFFSET(Data!$A$1,0,MATCH(H$6,Data!$1:$1,0)-1,1000,1)=IF(H$7="","Yes",H$7))*ROW(Data!$C$1:$C$1002),ROW(H64)-ROW(H$7)),1),"")</f>
        <v>USA Network</v>
      </c>
      <c r="I64" s="43" t="str">
        <f ca="1">IF(J64="","",IF(INDEX(Data!$BR:$BR,MATCH(J64,Data!$A:$A,0),1)=0,"",INDEX(Data!$BR:$BR,MATCH(J64,Data!$A:$A,0),1)))</f>
        <v/>
      </c>
      <c r="J64" s="43" t="str">
        <f ca="1">IFERROR(INDEX(Data!$A$1:I$1002,_xlfn.AGGREGATE(15,6,(OFFSET(Data!$A$1,0,MATCH(J$6,Data!$1:$1,0)-1,1000,1)=IF(J$7="","Yes",J$7))/(OFFSET(Data!$A$1,0,MATCH(J$6,Data!$1:$1,0)-1,1000,1)=IF(J$7="","Yes",J$7))*ROW(Data!$C$1:$C$1002),ROW(J64)-ROW(J$7)),1),"")</f>
        <v>Ovation</v>
      </c>
      <c r="K64" s="43" t="str">
        <f ca="1">IF(L64="","",IF(INDEX(Data!$BR:$BR,MATCH(L64,Data!$A:$A,0),1)=0,"",INDEX(Data!$BR:$BR,MATCH(L64,Data!$A:$A,0),1)))</f>
        <v/>
      </c>
      <c r="L64" s="43" t="str">
        <f ca="1">IFERROR(INDEX(Data!$A$1:K$1002,_xlfn.AGGREGATE(15,6,(OFFSET(Data!$A$1,0,MATCH(L$6,Data!$1:$1,0)-1,1000,1)=IF(L$7="","Yes",L$7))/(OFFSET(Data!$A$1,0,MATCH(L$6,Data!$1:$1,0)-1,1000,1)=IF(L$7="","Yes",L$7))*ROW(Data!$C$1:$C$1002),ROW(L64)-ROW(L$7)),1),"")</f>
        <v>Paramount Network</v>
      </c>
      <c r="M64" s="43" t="str">
        <f ca="1">IF(N64="","",IF(INDEX(Data!$BR:$BR,MATCH(N64,Data!$A:$A,0),1)=0,"",INDEX(Data!$BR:$BR,MATCH(N64,Data!$A:$A,0),1)))</f>
        <v/>
      </c>
      <c r="N64" s="43" t="str">
        <f ca="1">IFERROR(INDEX(Data!$A$1:M$1002,_xlfn.AGGREGATE(15,6,(OFFSET(Data!$A$1,0,MATCH(N$6,Data!$1:$1,0)-1,1000,1)=IF(N$7="","Yes",N$7))/(OFFSET(Data!$A$1,0,MATCH(N$6,Data!$1:$1,0)-1,1000,1)=IF(N$7="","Yes",N$7))*ROW(Data!$C$1:$C$1002),ROW(N64)-ROW(N$7)),1),"")</f>
        <v>Lifetime</v>
      </c>
      <c r="O64" s="43" t="str">
        <f ca="1">IF(P64="","",IF(INDEX(Data!$BR:$BR,MATCH(P64,Data!$A:$A,0),1)=0,"",INDEX(Data!$BR:$BR,MATCH(P64,Data!$A:$A,0),1)))</f>
        <v/>
      </c>
      <c r="P64" s="43" t="str">
        <f ca="1">IFERROR(INDEX(Data!$A$1:O$1002,_xlfn.AGGREGATE(15,6,(OFFSET(Data!$A$1,0,MATCH(P$6,Data!$1:$1,0)-1,1000,1)=IF(P$7="","Yes",P$7))/(OFFSET(Data!$A$1,0,MATCH(P$6,Data!$1:$1,0)-1,1000,1)=IF(P$7="","Yes",P$7))*ROW(Data!$C$1:$C$1002),ROW(P64)-ROW(P$7)),1),"")</f>
        <v>FX</v>
      </c>
      <c r="Q64" s="43" t="str">
        <f ca="1">IF(R64="","",IF(INDEX(Data!$BR:$BR,MATCH(R64,Data!$A:$A,0),1)=0,"",INDEX(Data!$BR:$BR,MATCH(R64,Data!$A:$A,0),1)))</f>
        <v/>
      </c>
      <c r="R64" s="43" t="str">
        <f ca="1">IFERROR(INDEX(Data!$A$1:Q$1002,_xlfn.AGGREGATE(15,6,(OFFSET(Data!$A$1,0,MATCH(R$6,Data!$1:$1,0)-1,1000,1)=IF(R$7="","Yes",R$7))/(OFFSET(Data!$A$1,0,MATCH(R$6,Data!$1:$1,0)-1,1000,1)=IF(R$7="","Yes",R$7))*ROW(Data!$C$1:$C$1002),ROW(R64)-ROW(R$7)),1),"")</f>
        <v>Fuse</v>
      </c>
      <c r="S64" s="43" t="str">
        <f ca="1">IF(T64="","",IF(INDEX(Data!$BR:$BR,MATCH(T64,Data!$A:$A,0),1)=0,"",INDEX(Data!$BR:$BR,MATCH(T64,Data!$A:$A,0),1)))</f>
        <v/>
      </c>
      <c r="T64" s="43" t="str">
        <f ca="1">IFERROR(INDEX(Data!$A$1:R$1002,_xlfn.AGGREGATE(15,6,(OFFSET(Data!$A$1,0,MATCH(T$6,Data!$1:$1,0)-1,1000,1)=IF(T$7="","Yes",T$7))/(OFFSET(Data!$A$1,0,MATCH(T$6,Data!$1:$1,0)-1,1000,1)=IF(T$7="","Yes",T$7))*ROW(Data!$C$1:$C$1002),ROW(T64)-ROW(T$7)),1),"")</f>
        <v>GolTV</v>
      </c>
      <c r="U64" s="43" t="str">
        <f ca="1">IF(V64="","",IF(INDEX(Data!$BR:$BR,MATCH(V64,Data!$A:$A,0),1)=0,"",INDEX(Data!$BR:$BR,MATCH(V64,Data!$A:$A,0),1)))</f>
        <v/>
      </c>
      <c r="V64" s="43" t="str">
        <f ca="1">IFERROR(INDEX(Data!$A$1:T$1002,_xlfn.AGGREGATE(15,6,(OFFSET(Data!$A$1,0,MATCH(V$6,Data!$1:$1,0)-1,1000,1)=IF(V$7="","Yes",V$7))/(OFFSET(Data!$A$1,0,MATCH(V$6,Data!$1:$1,0)-1,1000,1)=IF(V$7="","Yes",V$7))*ROW(Data!$C$1:$C$1002),ROW(V64)-ROW(V$7)),1),"")</f>
        <v>NBC Sports Network</v>
      </c>
      <c r="W64" s="43" t="str">
        <f ca="1">IF(X64="","",IF(INDEX(Data!$BR:$BR,MATCH(X64,Data!$A:$A,0),1)=0,"",INDEX(Data!$BR:$BR,MATCH(X64,Data!$A:$A,0),1)))</f>
        <v/>
      </c>
      <c r="X64" s="43" t="str">
        <f ca="1">IFERROR(INDEX(Data!$A$1:Y$1002,_xlfn.AGGREGATE(15,6,(OFFSET(Data!$A$1,0,MATCH(X$6,Data!$1:$1,0)-1,1000,1)=IF(X$7="","Yes",X$7))/(OFFSET(Data!$A$1,0,MATCH(X$6,Data!$1:$1,0)-1,1000,1)=IF(X$7="","Yes",X$7))*ROW(Data!$C$1:$C$1002),ROW(X64)-ROW(X$7)),1),"")</f>
        <v>SEC Network</v>
      </c>
      <c r="Y64" s="43" t="str">
        <f ca="1">IF(Z64="","",IF(INDEX(Data!$BR:$BR,MATCH(Z64,Data!$A:$A,0),1)=0,"",INDEX(Data!$BR:$BR,MATCH(Z64,Data!$A:$A,0),1)))</f>
        <v/>
      </c>
      <c r="Z64" s="43" t="str">
        <f ca="1">IFERROR(INDEX(Data!$A$1:AA$1002,_xlfn.AGGREGATE(15,6,(OFFSET(Data!$A$1,0,MATCH(Z$6,Data!$1:$1,0)-1,1000,1)=IF(Z$7="","Yes",Z$7))/(OFFSET(Data!$A$1,0,MATCH(Z$6,Data!$1:$1,0)-1,1000,1)=IF(Z$7="","Yes",Z$7))*ROW(Data!$C$1:$C$1002),ROW(Z64)-ROW(Z$7)),1),"")</f>
        <v/>
      </c>
      <c r="AA64" s="43" t="str">
        <f ca="1">IF(AB64="","",IF(INDEX(Data!$BR:$BR,MATCH(AB64,Data!$A:$A,0),1)=0,"",INDEX(Data!$BR:$BR,MATCH(AB64,Data!$A:$A,0),1)))</f>
        <v/>
      </c>
      <c r="AB64" s="43" t="str">
        <f ca="1">IFERROR(INDEX(Data!$A$1:AC$1002,_xlfn.AGGREGATE(15,6,(OFFSET(Data!$A$1,0,MATCH(AB$6,Data!$1:$1,0)-1,1000,1)=IF(AB$7="","Yes",AB$7))/(OFFSET(Data!$A$1,0,MATCH(AB$6,Data!$1:$1,0)-1,1000,1)=IF(AB$7="","Yes",AB$7))*ROW(Data!$C$1:$C$1002),ROW(AB64)-ROW(AB$7)),1),"")</f>
        <v>NFL Network</v>
      </c>
      <c r="AC64" s="43" t="str">
        <f ca="1">IF(AD64="","",IF(INDEX(Data!$BR:$BR,MATCH(AD64,Data!$A:$A,0),1)=0,"",INDEX(Data!$BR:$BR,MATCH(AD64,Data!$A:$A,0),1)))</f>
        <v/>
      </c>
      <c r="AD64" s="43" t="str">
        <f ca="1">IFERROR(INDEX(Data!$A$1:AE$1002,_xlfn.AGGREGATE(15,6,(OFFSET(Data!$A$1,0,MATCH(AD$6,Data!$1:$1,0)-1,1000,1)=IF(AD$7="","Yes",AD$7))/(OFFSET(Data!$A$1,0,MATCH(AD$6,Data!$1:$1,0)-1,1000,1)=IF(AD$7="","Yes",AD$7))*ROW(Data!$C$1:$C$1002),ROW(AD64)-ROW(AD$7)),1),"")</f>
        <v/>
      </c>
      <c r="AE64" s="43" t="str">
        <f ca="1">IF(AF64="","",IF(INDEX(Data!$BR:$BR,MATCH(AF64,Data!$A:$A,0),1)=0,"",INDEX(Data!$BR:$BR,MATCH(AF64,Data!$A:$A,0),1)))</f>
        <v/>
      </c>
      <c r="AF64" s="43" t="str">
        <f ca="1">IFERROR(INDEX(Data!$A$1:AM$1002,_xlfn.AGGREGATE(15,6,(OFFSET(Data!$A$1,0,MATCH(AF$6,Data!$1:$1,0)-1,1000,1)=IF(AF$7="","Yes",AF$7))/(OFFSET(Data!$A$1,0,MATCH(AF$6,Data!$1:$1,0)-1,1000,1)=IF(AF$7="","Yes",AF$7))*ROW(Data!$C$1:$C$1002),ROW(AF64)-ROW(AF$7)),1),"")</f>
        <v/>
      </c>
      <c r="AG64" s="43" t="str">
        <f ca="1">IF(AH64="","",IF(INDEX(Data!$BR:$BR,MATCH(AH64,Data!$A:$A,0),1)=0,"",INDEX(Data!$BR:$BR,MATCH(AH64,Data!$A:$A,0),1)))</f>
        <v/>
      </c>
      <c r="AH64" s="43" t="str">
        <f ca="1">IFERROR(INDEX(Data!$A$1:AO$1002,_xlfn.AGGREGATE(15,6,(OFFSET(Data!$A$1,0,MATCH(AH$6,Data!$1:$1,0)-1,1000,1)=IF(AH$7="","Yes",AH$7))/(OFFSET(Data!$A$1,0,MATCH(AH$6,Data!$1:$1,0)-1,1000,1)=IF(AH$7="","Yes",AH$7))*ROW(Data!$C$1:$C$1002),ROW(AH64)-ROW(AH$7)),1),"")</f>
        <v/>
      </c>
      <c r="AI64" s="43" t="str">
        <f ca="1">IF(AJ64="","",IF(INDEX(Data!$BR:$BR,MATCH(AJ64,Data!$A:$A,0),1)=0,"",INDEX(Data!$BR:$BR,MATCH(AJ64,Data!$A:$A,0),1)))</f>
        <v/>
      </c>
      <c r="AJ64" s="43" t="str">
        <f ca="1">IFERROR(INDEX(Data!$A$1:AQ$1002,_xlfn.AGGREGATE(15,6,(OFFSET(Data!$A$1,0,MATCH(AJ$6,Data!$1:$1,0)-1,1000,1)=IF(AJ$7="","Yes",AJ$7))/(OFFSET(Data!$A$1,0,MATCH(AJ$6,Data!$1:$1,0)-1,1000,1)=IF(AJ$7="","Yes",AJ$7))*ROW(Data!$C$1:$C$1002),ROW(AJ64)-ROW(AJ$7)),1),"")</f>
        <v>Paramount Network</v>
      </c>
      <c r="AK64" s="43" t="str">
        <f ca="1">IF(AL64="","",IF(INDEX(Data!$BR:$BR,MATCH(AL64,Data!$A:$A,0),1)=0,"",INDEX(Data!$BR:$BR,MATCH(AL64,Data!$A:$A,0),1)))</f>
        <v/>
      </c>
      <c r="AL64" s="43" t="str">
        <f ca="1">IFERROR(INDEX(Data!$A$1:AS$1002,_xlfn.AGGREGATE(15,6,(OFFSET(Data!$A$1,0,MATCH(AL$6,Data!$1:$1,0)-1,1000,1)=IF(AL$7="","Yes",AL$7))/(OFFSET(Data!$A$1,0,MATCH(AL$6,Data!$1:$1,0)-1,1000,1)=IF(AL$7="","Yes",AL$7))*ROW(Data!$C$1:$C$1002),ROW(AL64)-ROW(AL$7)),1),"")</f>
        <v/>
      </c>
      <c r="AM64" s="43" t="str">
        <f ca="1">IF(AN64="","",IF(INDEX(Data!$BR:$BR,MATCH(AN64,Data!$A:$A,0),1)=0,"",INDEX(Data!$BR:$BR,MATCH(AN64,Data!$A:$A,0),1)))</f>
        <v/>
      </c>
      <c r="AN64" s="43" t="str">
        <f ca="1">IFERROR(INDEX(Data!$A$1:AU$1002,_xlfn.AGGREGATE(15,6,(OFFSET(Data!$A$1,0,MATCH(AN$6,Data!$1:$1,0)-1,1000,1)=IF(AN$7="","Yes",AN$7))/(OFFSET(Data!$A$1,0,MATCH(AN$6,Data!$1:$1,0)-1,1000,1)=IF(AN$7="","Yes",AN$7))*ROW(Data!$C$1:$C$1002),ROW(AN64)-ROW(AN$7)),1),"")</f>
        <v>VH1</v>
      </c>
    </row>
    <row r="65" spans="1:40" ht="24" x14ac:dyDescent="0.4">
      <c r="A65" s="43" t="str">
        <f ca="1">IF(B65="","",IF(INDEX(Data!$BR:$BR,MATCH(B65,Data!$A:$A,0),1)=0,"",INDEX(Data!$BR:$BR,MATCH(B65,Data!$A:$A,0),1)))</f>
        <v/>
      </c>
      <c r="B65" s="43" t="str">
        <f ca="1">IFERROR(INDEX(Data!A$1:$A$1002,_xlfn.AGGREGATE(15,6,(OFFSET(Data!$A$1,0,MATCH(B$6,Data!$1:$1,0)-1,1000,1)=IF(B$7="","Yes",B$7))/(OFFSET(Data!$A$1,0,MATCH(B$6,Data!$1:$1,0)-1,1000,1)=IF(B$7="","Yes",B$7))*ROW(Data!$C$1:$C$1002),ROW(B65)-ROW(B$7)),1),"")</f>
        <v>VH1</v>
      </c>
      <c r="C65" s="43" t="str">
        <f ca="1">IF(D65="","",IF(INDEX(Data!$BR:$BR,MATCH(D65,Data!$A:$A,0),1)=0,"",INDEX(Data!$BR:$BR,MATCH(D65,Data!$A:$A,0),1)))</f>
        <v/>
      </c>
      <c r="D65" s="43" t="str">
        <f ca="1">IFERROR(INDEX(Data!$A$1:C$1002,_xlfn.AGGREGATE(15,6,(OFFSET(Data!$A$1,0,MATCH(D$6,Data!$1:$1,0)-1,1000,1)=IF(D$7="","Yes",D$7))/(OFFSET(Data!$A$1,0,MATCH(D$6,Data!$1:$1,0)-1,1000,1)=IF(D$7="","Yes",D$7))*ROW(Data!$C$1:$C$1002),ROW(D65)-ROW(D$7)),1),"")</f>
        <v/>
      </c>
      <c r="E65" s="43" t="str">
        <f ca="1">IF(F65="","",IF(INDEX(Data!$BR:$BR,MATCH(F65,Data!$A:$A,0),1)=0,"",INDEX(Data!$BR:$BR,MATCH(F65,Data!$A:$A,0),1)))</f>
        <v/>
      </c>
      <c r="F65" s="43" t="str">
        <f ca="1">IFERROR(INDEX(Data!$A$1:E$1002,_xlfn.AGGREGATE(15,6,(OFFSET(Data!$A$1,0,MATCH(F$6,Data!$1:$1,0)-1,1000,1)=IF(F$7="","Yes",F$7))/(OFFSET(Data!$A$1,0,MATCH(F$6,Data!$1:$1,0)-1,1000,1)=IF(F$7="","Yes",F$7))*ROW(Data!$C$1:$C$1002),ROW(F65)-ROW(F$7)),1),"")</f>
        <v/>
      </c>
      <c r="G65" s="43" t="str">
        <f ca="1">IF(H65="","",IF(INDEX(Data!$BR:$BR,MATCH(H65,Data!$A:$A,0),1)=0,"",INDEX(Data!$BR:$BR,MATCH(H65,Data!$A:$A,0),1)))</f>
        <v/>
      </c>
      <c r="H65" s="43" t="str">
        <f ca="1">IFERROR(INDEX(Data!$A$1:G$1002,_xlfn.AGGREGATE(15,6,(OFFSET(Data!$A$1,0,MATCH(H$6,Data!$1:$1,0)-1,1000,1)=IF(H$7="","Yes",H$7))/(OFFSET(Data!$A$1,0,MATCH(H$6,Data!$1:$1,0)-1,1000,1)=IF(H$7="","Yes",H$7))*ROW(Data!$C$1:$C$1002),ROW(H65)-ROW(H$7)),1),"")</f>
        <v>VH1</v>
      </c>
      <c r="I65" s="43" t="str">
        <f ca="1">IF(J65="","",IF(INDEX(Data!$BR:$BR,MATCH(J65,Data!$A:$A,0),1)=0,"",INDEX(Data!$BR:$BR,MATCH(J65,Data!$A:$A,0),1)))</f>
        <v/>
      </c>
      <c r="J65" s="43" t="str">
        <f ca="1">IFERROR(INDEX(Data!$A$1:I$1002,_xlfn.AGGREGATE(15,6,(OFFSET(Data!$A$1,0,MATCH(J$6,Data!$1:$1,0)-1,1000,1)=IF(J$7="","Yes",J$7))/(OFFSET(Data!$A$1,0,MATCH(J$6,Data!$1:$1,0)-1,1000,1)=IF(J$7="","Yes",J$7))*ROW(Data!$C$1:$C$1002),ROW(J65)-ROW(J$7)),1),"")</f>
        <v>Oxygen</v>
      </c>
      <c r="K65" s="43" t="str">
        <f ca="1">IF(L65="","",IF(INDEX(Data!$BR:$BR,MATCH(L65,Data!$A:$A,0),1)=0,"",INDEX(Data!$BR:$BR,MATCH(L65,Data!$A:$A,0),1)))</f>
        <v/>
      </c>
      <c r="L65" s="43" t="str">
        <f ca="1">IFERROR(INDEX(Data!$A$1:K$1002,_xlfn.AGGREGATE(15,6,(OFFSET(Data!$A$1,0,MATCH(L$6,Data!$1:$1,0)-1,1000,1)=IF(L$7="","Yes",L$7))/(OFFSET(Data!$A$1,0,MATCH(L$6,Data!$1:$1,0)-1,1000,1)=IF(L$7="","Yes",L$7))*ROW(Data!$C$1:$C$1002),ROW(L65)-ROW(L$7)),1),"")</f>
        <v>QVC</v>
      </c>
      <c r="M65" s="43" t="str">
        <f ca="1">IF(N65="","",IF(INDEX(Data!$BR:$BR,MATCH(N65,Data!$A:$A,0),1)=0,"",INDEX(Data!$BR:$BR,MATCH(N65,Data!$A:$A,0),1)))</f>
        <v/>
      </c>
      <c r="N65" s="43" t="str">
        <f ca="1">IFERROR(INDEX(Data!$A$1:M$1002,_xlfn.AGGREGATE(15,6,(OFFSET(Data!$A$1,0,MATCH(N$6,Data!$1:$1,0)-1,1000,1)=IF(N$7="","Yes",N$7))/(OFFSET(Data!$A$1,0,MATCH(N$6,Data!$1:$1,0)-1,1000,1)=IF(N$7="","Yes",N$7))*ROW(Data!$C$1:$C$1002),ROW(N65)-ROW(N$7)),1),"")</f>
        <v>MLB Network</v>
      </c>
      <c r="O65" s="43" t="str">
        <f ca="1">IF(P65="","",IF(INDEX(Data!$BR:$BR,MATCH(P65,Data!$A:$A,0),1)=0,"",INDEX(Data!$BR:$BR,MATCH(P65,Data!$A:$A,0),1)))</f>
        <v/>
      </c>
      <c r="P65" s="43" t="str">
        <f ca="1">IFERROR(INDEX(Data!$A$1:O$1002,_xlfn.AGGREGATE(15,6,(OFFSET(Data!$A$1,0,MATCH(P$6,Data!$1:$1,0)-1,1000,1)=IF(P$7="","Yes",P$7))/(OFFSET(Data!$A$1,0,MATCH(P$6,Data!$1:$1,0)-1,1000,1)=IF(P$7="","Yes",P$7))*ROW(Data!$C$1:$C$1002),ROW(P65)-ROW(P$7)),1),"")</f>
        <v>FX Movie Channel</v>
      </c>
      <c r="Q65" s="43" t="str">
        <f ca="1">IF(R65="","",IF(INDEX(Data!$BR:$BR,MATCH(R65,Data!$A:$A,0),1)=0,"",INDEX(Data!$BR:$BR,MATCH(R65,Data!$A:$A,0),1)))</f>
        <v/>
      </c>
      <c r="R65" s="43" t="str">
        <f ca="1">IFERROR(INDEX(Data!$A$1:Q$1002,_xlfn.AGGREGATE(15,6,(OFFSET(Data!$A$1,0,MATCH(R$6,Data!$1:$1,0)-1,1000,1)=IF(R$7="","Yes",R$7))/(OFFSET(Data!$A$1,0,MATCH(R$6,Data!$1:$1,0)-1,1000,1)=IF(R$7="","Yes",R$7))*ROW(Data!$C$1:$C$1002),ROW(R65)-ROW(R$7)),1),"")</f>
        <v>FX</v>
      </c>
      <c r="S65" s="43" t="str">
        <f ca="1">IF(T65="","",IF(INDEX(Data!$BR:$BR,MATCH(T65,Data!$A:$A,0),1)=0,"",INDEX(Data!$BR:$BR,MATCH(T65,Data!$A:$A,0),1)))</f>
        <v/>
      </c>
      <c r="T65" s="43" t="str">
        <f ca="1">IFERROR(INDEX(Data!$A$1:R$1002,_xlfn.AGGREGATE(15,6,(OFFSET(Data!$A$1,0,MATCH(T$6,Data!$1:$1,0)-1,1000,1)=IF(T$7="","Yes",T$7))/(OFFSET(Data!$A$1,0,MATCH(T$6,Data!$1:$1,0)-1,1000,1)=IF(T$7="","Yes",T$7))*ROW(Data!$C$1:$C$1002),ROW(T65)-ROW(T$7)),1),"")</f>
        <v>Great American Country</v>
      </c>
      <c r="U65" s="43" t="str">
        <f ca="1">IF(V65="","",IF(INDEX(Data!$BR:$BR,MATCH(V65,Data!$A:$A,0),1)=0,"",INDEX(Data!$BR:$BR,MATCH(V65,Data!$A:$A,0),1)))</f>
        <v/>
      </c>
      <c r="V65" s="43" t="str">
        <f ca="1">IFERROR(INDEX(Data!$A$1:T$1002,_xlfn.AGGREGATE(15,6,(OFFSET(Data!$A$1,0,MATCH(V$6,Data!$1:$1,0)-1,1000,1)=IF(V$7="","Yes",V$7))/(OFFSET(Data!$A$1,0,MATCH(V$6,Data!$1:$1,0)-1,1000,1)=IF(V$7="","Yes",V$7))*ROW(Data!$C$1:$C$1002),ROW(V65)-ROW(V$7)),1),"")</f>
        <v>NECN</v>
      </c>
      <c r="W65" s="43" t="str">
        <f ca="1">IF(X65="","",IF(INDEX(Data!$BR:$BR,MATCH(X65,Data!$A:$A,0),1)=0,"",INDEX(Data!$BR:$BR,MATCH(X65,Data!$A:$A,0),1)))</f>
        <v/>
      </c>
      <c r="X65" s="43" t="str">
        <f ca="1">IFERROR(INDEX(Data!$A$1:Y$1002,_xlfn.AGGREGATE(15,6,(OFFSET(Data!$A$1,0,MATCH(X$6,Data!$1:$1,0)-1,1000,1)=IF(X$7="","Yes",X$7))/(OFFSET(Data!$A$1,0,MATCH(X$6,Data!$1:$1,0)-1,1000,1)=IF(X$7="","Yes",X$7))*ROW(Data!$C$1:$C$1002),ROW(X65)-ROW(X$7)),1),"")</f>
        <v>Smithsonian</v>
      </c>
      <c r="Y65" s="43" t="str">
        <f ca="1">IF(Z65="","",IF(INDEX(Data!$BR:$BR,MATCH(Z65,Data!$A:$A,0),1)=0,"",INDEX(Data!$BR:$BR,MATCH(Z65,Data!$A:$A,0),1)))</f>
        <v/>
      </c>
      <c r="Z65" s="43" t="str">
        <f ca="1">IFERROR(INDEX(Data!$A$1:AA$1002,_xlfn.AGGREGATE(15,6,(OFFSET(Data!$A$1,0,MATCH(Z$6,Data!$1:$1,0)-1,1000,1)=IF(Z$7="","Yes",Z$7))/(OFFSET(Data!$A$1,0,MATCH(Z$6,Data!$1:$1,0)-1,1000,1)=IF(Z$7="","Yes",Z$7))*ROW(Data!$C$1:$C$1002),ROW(Z65)-ROW(Z$7)),1),"")</f>
        <v/>
      </c>
      <c r="AA65" s="43" t="str">
        <f ca="1">IF(AB65="","",IF(INDEX(Data!$BR:$BR,MATCH(AB65,Data!$A:$A,0),1)=0,"",INDEX(Data!$BR:$BR,MATCH(AB65,Data!$A:$A,0),1)))</f>
        <v/>
      </c>
      <c r="AB65" s="43" t="str">
        <f ca="1">IFERROR(INDEX(Data!$A$1:AC$1002,_xlfn.AGGREGATE(15,6,(OFFSET(Data!$A$1,0,MATCH(AB$6,Data!$1:$1,0)-1,1000,1)=IF(AB$7="","Yes",AB$7))/(OFFSET(Data!$A$1,0,MATCH(AB$6,Data!$1:$1,0)-1,1000,1)=IF(AB$7="","Yes",AB$7))*ROW(Data!$C$1:$C$1002),ROW(AB65)-ROW(AB$7)),1),"")</f>
        <v>Nick Jr.</v>
      </c>
      <c r="AC65" s="43" t="str">
        <f ca="1">IF(AD65="","",IF(INDEX(Data!$BR:$BR,MATCH(AD65,Data!$A:$A,0),1)=0,"",INDEX(Data!$BR:$BR,MATCH(AD65,Data!$A:$A,0),1)))</f>
        <v/>
      </c>
      <c r="AD65" s="43" t="str">
        <f ca="1">IFERROR(INDEX(Data!$A$1:AE$1002,_xlfn.AGGREGATE(15,6,(OFFSET(Data!$A$1,0,MATCH(AD$6,Data!$1:$1,0)-1,1000,1)=IF(AD$7="","Yes",AD$7))/(OFFSET(Data!$A$1,0,MATCH(AD$6,Data!$1:$1,0)-1,1000,1)=IF(AD$7="","Yes",AD$7))*ROW(Data!$C$1:$C$1002),ROW(AD65)-ROW(AD$7)),1),"")</f>
        <v/>
      </c>
      <c r="AE65" s="43" t="str">
        <f ca="1">IF(AF65="","",IF(INDEX(Data!$BR:$BR,MATCH(AF65,Data!$A:$A,0),1)=0,"",INDEX(Data!$BR:$BR,MATCH(AF65,Data!$A:$A,0),1)))</f>
        <v/>
      </c>
      <c r="AF65" s="43" t="str">
        <f ca="1">IFERROR(INDEX(Data!$A$1:AM$1002,_xlfn.AGGREGATE(15,6,(OFFSET(Data!$A$1,0,MATCH(AF$6,Data!$1:$1,0)-1,1000,1)=IF(AF$7="","Yes",AF$7))/(OFFSET(Data!$A$1,0,MATCH(AF$6,Data!$1:$1,0)-1,1000,1)=IF(AF$7="","Yes",AF$7))*ROW(Data!$C$1:$C$1002),ROW(AF65)-ROW(AF$7)),1),"")</f>
        <v/>
      </c>
      <c r="AG65" s="43" t="str">
        <f ca="1">IF(AH65="","",IF(INDEX(Data!$BR:$BR,MATCH(AH65,Data!$A:$A,0),1)=0,"",INDEX(Data!$BR:$BR,MATCH(AH65,Data!$A:$A,0),1)))</f>
        <v/>
      </c>
      <c r="AH65" s="43" t="str">
        <f ca="1">IFERROR(INDEX(Data!$A$1:AO$1002,_xlfn.AGGREGATE(15,6,(OFFSET(Data!$A$1,0,MATCH(AH$6,Data!$1:$1,0)-1,1000,1)=IF(AH$7="","Yes",AH$7))/(OFFSET(Data!$A$1,0,MATCH(AH$6,Data!$1:$1,0)-1,1000,1)=IF(AH$7="","Yes",AH$7))*ROW(Data!$C$1:$C$1002),ROW(AH65)-ROW(AH$7)),1),"")</f>
        <v/>
      </c>
      <c r="AI65" s="43" t="str">
        <f ca="1">IF(AJ65="","",IF(INDEX(Data!$BR:$BR,MATCH(AJ65,Data!$A:$A,0),1)=0,"",INDEX(Data!$BR:$BR,MATCH(AJ65,Data!$A:$A,0),1)))</f>
        <v/>
      </c>
      <c r="AJ65" s="43" t="str">
        <f ca="1">IFERROR(INDEX(Data!$A$1:AQ$1002,_xlfn.AGGREGATE(15,6,(OFFSET(Data!$A$1,0,MATCH(AJ$6,Data!$1:$1,0)-1,1000,1)=IF(AJ$7="","Yes",AJ$7))/(OFFSET(Data!$A$1,0,MATCH(AJ$6,Data!$1:$1,0)-1,1000,1)=IF(AJ$7="","Yes",AJ$7))*ROW(Data!$C$1:$C$1002),ROW(AJ65)-ROW(AJ$7)),1),"")</f>
        <v>Science</v>
      </c>
      <c r="AK65" s="43" t="str">
        <f ca="1">IF(AL65="","",IF(INDEX(Data!$BR:$BR,MATCH(AL65,Data!$A:$A,0),1)=0,"",INDEX(Data!$BR:$BR,MATCH(AL65,Data!$A:$A,0),1)))</f>
        <v/>
      </c>
      <c r="AL65" s="43" t="str">
        <f ca="1">IFERROR(INDEX(Data!$A$1:AS$1002,_xlfn.AGGREGATE(15,6,(OFFSET(Data!$A$1,0,MATCH(AL$6,Data!$1:$1,0)-1,1000,1)=IF(AL$7="","Yes",AL$7))/(OFFSET(Data!$A$1,0,MATCH(AL$6,Data!$1:$1,0)-1,1000,1)=IF(AL$7="","Yes",AL$7))*ROW(Data!$C$1:$C$1002),ROW(AL65)-ROW(AL$7)),1),"")</f>
        <v/>
      </c>
      <c r="AM65" s="43" t="str">
        <f ca="1">IF(AN65="","",IF(INDEX(Data!$BR:$BR,MATCH(AN65,Data!$A:$A,0),1)=0,"",INDEX(Data!$BR:$BR,MATCH(AN65,Data!$A:$A,0),1)))</f>
        <v/>
      </c>
      <c r="AN65" s="43" t="str">
        <f ca="1">IFERROR(INDEX(Data!$A$1:AU$1002,_xlfn.AGGREGATE(15,6,(OFFSET(Data!$A$1,0,MATCH(AN$6,Data!$1:$1,0)-1,1000,1)=IF(AN$7="","Yes",AN$7))/(OFFSET(Data!$A$1,0,MATCH(AN$6,Data!$1:$1,0)-1,1000,1)=IF(AN$7="","Yes",AN$7))*ROW(Data!$C$1:$C$1002),ROW(AN65)-ROW(AN$7)),1),"")</f>
        <v>Viceland</v>
      </c>
    </row>
    <row r="66" spans="1:40" ht="24" x14ac:dyDescent="0.4">
      <c r="A66" s="43" t="str">
        <f ca="1">IF(B66="","",IF(INDEX(Data!$BR:$BR,MATCH(B66,Data!$A:$A,0),1)=0,"",INDEX(Data!$BR:$BR,MATCH(B66,Data!$A:$A,0),1)))</f>
        <v/>
      </c>
      <c r="B66" s="43" t="str">
        <f ca="1">IFERROR(INDEX(Data!A$1:$A$1002,_xlfn.AGGREGATE(15,6,(OFFSET(Data!$A$1,0,MATCH(B$6,Data!$1:$1,0)-1,1000,1)=IF(B$7="","Yes",B$7))/(OFFSET(Data!$A$1,0,MATCH(B$6,Data!$1:$1,0)-1,1000,1)=IF(B$7="","Yes",B$7))*ROW(Data!$C$1:$C$1002),ROW(B66)-ROW(B$7)),1),"")</f>
        <v>Viceland</v>
      </c>
      <c r="C66" s="43" t="str">
        <f ca="1">IF(D66="","",IF(INDEX(Data!$BR:$BR,MATCH(D66,Data!$A:$A,0),1)=0,"",INDEX(Data!$BR:$BR,MATCH(D66,Data!$A:$A,0),1)))</f>
        <v/>
      </c>
      <c r="D66" s="43" t="str">
        <f ca="1">IFERROR(INDEX(Data!$A$1:C$1002,_xlfn.AGGREGATE(15,6,(OFFSET(Data!$A$1,0,MATCH(D$6,Data!$1:$1,0)-1,1000,1)=IF(D$7="","Yes",D$7))/(OFFSET(Data!$A$1,0,MATCH(D$6,Data!$1:$1,0)-1,1000,1)=IF(D$7="","Yes",D$7))*ROW(Data!$C$1:$C$1002),ROW(D66)-ROW(D$7)),1),"")</f>
        <v/>
      </c>
      <c r="E66" s="43" t="str">
        <f ca="1">IF(F66="","",IF(INDEX(Data!$BR:$BR,MATCH(F66,Data!$A:$A,0),1)=0,"",INDEX(Data!$BR:$BR,MATCH(F66,Data!$A:$A,0),1)))</f>
        <v/>
      </c>
      <c r="F66" s="43" t="str">
        <f ca="1">IFERROR(INDEX(Data!$A$1:E$1002,_xlfn.AGGREGATE(15,6,(OFFSET(Data!$A$1,0,MATCH(F$6,Data!$1:$1,0)-1,1000,1)=IF(F$7="","Yes",F$7))/(OFFSET(Data!$A$1,0,MATCH(F$6,Data!$1:$1,0)-1,1000,1)=IF(F$7="","Yes",F$7))*ROW(Data!$C$1:$C$1002),ROW(F66)-ROW(F$7)),1),"")</f>
        <v/>
      </c>
      <c r="G66" s="43" t="str">
        <f ca="1">IF(H66="","",IF(INDEX(Data!$BR:$BR,MATCH(H66,Data!$A:$A,0),1)=0,"",INDEX(Data!$BR:$BR,MATCH(H66,Data!$A:$A,0),1)))</f>
        <v/>
      </c>
      <c r="H66" s="43" t="str">
        <f ca="1">IFERROR(INDEX(Data!$A$1:G$1002,_xlfn.AGGREGATE(15,6,(OFFSET(Data!$A$1,0,MATCH(H$6,Data!$1:$1,0)-1,1000,1)=IF(H$7="","Yes",H$7))/(OFFSET(Data!$A$1,0,MATCH(H$6,Data!$1:$1,0)-1,1000,1)=IF(H$7="","Yes",H$7))*ROW(Data!$C$1:$C$1002),ROW(H66)-ROW(H$7)),1),"")</f>
        <v/>
      </c>
      <c r="I66" s="43" t="str">
        <f ca="1">IF(J66="","",IF(INDEX(Data!$BR:$BR,MATCH(J66,Data!$A:$A,0),1)=0,"",INDEX(Data!$BR:$BR,MATCH(J66,Data!$A:$A,0),1)))</f>
        <v/>
      </c>
      <c r="J66" s="43" t="str">
        <f ca="1">IFERROR(INDEX(Data!$A$1:I$1002,_xlfn.AGGREGATE(15,6,(OFFSET(Data!$A$1,0,MATCH(J$6,Data!$1:$1,0)-1,1000,1)=IF(J$7="","Yes",J$7))/(OFFSET(Data!$A$1,0,MATCH(J$6,Data!$1:$1,0)-1,1000,1)=IF(J$7="","Yes",J$7))*ROW(Data!$C$1:$C$1002),ROW(J66)-ROW(J$7)),1),"")</f>
        <v>Paramount Network</v>
      </c>
      <c r="K66" s="43" t="str">
        <f ca="1">IF(L66="","",IF(INDEX(Data!$BR:$BR,MATCH(L66,Data!$A:$A,0),1)=0,"",INDEX(Data!$BR:$BR,MATCH(L66,Data!$A:$A,0),1)))</f>
        <v/>
      </c>
      <c r="L66" s="43" t="str">
        <f ca="1">IFERROR(INDEX(Data!$A$1:K$1002,_xlfn.AGGREGATE(15,6,(OFFSET(Data!$A$1,0,MATCH(L$6,Data!$1:$1,0)-1,1000,1)=IF(L$7="","Yes",L$7))/(OFFSET(Data!$A$1,0,MATCH(L$6,Data!$1:$1,0)-1,1000,1)=IF(L$7="","Yes",L$7))*ROW(Data!$C$1:$C$1002),ROW(L66)-ROW(L$7)),1),"")</f>
        <v>QVC 2</v>
      </c>
      <c r="M66" s="43" t="str">
        <f ca="1">IF(N66="","",IF(INDEX(Data!$BR:$BR,MATCH(N66,Data!$A:$A,0),1)=0,"",INDEX(Data!$BR:$BR,MATCH(N66,Data!$A:$A,0),1)))</f>
        <v/>
      </c>
      <c r="N66" s="43" t="str">
        <f ca="1">IFERROR(INDEX(Data!$A$1:M$1002,_xlfn.AGGREGATE(15,6,(OFFSET(Data!$A$1,0,MATCH(N$6,Data!$1:$1,0)-1,1000,1)=IF(N$7="","Yes",N$7))/(OFFSET(Data!$A$1,0,MATCH(N$6,Data!$1:$1,0)-1,1000,1)=IF(N$7="","Yes",N$7))*ROW(Data!$C$1:$C$1002),ROW(N66)-ROW(N$7)),1),"")</f>
        <v>Motor Trend</v>
      </c>
      <c r="O66" s="43" t="str">
        <f ca="1">IF(P66="","",IF(INDEX(Data!$BR:$BR,MATCH(P66,Data!$A:$A,0),1)=0,"",INDEX(Data!$BR:$BR,MATCH(P66,Data!$A:$A,0),1)))</f>
        <v/>
      </c>
      <c r="P66" s="43" t="str">
        <f ca="1">IFERROR(INDEX(Data!$A$1:O$1002,_xlfn.AGGREGATE(15,6,(OFFSET(Data!$A$1,0,MATCH(P$6,Data!$1:$1,0)-1,1000,1)=IF(P$7="","Yes",P$7))/(OFFSET(Data!$A$1,0,MATCH(P$6,Data!$1:$1,0)-1,1000,1)=IF(P$7="","Yes",P$7))*ROW(Data!$C$1:$C$1002),ROW(P66)-ROW(P$7)),1),"")</f>
        <v>FXX</v>
      </c>
      <c r="Q66" s="43" t="str">
        <f ca="1">IF(R66="","",IF(INDEX(Data!$BR:$BR,MATCH(R66,Data!$A:$A,0),1)=0,"",INDEX(Data!$BR:$BR,MATCH(R66,Data!$A:$A,0),1)))</f>
        <v/>
      </c>
      <c r="R66" s="43" t="str">
        <f ca="1">IFERROR(INDEX(Data!$A$1:Q$1002,_xlfn.AGGREGATE(15,6,(OFFSET(Data!$A$1,0,MATCH(R$6,Data!$1:$1,0)-1,1000,1)=IF(R$7="","Yes",R$7))/(OFFSET(Data!$A$1,0,MATCH(R$6,Data!$1:$1,0)-1,1000,1)=IF(R$7="","Yes",R$7))*ROW(Data!$C$1:$C$1002),ROW(R66)-ROW(R$7)),1),"")</f>
        <v>FX Movie Channel</v>
      </c>
      <c r="S66" s="43" t="str">
        <f ca="1">IF(T66="","",IF(INDEX(Data!$BR:$BR,MATCH(T66,Data!$A:$A,0),1)=0,"",INDEX(Data!$BR:$BR,MATCH(T66,Data!$A:$A,0),1)))</f>
        <v/>
      </c>
      <c r="T66" s="43" t="str">
        <f ca="1">IFERROR(INDEX(Data!$A$1:R$1002,_xlfn.AGGREGATE(15,6,(OFFSET(Data!$A$1,0,MATCH(T$6,Data!$1:$1,0)-1,1000,1)=IF(T$7="","Yes",T$7))/(OFFSET(Data!$A$1,0,MATCH(T$6,Data!$1:$1,0)-1,1000,1)=IF(T$7="","Yes",T$7))*ROW(Data!$C$1:$C$1002),ROW(T66)-ROW(T$7)),1),"")</f>
        <v>History</v>
      </c>
      <c r="U66" s="43" t="str">
        <f ca="1">IF(V66="","",IF(INDEX(Data!$BR:$BR,MATCH(V66,Data!$A:$A,0),1)=0,"",INDEX(Data!$BR:$BR,MATCH(V66,Data!$A:$A,0),1)))</f>
        <v/>
      </c>
      <c r="V66" s="43" t="str">
        <f ca="1">IFERROR(INDEX(Data!$A$1:T$1002,_xlfn.AGGREGATE(15,6,(OFFSET(Data!$A$1,0,MATCH(V$6,Data!$1:$1,0)-1,1000,1)=IF(V$7="","Yes",V$7))/(OFFSET(Data!$A$1,0,MATCH(V$6,Data!$1:$1,0)-1,1000,1)=IF(V$7="","Yes",V$7))*ROW(Data!$C$1:$C$1002),ROW(V66)-ROW(V$7)),1),"")</f>
        <v>NESN National</v>
      </c>
      <c r="W66" s="43" t="str">
        <f ca="1">IF(X66="","",IF(INDEX(Data!$BR:$BR,MATCH(X66,Data!$A:$A,0),1)=0,"",INDEX(Data!$BR:$BR,MATCH(X66,Data!$A:$A,0),1)))</f>
        <v/>
      </c>
      <c r="X66" s="43" t="str">
        <f ca="1">IFERROR(INDEX(Data!$A$1:Y$1002,_xlfn.AGGREGATE(15,6,(OFFSET(Data!$A$1,0,MATCH(X$6,Data!$1:$1,0)-1,1000,1)=IF(X$7="","Yes",X$7))/(OFFSET(Data!$A$1,0,MATCH(X$6,Data!$1:$1,0)-1,1000,1)=IF(X$7="","Yes",X$7))*ROW(Data!$C$1:$C$1002),ROW(X66)-ROW(X$7)),1),"")</f>
        <v>Syfy</v>
      </c>
      <c r="Y66" s="43" t="str">
        <f ca="1">IF(Z66="","",IF(INDEX(Data!$BR:$BR,MATCH(Z66,Data!$A:$A,0),1)=0,"",INDEX(Data!$BR:$BR,MATCH(Z66,Data!$A:$A,0),1)))</f>
        <v/>
      </c>
      <c r="Z66" s="43" t="str">
        <f ca="1">IFERROR(INDEX(Data!$A$1:AA$1002,_xlfn.AGGREGATE(15,6,(OFFSET(Data!$A$1,0,MATCH(Z$6,Data!$1:$1,0)-1,1000,1)=IF(Z$7="","Yes",Z$7))/(OFFSET(Data!$A$1,0,MATCH(Z$6,Data!$1:$1,0)-1,1000,1)=IF(Z$7="","Yes",Z$7))*ROW(Data!$C$1:$C$1002),ROW(Z66)-ROW(Z$7)),1),"")</f>
        <v/>
      </c>
      <c r="AA66" s="43" t="str">
        <f ca="1">IF(AB66="","",IF(INDEX(Data!$BR:$BR,MATCH(AB66,Data!$A:$A,0),1)=0,"",INDEX(Data!$BR:$BR,MATCH(AB66,Data!$A:$A,0),1)))</f>
        <v/>
      </c>
      <c r="AB66" s="43" t="str">
        <f ca="1">IFERROR(INDEX(Data!$A$1:AC$1002,_xlfn.AGGREGATE(15,6,(OFFSET(Data!$A$1,0,MATCH(AB$6,Data!$1:$1,0)-1,1000,1)=IF(AB$7="","Yes",AB$7))/(OFFSET(Data!$A$1,0,MATCH(AB$6,Data!$1:$1,0)-1,1000,1)=IF(AB$7="","Yes",AB$7))*ROW(Data!$C$1:$C$1002),ROW(AB66)-ROW(AB$7)),1),"")</f>
        <v>Nickelodeon</v>
      </c>
      <c r="AC66" s="43" t="str">
        <f ca="1">IF(AD66="","",IF(INDEX(Data!$BR:$BR,MATCH(AD66,Data!$A:$A,0),1)=0,"",INDEX(Data!$BR:$BR,MATCH(AD66,Data!$A:$A,0),1)))</f>
        <v/>
      </c>
      <c r="AD66" s="43" t="str">
        <f ca="1">IFERROR(INDEX(Data!$A$1:AE$1002,_xlfn.AGGREGATE(15,6,(OFFSET(Data!$A$1,0,MATCH(AD$6,Data!$1:$1,0)-1,1000,1)=IF(AD$7="","Yes",AD$7))/(OFFSET(Data!$A$1,0,MATCH(AD$6,Data!$1:$1,0)-1,1000,1)=IF(AD$7="","Yes",AD$7))*ROW(Data!$C$1:$C$1002),ROW(AD66)-ROW(AD$7)),1),"")</f>
        <v/>
      </c>
      <c r="AE66" s="43" t="str">
        <f ca="1">IF(AF66="","",IF(INDEX(Data!$BR:$BR,MATCH(AF66,Data!$A:$A,0),1)=0,"",INDEX(Data!$BR:$BR,MATCH(AF66,Data!$A:$A,0),1)))</f>
        <v/>
      </c>
      <c r="AF66" s="43" t="str">
        <f ca="1">IFERROR(INDEX(Data!$A$1:AM$1002,_xlfn.AGGREGATE(15,6,(OFFSET(Data!$A$1,0,MATCH(AF$6,Data!$1:$1,0)-1,1000,1)=IF(AF$7="","Yes",AF$7))/(OFFSET(Data!$A$1,0,MATCH(AF$6,Data!$1:$1,0)-1,1000,1)=IF(AF$7="","Yes",AF$7))*ROW(Data!$C$1:$C$1002),ROW(AF66)-ROW(AF$7)),1),"")</f>
        <v/>
      </c>
      <c r="AG66" s="43" t="str">
        <f ca="1">IF(AH66="","",IF(INDEX(Data!$BR:$BR,MATCH(AH66,Data!$A:$A,0),1)=0,"",INDEX(Data!$BR:$BR,MATCH(AH66,Data!$A:$A,0),1)))</f>
        <v/>
      </c>
      <c r="AH66" s="43" t="str">
        <f ca="1">IFERROR(INDEX(Data!$A$1:AO$1002,_xlfn.AGGREGATE(15,6,(OFFSET(Data!$A$1,0,MATCH(AH$6,Data!$1:$1,0)-1,1000,1)=IF(AH$7="","Yes",AH$7))/(OFFSET(Data!$A$1,0,MATCH(AH$6,Data!$1:$1,0)-1,1000,1)=IF(AH$7="","Yes",AH$7))*ROW(Data!$C$1:$C$1002),ROW(AH66)-ROW(AH$7)),1),"")</f>
        <v/>
      </c>
      <c r="AI66" s="43" t="str">
        <f ca="1">IF(AJ66="","",IF(INDEX(Data!$BR:$BR,MATCH(AJ66,Data!$A:$A,0),1)=0,"",INDEX(Data!$BR:$BR,MATCH(AJ66,Data!$A:$A,0),1)))</f>
        <v/>
      </c>
      <c r="AJ66" s="43" t="str">
        <f ca="1">IFERROR(INDEX(Data!$A$1:AQ$1002,_xlfn.AGGREGATE(15,6,(OFFSET(Data!$A$1,0,MATCH(AJ$6,Data!$1:$1,0)-1,1000,1)=IF(AJ$7="","Yes",AJ$7))/(OFFSET(Data!$A$1,0,MATCH(AJ$6,Data!$1:$1,0)-1,1000,1)=IF(AJ$7="","Yes",AJ$7))*ROW(Data!$C$1:$C$1002),ROW(AJ66)-ROW(AJ$7)),1),"")</f>
        <v>SEC Network</v>
      </c>
      <c r="AK66" s="43" t="str">
        <f ca="1">IF(AL66="","",IF(INDEX(Data!$BR:$BR,MATCH(AL66,Data!$A:$A,0),1)=0,"",INDEX(Data!$BR:$BR,MATCH(AL66,Data!$A:$A,0),1)))</f>
        <v/>
      </c>
      <c r="AL66" s="43" t="str">
        <f ca="1">IFERROR(INDEX(Data!$A$1:AS$1002,_xlfn.AGGREGATE(15,6,(OFFSET(Data!$A$1,0,MATCH(AL$6,Data!$1:$1,0)-1,1000,1)=IF(AL$7="","Yes",AL$7))/(OFFSET(Data!$A$1,0,MATCH(AL$6,Data!$1:$1,0)-1,1000,1)=IF(AL$7="","Yes",AL$7))*ROW(Data!$C$1:$C$1002),ROW(AL66)-ROW(AL$7)),1),"")</f>
        <v/>
      </c>
      <c r="AM66" s="43" t="str">
        <f ca="1">IF(AN66="","",IF(INDEX(Data!$BR:$BR,MATCH(AN66,Data!$A:$A,0),1)=0,"",INDEX(Data!$BR:$BR,MATCH(AN66,Data!$A:$A,0),1)))</f>
        <v/>
      </c>
      <c r="AN66" s="43" t="str">
        <f ca="1">IFERROR(INDEX(Data!$A$1:AU$1002,_xlfn.AGGREGATE(15,6,(OFFSET(Data!$A$1,0,MATCH(AN$6,Data!$1:$1,0)-1,1000,1)=IF(AN$7="","Yes",AN$7))/(OFFSET(Data!$A$1,0,MATCH(AN$6,Data!$1:$1,0)-1,1000,1)=IF(AN$7="","Yes",AN$7))*ROW(Data!$C$1:$C$1002),ROW(AN66)-ROW(AN$7)),1),"")</f>
        <v>We TV</v>
      </c>
    </row>
    <row r="67" spans="1:40" x14ac:dyDescent="0.4">
      <c r="A67" s="43" t="str">
        <f ca="1">IF(B67="","",IF(INDEX(Data!$BR:$BR,MATCH(B67,Data!$A:$A,0),1)=0,"",INDEX(Data!$BR:$BR,MATCH(B67,Data!$A:$A,0),1)))</f>
        <v/>
      </c>
      <c r="B67" s="43" t="str">
        <f ca="1">IFERROR(INDEX(Data!A$1:$A$1002,_xlfn.AGGREGATE(15,6,(OFFSET(Data!$A$1,0,MATCH(B$6,Data!$1:$1,0)-1,1000,1)=IF(B$7="","Yes",B$7))/(OFFSET(Data!$A$1,0,MATCH(B$6,Data!$1:$1,0)-1,1000,1)=IF(B$7="","Yes",B$7))*ROW(Data!$C$1:$C$1002),ROW(B67)-ROW(B$7)),1),"")</f>
        <v>We TV</v>
      </c>
      <c r="C67" s="43" t="str">
        <f ca="1">IF(D67="","",IF(INDEX(Data!$BR:$BR,MATCH(D67,Data!$A:$A,0),1)=0,"",INDEX(Data!$BR:$BR,MATCH(D67,Data!$A:$A,0),1)))</f>
        <v/>
      </c>
      <c r="D67" s="43" t="str">
        <f ca="1">IFERROR(INDEX(Data!$A$1:C$1002,_xlfn.AGGREGATE(15,6,(OFFSET(Data!$A$1,0,MATCH(D$6,Data!$1:$1,0)-1,1000,1)=IF(D$7="","Yes",D$7))/(OFFSET(Data!$A$1,0,MATCH(D$6,Data!$1:$1,0)-1,1000,1)=IF(D$7="","Yes",D$7))*ROW(Data!$C$1:$C$1002),ROW(D67)-ROW(D$7)),1),"")</f>
        <v/>
      </c>
      <c r="E67" s="43" t="str">
        <f ca="1">IF(F67="","",IF(INDEX(Data!$BR:$BR,MATCH(F67,Data!$A:$A,0),1)=0,"",INDEX(Data!$BR:$BR,MATCH(F67,Data!$A:$A,0),1)))</f>
        <v/>
      </c>
      <c r="F67" s="43" t="str">
        <f ca="1">IFERROR(INDEX(Data!$A$1:E$1002,_xlfn.AGGREGATE(15,6,(OFFSET(Data!$A$1,0,MATCH(F$6,Data!$1:$1,0)-1,1000,1)=IF(F$7="","Yes",F$7))/(OFFSET(Data!$A$1,0,MATCH(F$6,Data!$1:$1,0)-1,1000,1)=IF(F$7="","Yes",F$7))*ROW(Data!$C$1:$C$1002),ROW(F67)-ROW(F$7)),1),"")</f>
        <v/>
      </c>
      <c r="G67" s="43" t="str">
        <f ca="1">IF(H67="","",IF(INDEX(Data!$BR:$BR,MATCH(H67,Data!$A:$A,0),1)=0,"",INDEX(Data!$BR:$BR,MATCH(H67,Data!$A:$A,0),1)))</f>
        <v/>
      </c>
      <c r="H67" s="43" t="str">
        <f ca="1">IFERROR(INDEX(Data!$A$1:G$1002,_xlfn.AGGREGATE(15,6,(OFFSET(Data!$A$1,0,MATCH(H$6,Data!$1:$1,0)-1,1000,1)=IF(H$7="","Yes",H$7))/(OFFSET(Data!$A$1,0,MATCH(H$6,Data!$1:$1,0)-1,1000,1)=IF(H$7="","Yes",H$7))*ROW(Data!$C$1:$C$1002),ROW(H67)-ROW(H$7)),1),"")</f>
        <v/>
      </c>
      <c r="I67" s="43" t="str">
        <f ca="1">IF(J67="","",IF(INDEX(Data!$BR:$BR,MATCH(J67,Data!$A:$A,0),1)=0,"",INDEX(Data!$BR:$BR,MATCH(J67,Data!$A:$A,0),1)))</f>
        <v/>
      </c>
      <c r="J67" s="43" t="str">
        <f ca="1">IFERROR(INDEX(Data!$A$1:I$1002,_xlfn.AGGREGATE(15,6,(OFFSET(Data!$A$1,0,MATCH(J$6,Data!$1:$1,0)-1,1000,1)=IF(J$7="","Yes",J$7))/(OFFSET(Data!$A$1,0,MATCH(J$6,Data!$1:$1,0)-1,1000,1)=IF(J$7="","Yes",J$7))*ROW(Data!$C$1:$C$1002),ROW(J67)-ROW(J$7)),1),"")</f>
        <v>QVC</v>
      </c>
      <c r="K67" s="43" t="str">
        <f ca="1">IF(L67="","",IF(INDEX(Data!$BR:$BR,MATCH(L67,Data!$A:$A,0),1)=0,"",INDEX(Data!$BR:$BR,MATCH(L67,Data!$A:$A,0),1)))</f>
        <v/>
      </c>
      <c r="L67" s="43" t="str">
        <f ca="1">IFERROR(INDEX(Data!$A$1:K$1002,_xlfn.AGGREGATE(15,6,(OFFSET(Data!$A$1,0,MATCH(L$6,Data!$1:$1,0)-1,1000,1)=IF(L$7="","Yes",L$7))/(OFFSET(Data!$A$1,0,MATCH(L$6,Data!$1:$1,0)-1,1000,1)=IF(L$7="","Yes",L$7))*ROW(Data!$C$1:$C$1002),ROW(L67)-ROW(L$7)),1),"")</f>
        <v>Reelz</v>
      </c>
      <c r="M67" s="43" t="str">
        <f ca="1">IF(N67="","",IF(INDEX(Data!$BR:$BR,MATCH(N67,Data!$A:$A,0),1)=0,"",INDEX(Data!$BR:$BR,MATCH(N67,Data!$A:$A,0),1)))</f>
        <v/>
      </c>
      <c r="N67" s="43" t="str">
        <f ca="1">IFERROR(INDEX(Data!$A$1:M$1002,_xlfn.AGGREGATE(15,6,(OFFSET(Data!$A$1,0,MATCH(N$6,Data!$1:$1,0)-1,1000,1)=IF(N$7="","Yes",N$7))/(OFFSET(Data!$A$1,0,MATCH(N$6,Data!$1:$1,0)-1,1000,1)=IF(N$7="","Yes",N$7))*ROW(Data!$C$1:$C$1002),ROW(N67)-ROW(N$7)),1),"")</f>
        <v>MSNBC</v>
      </c>
      <c r="O67" s="43" t="str">
        <f ca="1">IF(P67="","",IF(INDEX(Data!$BR:$BR,MATCH(P67,Data!$A:$A,0),1)=0,"",INDEX(Data!$BR:$BR,MATCH(P67,Data!$A:$A,0),1)))</f>
        <v/>
      </c>
      <c r="P67" s="43" t="str">
        <f ca="1">IFERROR(INDEX(Data!$A$1:O$1002,_xlfn.AGGREGATE(15,6,(OFFSET(Data!$A$1,0,MATCH(P$6,Data!$1:$1,0)-1,1000,1)=IF(P$7="","Yes",P$7))/(OFFSET(Data!$A$1,0,MATCH(P$6,Data!$1:$1,0)-1,1000,1)=IF(P$7="","Yes",P$7))*ROW(Data!$C$1:$C$1002),ROW(P67)-ROW(P$7)),1),"")</f>
        <v>FYI</v>
      </c>
      <c r="Q67" s="43" t="str">
        <f ca="1">IF(R67="","",IF(INDEX(Data!$BR:$BR,MATCH(R67,Data!$A:$A,0),1)=0,"",INDEX(Data!$BR:$BR,MATCH(R67,Data!$A:$A,0),1)))</f>
        <v/>
      </c>
      <c r="R67" s="43" t="str">
        <f ca="1">IFERROR(INDEX(Data!$A$1:Q$1002,_xlfn.AGGREGATE(15,6,(OFFSET(Data!$A$1,0,MATCH(R$6,Data!$1:$1,0)-1,1000,1)=IF(R$7="","Yes",R$7))/(OFFSET(Data!$A$1,0,MATCH(R$6,Data!$1:$1,0)-1,1000,1)=IF(R$7="","Yes",R$7))*ROW(Data!$C$1:$C$1002),ROW(R67)-ROW(R$7)),1),"")</f>
        <v>FXX</v>
      </c>
      <c r="S67" s="43" t="str">
        <f ca="1">IF(T67="","",IF(INDEX(Data!$BR:$BR,MATCH(T67,Data!$A:$A,0),1)=0,"",INDEX(Data!$BR:$BR,MATCH(T67,Data!$A:$A,0),1)))</f>
        <v/>
      </c>
      <c r="T67" s="43" t="str">
        <f ca="1">IFERROR(INDEX(Data!$A$1:R$1002,_xlfn.AGGREGATE(15,6,(OFFSET(Data!$A$1,0,MATCH(T$6,Data!$1:$1,0)-1,1000,1)=IF(T$7="","Yes",T$7))/(OFFSET(Data!$A$1,0,MATCH(T$6,Data!$1:$1,0)-1,1000,1)=IF(T$7="","Yes",T$7))*ROW(Data!$C$1:$C$1002),ROW(T67)-ROW(T$7)),1),"")</f>
        <v>History En Español</v>
      </c>
      <c r="U67" s="43" t="str">
        <f ca="1">IF(V67="","",IF(INDEX(Data!$BR:$BR,MATCH(V67,Data!$A:$A,0),1)=0,"",INDEX(Data!$BR:$BR,MATCH(V67,Data!$A:$A,0),1)))</f>
        <v/>
      </c>
      <c r="V67" s="43" t="str">
        <f ca="1">IFERROR(INDEX(Data!$A$1:T$1002,_xlfn.AGGREGATE(15,6,(OFFSET(Data!$A$1,0,MATCH(V$6,Data!$1:$1,0)-1,1000,1)=IF(V$7="","Yes",V$7))/(OFFSET(Data!$A$1,0,MATCH(V$6,Data!$1:$1,0)-1,1000,1)=IF(V$7="","Yes",V$7))*ROW(Data!$C$1:$C$1002),ROW(V67)-ROW(V$7)),1),"")</f>
        <v>Newsy</v>
      </c>
      <c r="W67" s="43" t="str">
        <f ca="1">IF(X67="","",IF(INDEX(Data!$BR:$BR,MATCH(X67,Data!$A:$A,0),1)=0,"",INDEX(Data!$BR:$BR,MATCH(X67,Data!$A:$A,0),1)))</f>
        <v/>
      </c>
      <c r="X67" s="43" t="str">
        <f ca="1">IFERROR(INDEX(Data!$A$1:Y$1002,_xlfn.AGGREGATE(15,6,(OFFSET(Data!$A$1,0,MATCH(X$6,Data!$1:$1,0)-1,1000,1)=IF(X$7="","Yes",X$7))/(OFFSET(Data!$A$1,0,MATCH(X$6,Data!$1:$1,0)-1,1000,1)=IF(X$7="","Yes",X$7))*ROW(Data!$C$1:$C$1002),ROW(X67)-ROW(X$7)),1),"")</f>
        <v>TBS</v>
      </c>
      <c r="Y67" s="43" t="str">
        <f ca="1">IF(Z67="","",IF(INDEX(Data!$BR:$BR,MATCH(Z67,Data!$A:$A,0),1)=0,"",INDEX(Data!$BR:$BR,MATCH(Z67,Data!$A:$A,0),1)))</f>
        <v/>
      </c>
      <c r="Z67" s="43" t="str">
        <f ca="1">IFERROR(INDEX(Data!$A$1:AA$1002,_xlfn.AGGREGATE(15,6,(OFFSET(Data!$A$1,0,MATCH(Z$6,Data!$1:$1,0)-1,1000,1)=IF(Z$7="","Yes",Z$7))/(OFFSET(Data!$A$1,0,MATCH(Z$6,Data!$1:$1,0)-1,1000,1)=IF(Z$7="","Yes",Z$7))*ROW(Data!$C$1:$C$1002),ROW(Z67)-ROW(Z$7)),1),"")</f>
        <v/>
      </c>
      <c r="AA67" s="43" t="str">
        <f ca="1">IF(AB67="","",IF(INDEX(Data!$BR:$BR,MATCH(AB67,Data!$A:$A,0),1)=0,"",INDEX(Data!$BR:$BR,MATCH(AB67,Data!$A:$A,0),1)))</f>
        <v/>
      </c>
      <c r="AB67" s="43" t="str">
        <f ca="1">IFERROR(INDEX(Data!$A$1:AC$1002,_xlfn.AGGREGATE(15,6,(OFFSET(Data!$A$1,0,MATCH(AB$6,Data!$1:$1,0)-1,1000,1)=IF(AB$7="","Yes",AB$7))/(OFFSET(Data!$A$1,0,MATCH(AB$6,Data!$1:$1,0)-1,1000,1)=IF(AB$7="","Yes",AB$7))*ROW(Data!$C$1:$C$1002),ROW(AB67)-ROW(AB$7)),1),"")</f>
        <v>Olympic Channel</v>
      </c>
      <c r="AC67" s="43" t="str">
        <f ca="1">IF(AD67="","",IF(INDEX(Data!$BR:$BR,MATCH(AD67,Data!$A:$A,0),1)=0,"",INDEX(Data!$BR:$BR,MATCH(AD67,Data!$A:$A,0),1)))</f>
        <v/>
      </c>
      <c r="AD67" s="43" t="str">
        <f ca="1">IFERROR(INDEX(Data!$A$1:AE$1002,_xlfn.AGGREGATE(15,6,(OFFSET(Data!$A$1,0,MATCH(AD$6,Data!$1:$1,0)-1,1000,1)=IF(AD$7="","Yes",AD$7))/(OFFSET(Data!$A$1,0,MATCH(AD$6,Data!$1:$1,0)-1,1000,1)=IF(AD$7="","Yes",AD$7))*ROW(Data!$C$1:$C$1002),ROW(AD67)-ROW(AD$7)),1),"")</f>
        <v/>
      </c>
      <c r="AE67" s="43" t="str">
        <f ca="1">IF(AF67="","",IF(INDEX(Data!$BR:$BR,MATCH(AF67,Data!$A:$A,0),1)=0,"",INDEX(Data!$BR:$BR,MATCH(AF67,Data!$A:$A,0),1)))</f>
        <v/>
      </c>
      <c r="AF67" s="43" t="str">
        <f ca="1">IFERROR(INDEX(Data!$A$1:AM$1002,_xlfn.AGGREGATE(15,6,(OFFSET(Data!$A$1,0,MATCH(AF$6,Data!$1:$1,0)-1,1000,1)=IF(AF$7="","Yes",AF$7))/(OFFSET(Data!$A$1,0,MATCH(AF$6,Data!$1:$1,0)-1,1000,1)=IF(AF$7="","Yes",AF$7))*ROW(Data!$C$1:$C$1002),ROW(AF67)-ROW(AF$7)),1),"")</f>
        <v/>
      </c>
      <c r="AG67" s="43" t="str">
        <f ca="1">IF(AH67="","",IF(INDEX(Data!$BR:$BR,MATCH(AH67,Data!$A:$A,0),1)=0,"",INDEX(Data!$BR:$BR,MATCH(AH67,Data!$A:$A,0),1)))</f>
        <v/>
      </c>
      <c r="AH67" s="43" t="str">
        <f ca="1">IFERROR(INDEX(Data!$A$1:AO$1002,_xlfn.AGGREGATE(15,6,(OFFSET(Data!$A$1,0,MATCH(AH$6,Data!$1:$1,0)-1,1000,1)=IF(AH$7="","Yes",AH$7))/(OFFSET(Data!$A$1,0,MATCH(AH$6,Data!$1:$1,0)-1,1000,1)=IF(AH$7="","Yes",AH$7))*ROW(Data!$C$1:$C$1002),ROW(AH67)-ROW(AH$7)),1),"")</f>
        <v/>
      </c>
      <c r="AI67" s="43" t="str">
        <f ca="1">IF(AJ67="","",IF(INDEX(Data!$BR:$BR,MATCH(AJ67,Data!$A:$A,0),1)=0,"",INDEX(Data!$BR:$BR,MATCH(AJ67,Data!$A:$A,0),1)))</f>
        <v/>
      </c>
      <c r="AJ67" s="43" t="str">
        <f ca="1">IFERROR(INDEX(Data!$A$1:AQ$1002,_xlfn.AGGREGATE(15,6,(OFFSET(Data!$A$1,0,MATCH(AJ$6,Data!$1:$1,0)-1,1000,1)=IF(AJ$7="","Yes",AJ$7))/(OFFSET(Data!$A$1,0,MATCH(AJ$6,Data!$1:$1,0)-1,1000,1)=IF(AJ$7="","Yes",AJ$7))*ROW(Data!$C$1:$C$1002),ROW(AJ67)-ROW(AJ$7)),1),"")</f>
        <v>Stadium</v>
      </c>
      <c r="AK67" s="43" t="str">
        <f ca="1">IF(AL67="","",IF(INDEX(Data!$BR:$BR,MATCH(AL67,Data!$A:$A,0),1)=0,"",INDEX(Data!$BR:$BR,MATCH(AL67,Data!$A:$A,0),1)))</f>
        <v/>
      </c>
      <c r="AL67" s="43" t="str">
        <f ca="1">IFERROR(INDEX(Data!$A$1:AS$1002,_xlfn.AGGREGATE(15,6,(OFFSET(Data!$A$1,0,MATCH(AL$6,Data!$1:$1,0)-1,1000,1)=IF(AL$7="","Yes",AL$7))/(OFFSET(Data!$A$1,0,MATCH(AL$6,Data!$1:$1,0)-1,1000,1)=IF(AL$7="","Yes",AL$7))*ROW(Data!$C$1:$C$1002),ROW(AL67)-ROW(AL$7)),1),"")</f>
        <v/>
      </c>
      <c r="AM67" s="43" t="str">
        <f ca="1">IF(AN67="","",IF(INDEX(Data!$BR:$BR,MATCH(AN67,Data!$A:$A,0),1)=0,"",INDEX(Data!$BR:$BR,MATCH(AN67,Data!$A:$A,0),1)))</f>
        <v/>
      </c>
      <c r="AN67" s="43" t="str">
        <f ca="1">IFERROR(INDEX(Data!$A$1:AU$1002,_xlfn.AGGREGATE(15,6,(OFFSET(Data!$A$1,0,MATCH(AN$6,Data!$1:$1,0)-1,1000,1)=IF(AN$7="","Yes",AN$7))/(OFFSET(Data!$A$1,0,MATCH(AN$6,Data!$1:$1,0)-1,1000,1)=IF(AN$7="","Yes",AN$7))*ROW(Data!$C$1:$C$1002),ROW(AN67)-ROW(AN$7)),1),"")</f>
        <v>Weather Channel</v>
      </c>
    </row>
    <row r="68" spans="1:40" x14ac:dyDescent="0.4">
      <c r="A68" s="43" t="str">
        <f ca="1">IF(B68="","",IF(INDEX(Data!$BR:$BR,MATCH(B68,Data!$A:$A,0),1)=0,"",INDEX(Data!$BR:$BR,MATCH(B68,Data!$A:$A,0),1)))</f>
        <v/>
      </c>
      <c r="B68" s="43" t="str">
        <f ca="1">IFERROR(INDEX(Data!A$1:$A$1002,_xlfn.AGGREGATE(15,6,(OFFSET(Data!$A$1,0,MATCH(B$6,Data!$1:$1,0)-1,1000,1)=IF(B$7="","Yes",B$7))/(OFFSET(Data!$A$1,0,MATCH(B$6,Data!$1:$1,0)-1,1000,1)=IF(B$7="","Yes",B$7))*ROW(Data!$C$1:$C$1002),ROW(B68)-ROW(B$7)),1),"")</f>
        <v/>
      </c>
      <c r="C68" s="43" t="str">
        <f ca="1">IF(D68="","",IF(INDEX(Data!$BR:$BR,MATCH(D68,Data!$A:$A,0),1)=0,"",INDEX(Data!$BR:$BR,MATCH(D68,Data!$A:$A,0),1)))</f>
        <v/>
      </c>
      <c r="D68" s="43" t="str">
        <f ca="1">IFERROR(INDEX(Data!$A$1:C$1002,_xlfn.AGGREGATE(15,6,(OFFSET(Data!$A$1,0,MATCH(D$6,Data!$1:$1,0)-1,1000,1)=IF(D$7="","Yes",D$7))/(OFFSET(Data!$A$1,0,MATCH(D$6,Data!$1:$1,0)-1,1000,1)=IF(D$7="","Yes",D$7))*ROW(Data!$C$1:$C$1002),ROW(D68)-ROW(D$7)),1),"")</f>
        <v/>
      </c>
      <c r="E68" s="43" t="str">
        <f ca="1">IF(F68="","",IF(INDEX(Data!$BR:$BR,MATCH(F68,Data!$A:$A,0),1)=0,"",INDEX(Data!$BR:$BR,MATCH(F68,Data!$A:$A,0),1)))</f>
        <v/>
      </c>
      <c r="F68" s="43" t="str">
        <f ca="1">IFERROR(INDEX(Data!$A$1:E$1002,_xlfn.AGGREGATE(15,6,(OFFSET(Data!$A$1,0,MATCH(F$6,Data!$1:$1,0)-1,1000,1)=IF(F$7="","Yes",F$7))/(OFFSET(Data!$A$1,0,MATCH(F$6,Data!$1:$1,0)-1,1000,1)=IF(F$7="","Yes",F$7))*ROW(Data!$C$1:$C$1002),ROW(F68)-ROW(F$7)),1),"")</f>
        <v/>
      </c>
      <c r="G68" s="43" t="str">
        <f ca="1">IF(H68="","",IF(INDEX(Data!$BR:$BR,MATCH(H68,Data!$A:$A,0),1)=0,"",INDEX(Data!$BR:$BR,MATCH(H68,Data!$A:$A,0),1)))</f>
        <v/>
      </c>
      <c r="H68" s="43" t="str">
        <f ca="1">IFERROR(INDEX(Data!$A$1:G$1002,_xlfn.AGGREGATE(15,6,(OFFSET(Data!$A$1,0,MATCH(H$6,Data!$1:$1,0)-1,1000,1)=IF(H$7="","Yes",H$7))/(OFFSET(Data!$A$1,0,MATCH(H$6,Data!$1:$1,0)-1,1000,1)=IF(H$7="","Yes",H$7))*ROW(Data!$C$1:$C$1002),ROW(H68)-ROW(H$7)),1),"")</f>
        <v/>
      </c>
      <c r="I68" s="43" t="str">
        <f ca="1">IF(J68="","",IF(INDEX(Data!$BR:$BR,MATCH(J68,Data!$A:$A,0),1)=0,"",INDEX(Data!$BR:$BR,MATCH(J68,Data!$A:$A,0),1)))</f>
        <v/>
      </c>
      <c r="J68" s="43" t="str">
        <f ca="1">IFERROR(INDEX(Data!$A$1:I$1002,_xlfn.AGGREGATE(15,6,(OFFSET(Data!$A$1,0,MATCH(J$6,Data!$1:$1,0)-1,1000,1)=IF(J$7="","Yes",J$7))/(OFFSET(Data!$A$1,0,MATCH(J$6,Data!$1:$1,0)-1,1000,1)=IF(J$7="","Yes",J$7))*ROW(Data!$C$1:$C$1002),ROW(J68)-ROW(J$7)),1),"")</f>
        <v>QVC 2</v>
      </c>
      <c r="K68" s="43" t="str">
        <f ca="1">IF(L68="","",IF(INDEX(Data!$BR:$BR,MATCH(L68,Data!$A:$A,0),1)=0,"",INDEX(Data!$BR:$BR,MATCH(L68,Data!$A:$A,0),1)))</f>
        <v/>
      </c>
      <c r="L68" s="43" t="str">
        <f ca="1">IFERROR(INDEX(Data!$A$1:K$1002,_xlfn.AGGREGATE(15,6,(OFFSET(Data!$A$1,0,MATCH(L$6,Data!$1:$1,0)-1,1000,1)=IF(L$7="","Yes",L$7))/(OFFSET(Data!$A$1,0,MATCH(L$6,Data!$1:$1,0)-1,1000,1)=IF(L$7="","Yes",L$7))*ROW(Data!$C$1:$C$1002),ROW(L68)-ROW(L$7)),1),"")</f>
        <v>RFD-TV</v>
      </c>
      <c r="M68" s="43" t="str">
        <f ca="1">IF(N68="","",IF(INDEX(Data!$BR:$BR,MATCH(N68,Data!$A:$A,0),1)=0,"",INDEX(Data!$BR:$BR,MATCH(N68,Data!$A:$A,0),1)))</f>
        <v/>
      </c>
      <c r="N68" s="43" t="str">
        <f ca="1">IFERROR(INDEX(Data!$A$1:M$1002,_xlfn.AGGREGATE(15,6,(OFFSET(Data!$A$1,0,MATCH(N$6,Data!$1:$1,0)-1,1000,1)=IF(N$7="","Yes",N$7))/(OFFSET(Data!$A$1,0,MATCH(N$6,Data!$1:$1,0)-1,1000,1)=IF(N$7="","Yes",N$7))*ROW(Data!$C$1:$C$1002),ROW(N68)-ROW(N$7)),1),"")</f>
        <v>MTV</v>
      </c>
      <c r="O68" s="43" t="str">
        <f ca="1">IF(P68="","",IF(INDEX(Data!$BR:$BR,MATCH(P68,Data!$A:$A,0),1)=0,"",INDEX(Data!$BR:$BR,MATCH(P68,Data!$A:$A,0),1)))</f>
        <v/>
      </c>
      <c r="P68" s="43" t="str">
        <f ca="1">IFERROR(INDEX(Data!$A$1:O$1002,_xlfn.AGGREGATE(15,6,(OFFSET(Data!$A$1,0,MATCH(P$6,Data!$1:$1,0)-1,1000,1)=IF(P$7="","Yes",P$7))/(OFFSET(Data!$A$1,0,MATCH(P$6,Data!$1:$1,0)-1,1000,1)=IF(P$7="","Yes",P$7))*ROW(Data!$C$1:$C$1002),ROW(P68)-ROW(P$7)),1),"")</f>
        <v>Galavision</v>
      </c>
      <c r="Q68" s="43" t="str">
        <f ca="1">IF(R68="","",IF(INDEX(Data!$BR:$BR,MATCH(R68,Data!$A:$A,0),1)=0,"",INDEX(Data!$BR:$BR,MATCH(R68,Data!$A:$A,0),1)))</f>
        <v/>
      </c>
      <c r="R68" s="43" t="str">
        <f ca="1">IFERROR(INDEX(Data!$A$1:Q$1002,_xlfn.AGGREGATE(15,6,(OFFSET(Data!$A$1,0,MATCH(R$6,Data!$1:$1,0)-1,1000,1)=IF(R$7="","Yes",R$7))/(OFFSET(Data!$A$1,0,MATCH(R$6,Data!$1:$1,0)-1,1000,1)=IF(R$7="","Yes",R$7))*ROW(Data!$C$1:$C$1002),ROW(R68)-ROW(R$7)),1),"")</f>
        <v>FYI</v>
      </c>
      <c r="S68" s="43" t="str">
        <f ca="1">IF(T68="","",IF(INDEX(Data!$BR:$BR,MATCH(T68,Data!$A:$A,0),1)=0,"",INDEX(Data!$BR:$BR,MATCH(T68,Data!$A:$A,0),1)))</f>
        <v/>
      </c>
      <c r="T68" s="43" t="str">
        <f ca="1">IFERROR(INDEX(Data!$A$1:R$1002,_xlfn.AGGREGATE(15,6,(OFFSET(Data!$A$1,0,MATCH(T$6,Data!$1:$1,0)-1,1000,1)=IF(T$7="","Yes",T$7))/(OFFSET(Data!$A$1,0,MATCH(T$6,Data!$1:$1,0)-1,1000,1)=IF(T$7="","Yes",T$7))*ROW(Data!$C$1:$C$1002),ROW(T68)-ROW(T$7)),1),"")</f>
        <v>HITN TV</v>
      </c>
      <c r="U68" s="43" t="str">
        <f ca="1">IF(V68="","",IF(INDEX(Data!$BR:$BR,MATCH(V68,Data!$A:$A,0),1)=0,"",INDEX(Data!$BR:$BR,MATCH(V68,Data!$A:$A,0),1)))</f>
        <v/>
      </c>
      <c r="V68" s="43" t="str">
        <f ca="1">IFERROR(INDEX(Data!$A$1:T$1002,_xlfn.AGGREGATE(15,6,(OFFSET(Data!$A$1,0,MATCH(V$6,Data!$1:$1,0)-1,1000,1)=IF(V$7="","Yes",V$7))/(OFFSET(Data!$A$1,0,MATCH(V$6,Data!$1:$1,0)-1,1000,1)=IF(V$7="","Yes",V$7))*ROW(Data!$C$1:$C$1002),ROW(V68)-ROW(V$7)),1),"")</f>
        <v>Olympic Channel</v>
      </c>
      <c r="W68" s="43" t="str">
        <f ca="1">IF(X68="","",IF(INDEX(Data!$BR:$BR,MATCH(X68,Data!$A:$A,0),1)=0,"",INDEX(Data!$BR:$BR,MATCH(X68,Data!$A:$A,0),1)))</f>
        <v/>
      </c>
      <c r="X68" s="43" t="str">
        <f ca="1">IFERROR(INDEX(Data!$A$1:Y$1002,_xlfn.AGGREGATE(15,6,(OFFSET(Data!$A$1,0,MATCH(X$6,Data!$1:$1,0)-1,1000,1)=IF(X$7="","Yes",X$7))/(OFFSET(Data!$A$1,0,MATCH(X$6,Data!$1:$1,0)-1,1000,1)=IF(X$7="","Yes",X$7))*ROW(Data!$C$1:$C$1002),ROW(X68)-ROW(X$7)),1),"")</f>
        <v>Telemundo</v>
      </c>
      <c r="Y68" s="43" t="str">
        <f ca="1">IF(Z68="","",IF(INDEX(Data!$BR:$BR,MATCH(Z68,Data!$A:$A,0),1)=0,"",INDEX(Data!$BR:$BR,MATCH(Z68,Data!$A:$A,0),1)))</f>
        <v/>
      </c>
      <c r="Z68" s="43" t="str">
        <f ca="1">IFERROR(INDEX(Data!$A$1:AA$1002,_xlfn.AGGREGATE(15,6,(OFFSET(Data!$A$1,0,MATCH(Z$6,Data!$1:$1,0)-1,1000,1)=IF(Z$7="","Yes",Z$7))/(OFFSET(Data!$A$1,0,MATCH(Z$6,Data!$1:$1,0)-1,1000,1)=IF(Z$7="","Yes",Z$7))*ROW(Data!$C$1:$C$1002),ROW(Z68)-ROW(Z$7)),1),"")</f>
        <v/>
      </c>
      <c r="AA68" s="43" t="str">
        <f ca="1">IF(AB68="","",IF(INDEX(Data!$BR:$BR,MATCH(AB68,Data!$A:$A,0),1)=0,"",INDEX(Data!$BR:$BR,MATCH(AB68,Data!$A:$A,0),1)))</f>
        <v/>
      </c>
      <c r="AB68" s="43" t="str">
        <f ca="1">IFERROR(INDEX(Data!$A$1:AC$1002,_xlfn.AGGREGATE(15,6,(OFFSET(Data!$A$1,0,MATCH(AB$6,Data!$1:$1,0)-1,1000,1)=IF(AB$7="","Yes",AB$7))/(OFFSET(Data!$A$1,0,MATCH(AB$6,Data!$1:$1,0)-1,1000,1)=IF(AB$7="","Yes",AB$7))*ROW(Data!$C$1:$C$1002),ROW(AB68)-ROW(AB$7)),1),"")</f>
        <v>Own</v>
      </c>
      <c r="AC68" s="43" t="str">
        <f ca="1">IF(AD68="","",IF(INDEX(Data!$BR:$BR,MATCH(AD68,Data!$A:$A,0),1)=0,"",INDEX(Data!$BR:$BR,MATCH(AD68,Data!$A:$A,0),1)))</f>
        <v/>
      </c>
      <c r="AD68" s="43" t="str">
        <f ca="1">IFERROR(INDEX(Data!$A$1:AE$1002,_xlfn.AGGREGATE(15,6,(OFFSET(Data!$A$1,0,MATCH(AD$6,Data!$1:$1,0)-1,1000,1)=IF(AD$7="","Yes",AD$7))/(OFFSET(Data!$A$1,0,MATCH(AD$6,Data!$1:$1,0)-1,1000,1)=IF(AD$7="","Yes",AD$7))*ROW(Data!$C$1:$C$1002),ROW(AD68)-ROW(AD$7)),1),"")</f>
        <v/>
      </c>
      <c r="AE68" s="43" t="str">
        <f ca="1">IF(AF68="","",IF(INDEX(Data!$BR:$BR,MATCH(AF68,Data!$A:$A,0),1)=0,"",INDEX(Data!$BR:$BR,MATCH(AF68,Data!$A:$A,0),1)))</f>
        <v/>
      </c>
      <c r="AF68" s="43" t="str">
        <f ca="1">IFERROR(INDEX(Data!$A$1:AM$1002,_xlfn.AGGREGATE(15,6,(OFFSET(Data!$A$1,0,MATCH(AF$6,Data!$1:$1,0)-1,1000,1)=IF(AF$7="","Yes",AF$7))/(OFFSET(Data!$A$1,0,MATCH(AF$6,Data!$1:$1,0)-1,1000,1)=IF(AF$7="","Yes",AF$7))*ROW(Data!$C$1:$C$1002),ROW(AF68)-ROW(AF$7)),1),"")</f>
        <v/>
      </c>
      <c r="AG68" s="43" t="str">
        <f ca="1">IF(AH68="","",IF(INDEX(Data!$BR:$BR,MATCH(AH68,Data!$A:$A,0),1)=0,"",INDEX(Data!$BR:$BR,MATCH(AH68,Data!$A:$A,0),1)))</f>
        <v/>
      </c>
      <c r="AH68" s="43" t="str">
        <f ca="1">IFERROR(INDEX(Data!$A$1:AO$1002,_xlfn.AGGREGATE(15,6,(OFFSET(Data!$A$1,0,MATCH(AH$6,Data!$1:$1,0)-1,1000,1)=IF(AH$7="","Yes",AH$7))/(OFFSET(Data!$A$1,0,MATCH(AH$6,Data!$1:$1,0)-1,1000,1)=IF(AH$7="","Yes",AH$7))*ROW(Data!$C$1:$C$1002),ROW(AH68)-ROW(AH$7)),1),"")</f>
        <v/>
      </c>
      <c r="AI68" s="43" t="str">
        <f ca="1">IF(AJ68="","",IF(INDEX(Data!$BR:$BR,MATCH(AJ68,Data!$A:$A,0),1)=0,"",INDEX(Data!$BR:$BR,MATCH(AJ68,Data!$A:$A,0),1)))</f>
        <v/>
      </c>
      <c r="AJ68" s="43" t="str">
        <f ca="1">IFERROR(INDEX(Data!$A$1:AQ$1002,_xlfn.AGGREGATE(15,6,(OFFSET(Data!$A$1,0,MATCH(AJ$6,Data!$1:$1,0)-1,1000,1)=IF(AJ$7="","Yes",AJ$7))/(OFFSET(Data!$A$1,0,MATCH(AJ$6,Data!$1:$1,0)-1,1000,1)=IF(AJ$7="","Yes",AJ$7))*ROW(Data!$C$1:$C$1002),ROW(AJ68)-ROW(AJ$7)),1),"")</f>
        <v>Teen Nick</v>
      </c>
      <c r="AK68" s="43" t="str">
        <f ca="1">IF(AL68="","",IF(INDEX(Data!$BR:$BR,MATCH(AL68,Data!$A:$A,0),1)=0,"",INDEX(Data!$BR:$BR,MATCH(AL68,Data!$A:$A,0),1)))</f>
        <v/>
      </c>
      <c r="AL68" s="43" t="str">
        <f ca="1">IFERROR(INDEX(Data!$A$1:AS$1002,_xlfn.AGGREGATE(15,6,(OFFSET(Data!$A$1,0,MATCH(AL$6,Data!$1:$1,0)-1,1000,1)=IF(AL$7="","Yes",AL$7))/(OFFSET(Data!$A$1,0,MATCH(AL$6,Data!$1:$1,0)-1,1000,1)=IF(AL$7="","Yes",AL$7))*ROW(Data!$C$1:$C$1002),ROW(AL68)-ROW(AL$7)),1),"")</f>
        <v/>
      </c>
      <c r="AM68" s="43" t="str">
        <f ca="1">IF(AN68="","",IF(INDEX(Data!$BR:$BR,MATCH(AN68,Data!$A:$A,0),1)=0,"",INDEX(Data!$BR:$BR,MATCH(AN68,Data!$A:$A,0),1)))</f>
        <v/>
      </c>
      <c r="AN68" s="43" t="str">
        <f ca="1">IFERROR(INDEX(Data!$A$1:AU$1002,_xlfn.AGGREGATE(15,6,(OFFSET(Data!$A$1,0,MATCH(AN$6,Data!$1:$1,0)-1,1000,1)=IF(AN$7="","Yes",AN$7))/(OFFSET(Data!$A$1,0,MATCH(AN$6,Data!$1:$1,0)-1,1000,1)=IF(AN$7="","Yes",AN$7))*ROW(Data!$C$1:$C$1002),ROW(AN68)-ROW(AN$7)),1),"")</f>
        <v/>
      </c>
    </row>
    <row r="69" spans="1:40" ht="24" x14ac:dyDescent="0.4">
      <c r="A69" s="43" t="str">
        <f ca="1">IF(B69="","",IF(INDEX(Data!$BR:$BR,MATCH(B69,Data!$A:$A,0),1)=0,"",INDEX(Data!$BR:$BR,MATCH(B69,Data!$A:$A,0),1)))</f>
        <v/>
      </c>
      <c r="B69" s="43" t="str">
        <f ca="1">IFERROR(INDEX(Data!A$1:$A$1002,_xlfn.AGGREGATE(15,6,(OFFSET(Data!$A$1,0,MATCH(B$6,Data!$1:$1,0)-1,1000,1)=IF(B$7="","Yes",B$7))/(OFFSET(Data!$A$1,0,MATCH(B$6,Data!$1:$1,0)-1,1000,1)=IF(B$7="","Yes",B$7))*ROW(Data!$C$1:$C$1002),ROW(B69)-ROW(B$7)),1),"")</f>
        <v/>
      </c>
      <c r="C69" s="43" t="str">
        <f ca="1">IF(D69="","",IF(INDEX(Data!$BR:$BR,MATCH(D69,Data!$A:$A,0),1)=0,"",INDEX(Data!$BR:$BR,MATCH(D69,Data!$A:$A,0),1)))</f>
        <v/>
      </c>
      <c r="D69" s="43" t="str">
        <f ca="1">IFERROR(INDEX(Data!$A$1:C$1002,_xlfn.AGGREGATE(15,6,(OFFSET(Data!$A$1,0,MATCH(D$6,Data!$1:$1,0)-1,1000,1)=IF(D$7="","Yes",D$7))/(OFFSET(Data!$A$1,0,MATCH(D$6,Data!$1:$1,0)-1,1000,1)=IF(D$7="","Yes",D$7))*ROW(Data!$C$1:$C$1002),ROW(D69)-ROW(D$7)),1),"")</f>
        <v/>
      </c>
      <c r="E69" s="43" t="str">
        <f ca="1">IF(F69="","",IF(INDEX(Data!$BR:$BR,MATCH(F69,Data!$A:$A,0),1)=0,"",INDEX(Data!$BR:$BR,MATCH(F69,Data!$A:$A,0),1)))</f>
        <v/>
      </c>
      <c r="F69" s="43" t="str">
        <f ca="1">IFERROR(INDEX(Data!$A$1:E$1002,_xlfn.AGGREGATE(15,6,(OFFSET(Data!$A$1,0,MATCH(F$6,Data!$1:$1,0)-1,1000,1)=IF(F$7="","Yes",F$7))/(OFFSET(Data!$A$1,0,MATCH(F$6,Data!$1:$1,0)-1,1000,1)=IF(F$7="","Yes",F$7))*ROW(Data!$C$1:$C$1002),ROW(F69)-ROW(F$7)),1),"")</f>
        <v/>
      </c>
      <c r="G69" s="43" t="str">
        <f ca="1">IF(H69="","",IF(INDEX(Data!$BR:$BR,MATCH(H69,Data!$A:$A,0),1)=0,"",INDEX(Data!$BR:$BR,MATCH(H69,Data!$A:$A,0),1)))</f>
        <v/>
      </c>
      <c r="H69" s="43" t="str">
        <f ca="1">IFERROR(INDEX(Data!$A$1:G$1002,_xlfn.AGGREGATE(15,6,(OFFSET(Data!$A$1,0,MATCH(H$6,Data!$1:$1,0)-1,1000,1)=IF(H$7="","Yes",H$7))/(OFFSET(Data!$A$1,0,MATCH(H$6,Data!$1:$1,0)-1,1000,1)=IF(H$7="","Yes",H$7))*ROW(Data!$C$1:$C$1002),ROW(H69)-ROW(H$7)),1),"")</f>
        <v/>
      </c>
      <c r="I69" s="43" t="str">
        <f ca="1">IF(J69="","",IF(INDEX(Data!$BR:$BR,MATCH(J69,Data!$A:$A,0),1)=0,"",INDEX(Data!$BR:$BR,MATCH(J69,Data!$A:$A,0),1)))</f>
        <v/>
      </c>
      <c r="J69" s="43" t="str">
        <f ca="1">IFERROR(INDEX(Data!$A$1:I$1002,_xlfn.AGGREGATE(15,6,(OFFSET(Data!$A$1,0,MATCH(J$6,Data!$1:$1,0)-1,1000,1)=IF(J$7="","Yes",J$7))/(OFFSET(Data!$A$1,0,MATCH(J$6,Data!$1:$1,0)-1,1000,1)=IF(J$7="","Yes",J$7))*ROW(Data!$C$1:$C$1002),ROW(J69)-ROW(J$7)),1),"")</f>
        <v>Revolt</v>
      </c>
      <c r="K69" s="43" t="str">
        <f ca="1">IF(L69="","",IF(INDEX(Data!$BR:$BR,MATCH(L69,Data!$A:$A,0),1)=0,"",INDEX(Data!$BR:$BR,MATCH(L69,Data!$A:$A,0),1)))</f>
        <v/>
      </c>
      <c r="L69" s="43" t="str">
        <f ca="1">IFERROR(INDEX(Data!$A$1:K$1002,_xlfn.AGGREGATE(15,6,(OFFSET(Data!$A$1,0,MATCH(L$6,Data!$1:$1,0)-1,1000,1)=IF(L$7="","Yes",L$7))/(OFFSET(Data!$A$1,0,MATCH(L$6,Data!$1:$1,0)-1,1000,1)=IF(L$7="","Yes",L$7))*ROW(Data!$C$1:$C$1002),ROW(L69)-ROW(L$7)),1),"")</f>
        <v>Syfy</v>
      </c>
      <c r="M69" s="43" t="str">
        <f ca="1">IF(N69="","",IF(INDEX(Data!$BR:$BR,MATCH(N69,Data!$A:$A,0),1)=0,"",INDEX(Data!$BR:$BR,MATCH(N69,Data!$A:$A,0),1)))</f>
        <v/>
      </c>
      <c r="N69" s="43" t="str">
        <f ca="1">IFERROR(INDEX(Data!$A$1:M$1002,_xlfn.AGGREGATE(15,6,(OFFSET(Data!$A$1,0,MATCH(N$6,Data!$1:$1,0)-1,1000,1)=IF(N$7="","Yes",N$7))/(OFFSET(Data!$A$1,0,MATCH(N$6,Data!$1:$1,0)-1,1000,1)=IF(N$7="","Yes",N$7))*ROW(Data!$C$1:$C$1002),ROW(N69)-ROW(N$7)),1),"")</f>
        <v>MTV2</v>
      </c>
      <c r="O69" s="43" t="str">
        <f ca="1">IF(P69="","",IF(INDEX(Data!$BR:$BR,MATCH(P69,Data!$A:$A,0),1)=0,"",INDEX(Data!$BR:$BR,MATCH(P69,Data!$A:$A,0),1)))</f>
        <v/>
      </c>
      <c r="P69" s="43" t="str">
        <f ca="1">IFERROR(INDEX(Data!$A$1:O$1002,_xlfn.AGGREGATE(15,6,(OFFSET(Data!$A$1,0,MATCH(P$6,Data!$1:$1,0)-1,1000,1)=IF(P$7="","Yes",P$7))/(OFFSET(Data!$A$1,0,MATCH(P$6,Data!$1:$1,0)-1,1000,1)=IF(P$7="","Yes",P$7))*ROW(Data!$C$1:$C$1002),ROW(P69)-ROW(P$7)),1),"")</f>
        <v>Game Show Network</v>
      </c>
      <c r="Q69" s="43" t="str">
        <f ca="1">IF(R69="","",IF(INDEX(Data!$BR:$BR,MATCH(R69,Data!$A:$A,0),1)=0,"",INDEX(Data!$BR:$BR,MATCH(R69,Data!$A:$A,0),1)))</f>
        <v/>
      </c>
      <c r="R69" s="43" t="str">
        <f ca="1">IFERROR(INDEX(Data!$A$1:Q$1002,_xlfn.AGGREGATE(15,6,(OFFSET(Data!$A$1,0,MATCH(R$6,Data!$1:$1,0)-1,1000,1)=IF(R$7="","Yes",R$7))/(OFFSET(Data!$A$1,0,MATCH(R$6,Data!$1:$1,0)-1,1000,1)=IF(R$7="","Yes",R$7))*ROW(Data!$C$1:$C$1002),ROW(R69)-ROW(R$7)),1),"")</f>
        <v>Galavision</v>
      </c>
      <c r="S69" s="43" t="str">
        <f ca="1">IF(T69="","",IF(INDEX(Data!$BR:$BR,MATCH(T69,Data!$A:$A,0),1)=0,"",INDEX(Data!$BR:$BR,MATCH(T69,Data!$A:$A,0),1)))</f>
        <v/>
      </c>
      <c r="T69" s="43" t="str">
        <f ca="1">IFERROR(INDEX(Data!$A$1:R$1002,_xlfn.AGGREGATE(15,6,(OFFSET(Data!$A$1,0,MATCH(T$6,Data!$1:$1,0)-1,1000,1)=IF(T$7="","Yes",T$7))/(OFFSET(Data!$A$1,0,MATCH(T$6,Data!$1:$1,0)-1,1000,1)=IF(T$7="","Yes",T$7))*ROW(Data!$C$1:$C$1002),ROW(T69)-ROW(T$7)),1),"")</f>
        <v>HLN</v>
      </c>
      <c r="U69" s="43" t="str">
        <f ca="1">IF(V69="","",IF(INDEX(Data!$BR:$BR,MATCH(V69,Data!$A:$A,0),1)=0,"",INDEX(Data!$BR:$BR,MATCH(V69,Data!$A:$A,0),1)))</f>
        <v/>
      </c>
      <c r="V69" s="43" t="str">
        <f ca="1">IFERROR(INDEX(Data!$A$1:T$1002,_xlfn.AGGREGATE(15,6,(OFFSET(Data!$A$1,0,MATCH(V$6,Data!$1:$1,0)-1,1000,1)=IF(V$7="","Yes",V$7))/(OFFSET(Data!$A$1,0,MATCH(V$6,Data!$1:$1,0)-1,1000,1)=IF(V$7="","Yes",V$7))*ROW(Data!$C$1:$C$1002),ROW(V69)-ROW(V$7)),1),"")</f>
        <v>Orlando City</v>
      </c>
      <c r="W69" s="43" t="str">
        <f ca="1">IF(X69="","",IF(INDEX(Data!$BR:$BR,MATCH(X69,Data!$A:$A,0),1)=0,"",INDEX(Data!$BR:$BR,MATCH(X69,Data!$A:$A,0),1)))</f>
        <v/>
      </c>
      <c r="X69" s="43" t="str">
        <f ca="1">IFERROR(INDEX(Data!$A$1:Y$1002,_xlfn.AGGREGATE(15,6,(OFFSET(Data!$A$1,0,MATCH(X$6,Data!$1:$1,0)-1,1000,1)=IF(X$7="","Yes",X$7))/(OFFSET(Data!$A$1,0,MATCH(X$6,Data!$1:$1,0)-1,1000,1)=IF(X$7="","Yes",X$7))*ROW(Data!$C$1:$C$1002),ROW(X69)-ROW(X$7)),1),"")</f>
        <v>TLC</v>
      </c>
      <c r="Y69" s="43" t="str">
        <f ca="1">IF(Z69="","",IF(INDEX(Data!$BR:$BR,MATCH(Z69,Data!$A:$A,0),1)=0,"",INDEX(Data!$BR:$BR,MATCH(Z69,Data!$A:$A,0),1)))</f>
        <v/>
      </c>
      <c r="Z69" s="43" t="str">
        <f ca="1">IFERROR(INDEX(Data!$A$1:AA$1002,_xlfn.AGGREGATE(15,6,(OFFSET(Data!$A$1,0,MATCH(Z$6,Data!$1:$1,0)-1,1000,1)=IF(Z$7="","Yes",Z$7))/(OFFSET(Data!$A$1,0,MATCH(Z$6,Data!$1:$1,0)-1,1000,1)=IF(Z$7="","Yes",Z$7))*ROW(Data!$C$1:$C$1002),ROW(Z69)-ROW(Z$7)),1),"")</f>
        <v/>
      </c>
      <c r="AA69" s="43" t="str">
        <f ca="1">IF(AB69="","",IF(INDEX(Data!$BR:$BR,MATCH(AB69,Data!$A:$A,0),1)=0,"",INDEX(Data!$BR:$BR,MATCH(AB69,Data!$A:$A,0),1)))</f>
        <v/>
      </c>
      <c r="AB69" s="43" t="str">
        <f ca="1">IFERROR(INDEX(Data!$A$1:AC$1002,_xlfn.AGGREGATE(15,6,(OFFSET(Data!$A$1,0,MATCH(AB$6,Data!$1:$1,0)-1,1000,1)=IF(AB$7="","Yes",AB$7))/(OFFSET(Data!$A$1,0,MATCH(AB$6,Data!$1:$1,0)-1,1000,1)=IF(AB$7="","Yes",AB$7))*ROW(Data!$C$1:$C$1002),ROW(AB69)-ROW(AB$7)),1),"")</f>
        <v>Oxygen</v>
      </c>
      <c r="AC69" s="43" t="str">
        <f ca="1">IF(AD69="","",IF(INDEX(Data!$BR:$BR,MATCH(AD69,Data!$A:$A,0),1)=0,"",INDEX(Data!$BR:$BR,MATCH(AD69,Data!$A:$A,0),1)))</f>
        <v/>
      </c>
      <c r="AD69" s="43" t="str">
        <f ca="1">IFERROR(INDEX(Data!$A$1:AE$1002,_xlfn.AGGREGATE(15,6,(OFFSET(Data!$A$1,0,MATCH(AD$6,Data!$1:$1,0)-1,1000,1)=IF(AD$7="","Yes",AD$7))/(OFFSET(Data!$A$1,0,MATCH(AD$6,Data!$1:$1,0)-1,1000,1)=IF(AD$7="","Yes",AD$7))*ROW(Data!$C$1:$C$1002),ROW(AD69)-ROW(AD$7)),1),"")</f>
        <v/>
      </c>
      <c r="AE69" s="43" t="str">
        <f ca="1">IF(AF69="","",IF(INDEX(Data!$BR:$BR,MATCH(AF69,Data!$A:$A,0),1)=0,"",INDEX(Data!$BR:$BR,MATCH(AF69,Data!$A:$A,0),1)))</f>
        <v/>
      </c>
      <c r="AF69" s="43" t="str">
        <f ca="1">IFERROR(INDEX(Data!$A$1:AM$1002,_xlfn.AGGREGATE(15,6,(OFFSET(Data!$A$1,0,MATCH(AF$6,Data!$1:$1,0)-1,1000,1)=IF(AF$7="","Yes",AF$7))/(OFFSET(Data!$A$1,0,MATCH(AF$6,Data!$1:$1,0)-1,1000,1)=IF(AF$7="","Yes",AF$7))*ROW(Data!$C$1:$C$1002),ROW(AF69)-ROW(AF$7)),1),"")</f>
        <v/>
      </c>
      <c r="AG69" s="43" t="str">
        <f ca="1">IF(AH69="","",IF(INDEX(Data!$BR:$BR,MATCH(AH69,Data!$A:$A,0),1)=0,"",INDEX(Data!$BR:$BR,MATCH(AH69,Data!$A:$A,0),1)))</f>
        <v/>
      </c>
      <c r="AH69" s="43" t="str">
        <f ca="1">IFERROR(INDEX(Data!$A$1:AO$1002,_xlfn.AGGREGATE(15,6,(OFFSET(Data!$A$1,0,MATCH(AH$6,Data!$1:$1,0)-1,1000,1)=IF(AH$7="","Yes",AH$7))/(OFFSET(Data!$A$1,0,MATCH(AH$6,Data!$1:$1,0)-1,1000,1)=IF(AH$7="","Yes",AH$7))*ROW(Data!$C$1:$C$1002),ROW(AH69)-ROW(AH$7)),1),"")</f>
        <v/>
      </c>
      <c r="AI69" s="43" t="str">
        <f ca="1">IF(AJ69="","",IF(INDEX(Data!$BR:$BR,MATCH(AJ69,Data!$A:$A,0),1)=0,"",INDEX(Data!$BR:$BR,MATCH(AJ69,Data!$A:$A,0),1)))</f>
        <v/>
      </c>
      <c r="AJ69" s="43" t="str">
        <f ca="1">IFERROR(INDEX(Data!$A$1:AQ$1002,_xlfn.AGGREGATE(15,6,(OFFSET(Data!$A$1,0,MATCH(AJ$6,Data!$1:$1,0)-1,1000,1)=IF(AJ$7="","Yes",AJ$7))/(OFFSET(Data!$A$1,0,MATCH(AJ$6,Data!$1:$1,0)-1,1000,1)=IF(AJ$7="","Yes",AJ$7))*ROW(Data!$C$1:$C$1002),ROW(AJ69)-ROW(AJ$7)),1),"")</f>
        <v>TLC</v>
      </c>
      <c r="AK69" s="43" t="str">
        <f ca="1">IF(AL69="","",IF(INDEX(Data!$BR:$BR,MATCH(AL69,Data!$A:$A,0),1)=0,"",INDEX(Data!$BR:$BR,MATCH(AL69,Data!$A:$A,0),1)))</f>
        <v/>
      </c>
      <c r="AL69" s="43" t="str">
        <f ca="1">IFERROR(INDEX(Data!$A$1:AS$1002,_xlfn.AGGREGATE(15,6,(OFFSET(Data!$A$1,0,MATCH(AL$6,Data!$1:$1,0)-1,1000,1)=IF(AL$7="","Yes",AL$7))/(OFFSET(Data!$A$1,0,MATCH(AL$6,Data!$1:$1,0)-1,1000,1)=IF(AL$7="","Yes",AL$7))*ROW(Data!$C$1:$C$1002),ROW(AL69)-ROW(AL$7)),1),"")</f>
        <v/>
      </c>
      <c r="AM69" s="43" t="str">
        <f ca="1">IF(AN69="","",IF(INDEX(Data!$BR:$BR,MATCH(AN69,Data!$A:$A,0),1)=0,"",INDEX(Data!$BR:$BR,MATCH(AN69,Data!$A:$A,0),1)))</f>
        <v/>
      </c>
      <c r="AN69" s="43" t="str">
        <f ca="1">IFERROR(INDEX(Data!$A$1:AU$1002,_xlfn.AGGREGATE(15,6,(OFFSET(Data!$A$1,0,MATCH(AN$6,Data!$1:$1,0)-1,1000,1)=IF(AN$7="","Yes",AN$7))/(OFFSET(Data!$A$1,0,MATCH(AN$6,Data!$1:$1,0)-1,1000,1)=IF(AN$7="","Yes",AN$7))*ROW(Data!$C$1:$C$1002),ROW(AN69)-ROW(AN$7)),1),"")</f>
        <v/>
      </c>
    </row>
    <row r="70" spans="1:40" ht="24" x14ac:dyDescent="0.4">
      <c r="A70" s="43" t="str">
        <f ca="1">IF(B70="","",IF(INDEX(Data!$BR:$BR,MATCH(B70,Data!$A:$A,0),1)=0,"",INDEX(Data!$BR:$BR,MATCH(B70,Data!$A:$A,0),1)))</f>
        <v/>
      </c>
      <c r="B70" s="43" t="str">
        <f ca="1">IFERROR(INDEX(Data!A$1:$A$1002,_xlfn.AGGREGATE(15,6,(OFFSET(Data!$A$1,0,MATCH(B$6,Data!$1:$1,0)-1,1000,1)=IF(B$7="","Yes",B$7))/(OFFSET(Data!$A$1,0,MATCH(B$6,Data!$1:$1,0)-1,1000,1)=IF(B$7="","Yes",B$7))*ROW(Data!$C$1:$C$1002),ROW(B70)-ROW(B$7)),1),"")</f>
        <v/>
      </c>
      <c r="C70" s="43" t="str">
        <f ca="1">IF(D70="","",IF(INDEX(Data!$BR:$BR,MATCH(D70,Data!$A:$A,0),1)=0,"",INDEX(Data!$BR:$BR,MATCH(D70,Data!$A:$A,0),1)))</f>
        <v/>
      </c>
      <c r="D70" s="43" t="str">
        <f ca="1">IFERROR(INDEX(Data!$A$1:C$1002,_xlfn.AGGREGATE(15,6,(OFFSET(Data!$A$1,0,MATCH(D$6,Data!$1:$1,0)-1,1000,1)=IF(D$7="","Yes",D$7))/(OFFSET(Data!$A$1,0,MATCH(D$6,Data!$1:$1,0)-1,1000,1)=IF(D$7="","Yes",D$7))*ROW(Data!$C$1:$C$1002),ROW(D70)-ROW(D$7)),1),"")</f>
        <v/>
      </c>
      <c r="E70" s="43" t="str">
        <f ca="1">IF(F70="","",IF(INDEX(Data!$BR:$BR,MATCH(F70,Data!$A:$A,0),1)=0,"",INDEX(Data!$BR:$BR,MATCH(F70,Data!$A:$A,0),1)))</f>
        <v/>
      </c>
      <c r="F70" s="43" t="str">
        <f ca="1">IFERROR(INDEX(Data!$A$1:E$1002,_xlfn.AGGREGATE(15,6,(OFFSET(Data!$A$1,0,MATCH(F$6,Data!$1:$1,0)-1,1000,1)=IF(F$7="","Yes",F$7))/(OFFSET(Data!$A$1,0,MATCH(F$6,Data!$1:$1,0)-1,1000,1)=IF(F$7="","Yes",F$7))*ROW(Data!$C$1:$C$1002),ROW(F70)-ROW(F$7)),1),"")</f>
        <v/>
      </c>
      <c r="G70" s="43" t="str">
        <f ca="1">IF(H70="","",IF(INDEX(Data!$BR:$BR,MATCH(H70,Data!$A:$A,0),1)=0,"",INDEX(Data!$BR:$BR,MATCH(H70,Data!$A:$A,0),1)))</f>
        <v/>
      </c>
      <c r="H70" s="43" t="str">
        <f ca="1">IFERROR(INDEX(Data!$A$1:G$1002,_xlfn.AGGREGATE(15,6,(OFFSET(Data!$A$1,0,MATCH(H$6,Data!$1:$1,0)-1,1000,1)=IF(H$7="","Yes",H$7))/(OFFSET(Data!$A$1,0,MATCH(H$6,Data!$1:$1,0)-1,1000,1)=IF(H$7="","Yes",H$7))*ROW(Data!$C$1:$C$1002),ROW(H70)-ROW(H$7)),1),"")</f>
        <v/>
      </c>
      <c r="I70" s="43" t="str">
        <f ca="1">IF(J70="","",IF(INDEX(Data!$BR:$BR,MATCH(J70,Data!$A:$A,0),1)=0,"",INDEX(Data!$BR:$BR,MATCH(J70,Data!$A:$A,0),1)))</f>
        <v/>
      </c>
      <c r="J70" s="43" t="str">
        <f ca="1">IFERROR(INDEX(Data!$A$1:I$1002,_xlfn.AGGREGATE(15,6,(OFFSET(Data!$A$1,0,MATCH(J$6,Data!$1:$1,0)-1,1000,1)=IF(J$7="","Yes",J$7))/(OFFSET(Data!$A$1,0,MATCH(J$6,Data!$1:$1,0)-1,1000,1)=IF(J$7="","Yes",J$7))*ROW(Data!$C$1:$C$1002),ROW(J70)-ROW(J$7)),1),"")</f>
        <v>SEC Network</v>
      </c>
      <c r="K70" s="43" t="str">
        <f ca="1">IF(L70="","",IF(INDEX(Data!$BR:$BR,MATCH(L70,Data!$A:$A,0),1)=0,"",INDEX(Data!$BR:$BR,MATCH(L70,Data!$A:$A,0),1)))</f>
        <v/>
      </c>
      <c r="L70" s="43" t="str">
        <f ca="1">IFERROR(INDEX(Data!$A$1:K$1002,_xlfn.AGGREGATE(15,6,(OFFSET(Data!$A$1,0,MATCH(L$6,Data!$1:$1,0)-1,1000,1)=IF(L$7="","Yes",L$7))/(OFFSET(Data!$A$1,0,MATCH(L$6,Data!$1:$1,0)-1,1000,1)=IF(L$7="","Yes",L$7))*ROW(Data!$C$1:$C$1002),ROW(L70)-ROW(L$7)),1),"")</f>
        <v>TBS</v>
      </c>
      <c r="M70" s="43" t="str">
        <f ca="1">IF(N70="","",IF(INDEX(Data!$BR:$BR,MATCH(N70,Data!$A:$A,0),1)=0,"",INDEX(Data!$BR:$BR,MATCH(N70,Data!$A:$A,0),1)))</f>
        <v/>
      </c>
      <c r="N70" s="43" t="str">
        <f ca="1">IFERROR(INDEX(Data!$A$1:M$1002,_xlfn.AGGREGATE(15,6,(OFFSET(Data!$A$1,0,MATCH(N$6,Data!$1:$1,0)-1,1000,1)=IF(N$7="","Yes",N$7))/(OFFSET(Data!$A$1,0,MATCH(N$6,Data!$1:$1,0)-1,1000,1)=IF(N$7="","Yes",N$7))*ROW(Data!$C$1:$C$1002),ROW(N70)-ROW(N$7)),1),"")</f>
        <v>National Geographic</v>
      </c>
      <c r="O70" s="43" t="str">
        <f ca="1">IF(P70="","",IF(INDEX(Data!$BR:$BR,MATCH(P70,Data!$A:$A,0),1)=0,"",INDEX(Data!$BR:$BR,MATCH(P70,Data!$A:$A,0),1)))</f>
        <v/>
      </c>
      <c r="P70" s="43" t="str">
        <f ca="1">IFERROR(INDEX(Data!$A$1:O$1002,_xlfn.AGGREGATE(15,6,(OFFSET(Data!$A$1,0,MATCH(P$6,Data!$1:$1,0)-1,1000,1)=IF(P$7="","Yes",P$7))/(OFFSET(Data!$A$1,0,MATCH(P$6,Data!$1:$1,0)-1,1000,1)=IF(P$7="","Yes",P$7))*ROW(Data!$C$1:$C$1002),ROW(P70)-ROW(P$7)),1),"")</f>
        <v>Golf Channel</v>
      </c>
      <c r="Q70" s="43" t="str">
        <f ca="1">IF(R70="","",IF(INDEX(Data!$BR:$BR,MATCH(R70,Data!$A:$A,0),1)=0,"",INDEX(Data!$BR:$BR,MATCH(R70,Data!$A:$A,0),1)))</f>
        <v/>
      </c>
      <c r="R70" s="43" t="str">
        <f ca="1">IFERROR(INDEX(Data!$A$1:Q$1002,_xlfn.AGGREGATE(15,6,(OFFSET(Data!$A$1,0,MATCH(R$6,Data!$1:$1,0)-1,1000,1)=IF(R$7="","Yes",R$7))/(OFFSET(Data!$A$1,0,MATCH(R$6,Data!$1:$1,0)-1,1000,1)=IF(R$7="","Yes",R$7))*ROW(Data!$C$1:$C$1002),ROW(R70)-ROW(R$7)),1),"")</f>
        <v>Game Show Network</v>
      </c>
      <c r="S70" s="43" t="str">
        <f ca="1">IF(T70="","",IF(INDEX(Data!$BR:$BR,MATCH(T70,Data!$A:$A,0),1)=0,"",INDEX(Data!$BR:$BR,MATCH(T70,Data!$A:$A,0),1)))</f>
        <v/>
      </c>
      <c r="T70" s="43" t="str">
        <f ca="1">IFERROR(INDEX(Data!$A$1:R$1002,_xlfn.AGGREGATE(15,6,(OFFSET(Data!$A$1,0,MATCH(T$6,Data!$1:$1,0)-1,1000,1)=IF(T$7="","Yes",T$7))/(OFFSET(Data!$A$1,0,MATCH(T$6,Data!$1:$1,0)-1,1000,1)=IF(T$7="","Yes",T$7))*ROW(Data!$C$1:$C$1002),ROW(T70)-ROW(T$7)),1),"")</f>
        <v>IVC Net</v>
      </c>
      <c r="U70" s="43" t="str">
        <f ca="1">IF(V70="","",IF(INDEX(Data!$BR:$BR,MATCH(V70,Data!$A:$A,0),1)=0,"",INDEX(Data!$BR:$BR,MATCH(V70,Data!$A:$A,0),1)))</f>
        <v/>
      </c>
      <c r="V70" s="43" t="str">
        <f ca="1">IFERROR(INDEX(Data!$A$1:T$1002,_xlfn.AGGREGATE(15,6,(OFFSET(Data!$A$1,0,MATCH(V$6,Data!$1:$1,0)-1,1000,1)=IF(V$7="","Yes",V$7))/(OFFSET(Data!$A$1,0,MATCH(V$6,Data!$1:$1,0)-1,1000,1)=IF(V$7="","Yes",V$7))*ROW(Data!$C$1:$C$1002),ROW(V70)-ROW(V$7)),1),"")</f>
        <v>Own</v>
      </c>
      <c r="W70" s="43" t="str">
        <f ca="1">IF(X70="","",IF(INDEX(Data!$BR:$BR,MATCH(X70,Data!$A:$A,0),1)=0,"",INDEX(Data!$BR:$BR,MATCH(X70,Data!$A:$A,0),1)))</f>
        <v/>
      </c>
      <c r="X70" s="43" t="str">
        <f ca="1">IFERROR(INDEX(Data!$A$1:Y$1002,_xlfn.AGGREGATE(15,6,(OFFSET(Data!$A$1,0,MATCH(X$6,Data!$1:$1,0)-1,1000,1)=IF(X$7="","Yes",X$7))/(OFFSET(Data!$A$1,0,MATCH(X$6,Data!$1:$1,0)-1,1000,1)=IF(X$7="","Yes",X$7))*ROW(Data!$C$1:$C$1002),ROW(X70)-ROW(X$7)),1),"")</f>
        <v>TNT</v>
      </c>
      <c r="Y70" s="43" t="str">
        <f ca="1">IF(Z70="","",IF(INDEX(Data!$BR:$BR,MATCH(Z70,Data!$A:$A,0),1)=0,"",INDEX(Data!$BR:$BR,MATCH(Z70,Data!$A:$A,0),1)))</f>
        <v/>
      </c>
      <c r="Z70" s="43" t="str">
        <f ca="1">IFERROR(INDEX(Data!$A$1:AA$1002,_xlfn.AGGREGATE(15,6,(OFFSET(Data!$A$1,0,MATCH(Z$6,Data!$1:$1,0)-1,1000,1)=IF(Z$7="","Yes",Z$7))/(OFFSET(Data!$A$1,0,MATCH(Z$6,Data!$1:$1,0)-1,1000,1)=IF(Z$7="","Yes",Z$7))*ROW(Data!$C$1:$C$1002),ROW(Z70)-ROW(Z$7)),1),"")</f>
        <v/>
      </c>
      <c r="AA70" s="43" t="str">
        <f ca="1">IF(AB70="","",IF(INDEX(Data!$BR:$BR,MATCH(AB70,Data!$A:$A,0),1)=0,"",INDEX(Data!$BR:$BR,MATCH(AB70,Data!$A:$A,0),1)))</f>
        <v/>
      </c>
      <c r="AB70" s="43" t="str">
        <f ca="1">IFERROR(INDEX(Data!$A$1:AC$1002,_xlfn.AGGREGATE(15,6,(OFFSET(Data!$A$1,0,MATCH(AB$6,Data!$1:$1,0)-1,1000,1)=IF(AB$7="","Yes",AB$7))/(OFFSET(Data!$A$1,0,MATCH(AB$6,Data!$1:$1,0)-1,1000,1)=IF(AB$7="","Yes",AB$7))*ROW(Data!$C$1:$C$1002),ROW(AB70)-ROW(AB$7)),1),"")</f>
        <v>Pac-12 National Feed</v>
      </c>
      <c r="AC70" s="43" t="str">
        <f ca="1">IF(AD70="","",IF(INDEX(Data!$BR:$BR,MATCH(AD70,Data!$A:$A,0),1)=0,"",INDEX(Data!$BR:$BR,MATCH(AD70,Data!$A:$A,0),1)))</f>
        <v/>
      </c>
      <c r="AD70" s="43" t="str">
        <f ca="1">IFERROR(INDEX(Data!$A$1:AE$1002,_xlfn.AGGREGATE(15,6,(OFFSET(Data!$A$1,0,MATCH(AD$6,Data!$1:$1,0)-1,1000,1)=IF(AD$7="","Yes",AD$7))/(OFFSET(Data!$A$1,0,MATCH(AD$6,Data!$1:$1,0)-1,1000,1)=IF(AD$7="","Yes",AD$7))*ROW(Data!$C$1:$C$1002),ROW(AD70)-ROW(AD$7)),1),"")</f>
        <v/>
      </c>
      <c r="AE70" s="43" t="str">
        <f ca="1">IF(AF70="","",IF(INDEX(Data!$BR:$BR,MATCH(AF70,Data!$A:$A,0),1)=0,"",INDEX(Data!$BR:$BR,MATCH(AF70,Data!$A:$A,0),1)))</f>
        <v/>
      </c>
      <c r="AF70" s="43" t="str">
        <f ca="1">IFERROR(INDEX(Data!$A$1:AM$1002,_xlfn.AGGREGATE(15,6,(OFFSET(Data!$A$1,0,MATCH(AF$6,Data!$1:$1,0)-1,1000,1)=IF(AF$7="","Yes",AF$7))/(OFFSET(Data!$A$1,0,MATCH(AF$6,Data!$1:$1,0)-1,1000,1)=IF(AF$7="","Yes",AF$7))*ROW(Data!$C$1:$C$1002),ROW(AF70)-ROW(AF$7)),1),"")</f>
        <v/>
      </c>
      <c r="AG70" s="43" t="str">
        <f ca="1">IF(AH70="","",IF(INDEX(Data!$BR:$BR,MATCH(AH70,Data!$A:$A,0),1)=0,"",INDEX(Data!$BR:$BR,MATCH(AH70,Data!$A:$A,0),1)))</f>
        <v/>
      </c>
      <c r="AH70" s="43" t="str">
        <f ca="1">IFERROR(INDEX(Data!$A$1:AO$1002,_xlfn.AGGREGATE(15,6,(OFFSET(Data!$A$1,0,MATCH(AH$6,Data!$1:$1,0)-1,1000,1)=IF(AH$7="","Yes",AH$7))/(OFFSET(Data!$A$1,0,MATCH(AH$6,Data!$1:$1,0)-1,1000,1)=IF(AH$7="","Yes",AH$7))*ROW(Data!$C$1:$C$1002),ROW(AH70)-ROW(AH$7)),1),"")</f>
        <v/>
      </c>
      <c r="AI70" s="43" t="str">
        <f ca="1">IF(AJ70="","",IF(INDEX(Data!$BR:$BR,MATCH(AJ70,Data!$A:$A,0),1)=0,"",INDEX(Data!$BR:$BR,MATCH(AJ70,Data!$A:$A,0),1)))</f>
        <v/>
      </c>
      <c r="AJ70" s="43" t="str">
        <f ca="1">IFERROR(INDEX(Data!$A$1:AQ$1002,_xlfn.AGGREGATE(15,6,(OFFSET(Data!$A$1,0,MATCH(AJ$6,Data!$1:$1,0)-1,1000,1)=IF(AJ$7="","Yes",AJ$7))/(OFFSET(Data!$A$1,0,MATCH(AJ$6,Data!$1:$1,0)-1,1000,1)=IF(AJ$7="","Yes",AJ$7))*ROW(Data!$C$1:$C$1002),ROW(AJ70)-ROW(AJ$7)),1),"")</f>
        <v>Travel Channel</v>
      </c>
      <c r="AK70" s="43" t="str">
        <f ca="1">IF(AL70="","",IF(INDEX(Data!$BR:$BR,MATCH(AL70,Data!$A:$A,0),1)=0,"",INDEX(Data!$BR:$BR,MATCH(AL70,Data!$A:$A,0),1)))</f>
        <v/>
      </c>
      <c r="AL70" s="43" t="str">
        <f ca="1">IFERROR(INDEX(Data!$A$1:AS$1002,_xlfn.AGGREGATE(15,6,(OFFSET(Data!$A$1,0,MATCH(AL$6,Data!$1:$1,0)-1,1000,1)=IF(AL$7="","Yes",AL$7))/(OFFSET(Data!$A$1,0,MATCH(AL$6,Data!$1:$1,0)-1,1000,1)=IF(AL$7="","Yes",AL$7))*ROW(Data!$C$1:$C$1002),ROW(AL70)-ROW(AL$7)),1),"")</f>
        <v/>
      </c>
      <c r="AM70" s="43" t="str">
        <f ca="1">IF(AN70="","",IF(INDEX(Data!$BR:$BR,MATCH(AN70,Data!$A:$A,0),1)=0,"",INDEX(Data!$BR:$BR,MATCH(AN70,Data!$A:$A,0),1)))</f>
        <v/>
      </c>
      <c r="AN70" s="43" t="str">
        <f ca="1">IFERROR(INDEX(Data!$A$1:AU$1002,_xlfn.AGGREGATE(15,6,(OFFSET(Data!$A$1,0,MATCH(AN$6,Data!$1:$1,0)-1,1000,1)=IF(AN$7="","Yes",AN$7))/(OFFSET(Data!$A$1,0,MATCH(AN$6,Data!$1:$1,0)-1,1000,1)=IF(AN$7="","Yes",AN$7))*ROW(Data!$C$1:$C$1002),ROW(AN70)-ROW(AN$7)),1),"")</f>
        <v/>
      </c>
    </row>
    <row r="71" spans="1:40" ht="24" x14ac:dyDescent="0.4">
      <c r="A71" s="43" t="str">
        <f ca="1">IF(B71="","",IF(INDEX(Data!$BR:$BR,MATCH(B71,Data!$A:$A,0),1)=0,"",INDEX(Data!$BR:$BR,MATCH(B71,Data!$A:$A,0),1)))</f>
        <v/>
      </c>
      <c r="B71" s="43" t="str">
        <f ca="1">IFERROR(INDEX(Data!A$1:$A$1002,_xlfn.AGGREGATE(15,6,(OFFSET(Data!$A$1,0,MATCH(B$6,Data!$1:$1,0)-1,1000,1)=IF(B$7="","Yes",B$7))/(OFFSET(Data!$A$1,0,MATCH(B$6,Data!$1:$1,0)-1,1000,1)=IF(B$7="","Yes",B$7))*ROW(Data!$C$1:$C$1002),ROW(B71)-ROW(B$7)),1),"")</f>
        <v/>
      </c>
      <c r="C71" s="43" t="str">
        <f ca="1">IF(D71="","",IF(INDEX(Data!$BR:$BR,MATCH(D71,Data!$A:$A,0),1)=0,"",INDEX(Data!$BR:$BR,MATCH(D71,Data!$A:$A,0),1)))</f>
        <v/>
      </c>
      <c r="D71" s="43" t="str">
        <f ca="1">IFERROR(INDEX(Data!$A$1:C$1002,_xlfn.AGGREGATE(15,6,(OFFSET(Data!$A$1,0,MATCH(D$6,Data!$1:$1,0)-1,1000,1)=IF(D$7="","Yes",D$7))/(OFFSET(Data!$A$1,0,MATCH(D$6,Data!$1:$1,0)-1,1000,1)=IF(D$7="","Yes",D$7))*ROW(Data!$C$1:$C$1002),ROW(D71)-ROW(D$7)),1),"")</f>
        <v/>
      </c>
      <c r="E71" s="43" t="str">
        <f ca="1">IF(F71="","",IF(INDEX(Data!$BR:$BR,MATCH(F71,Data!$A:$A,0),1)=0,"",INDEX(Data!$BR:$BR,MATCH(F71,Data!$A:$A,0),1)))</f>
        <v/>
      </c>
      <c r="F71" s="43" t="str">
        <f ca="1">IFERROR(INDEX(Data!$A$1:E$1002,_xlfn.AGGREGATE(15,6,(OFFSET(Data!$A$1,0,MATCH(F$6,Data!$1:$1,0)-1,1000,1)=IF(F$7="","Yes",F$7))/(OFFSET(Data!$A$1,0,MATCH(F$6,Data!$1:$1,0)-1,1000,1)=IF(F$7="","Yes",F$7))*ROW(Data!$C$1:$C$1002),ROW(F71)-ROW(F$7)),1),"")</f>
        <v/>
      </c>
      <c r="G71" s="43" t="str">
        <f ca="1">IF(H71="","",IF(INDEX(Data!$BR:$BR,MATCH(H71,Data!$A:$A,0),1)=0,"",INDEX(Data!$BR:$BR,MATCH(H71,Data!$A:$A,0),1)))</f>
        <v/>
      </c>
      <c r="H71" s="43" t="str">
        <f ca="1">IFERROR(INDEX(Data!$A$1:G$1002,_xlfn.AGGREGATE(15,6,(OFFSET(Data!$A$1,0,MATCH(H$6,Data!$1:$1,0)-1,1000,1)=IF(H$7="","Yes",H$7))/(OFFSET(Data!$A$1,0,MATCH(H$6,Data!$1:$1,0)-1,1000,1)=IF(H$7="","Yes",H$7))*ROW(Data!$C$1:$C$1002),ROW(H71)-ROW(H$7)),1),"")</f>
        <v/>
      </c>
      <c r="I71" s="43" t="str">
        <f ca="1">IF(J71="","",IF(INDEX(Data!$BR:$BR,MATCH(J71,Data!$A:$A,0),1)=0,"",INDEX(Data!$BR:$BR,MATCH(J71,Data!$A:$A,0),1)))</f>
        <v/>
      </c>
      <c r="J71" s="43" t="str">
        <f ca="1">IFERROR(INDEX(Data!$A$1:I$1002,_xlfn.AGGREGATE(15,6,(OFFSET(Data!$A$1,0,MATCH(J$6,Data!$1:$1,0)-1,1000,1)=IF(J$7="","Yes",J$7))/(OFFSET(Data!$A$1,0,MATCH(J$6,Data!$1:$1,0)-1,1000,1)=IF(J$7="","Yes",J$7))*ROW(Data!$C$1:$C$1002),ROW(J71)-ROW(J$7)),1),"")</f>
        <v>Syfy</v>
      </c>
      <c r="K71" s="43" t="str">
        <f ca="1">IF(L71="","",IF(INDEX(Data!$BR:$BR,MATCH(L71,Data!$A:$A,0),1)=0,"",INDEX(Data!$BR:$BR,MATCH(L71,Data!$A:$A,0),1)))</f>
        <v/>
      </c>
      <c r="L71" s="43" t="str">
        <f ca="1">IFERROR(INDEX(Data!$A$1:K$1002,_xlfn.AGGREGATE(15,6,(OFFSET(Data!$A$1,0,MATCH(L$6,Data!$1:$1,0)-1,1000,1)=IF(L$7="","Yes",L$7))/(OFFSET(Data!$A$1,0,MATCH(L$6,Data!$1:$1,0)-1,1000,1)=IF(L$7="","Yes",L$7))*ROW(Data!$C$1:$C$1002),ROW(L71)-ROW(L$7)),1),"")</f>
        <v>Teen Nick</v>
      </c>
      <c r="M71" s="43">
        <f ca="1">IF(N71="","",IF(INDEX(Data!$BR:$BR,MATCH(N71,Data!$A:$A,0),1)=0,"",INDEX(Data!$BR:$BR,MATCH(N71,Data!$A:$A,0),1)))</f>
        <v>1</v>
      </c>
      <c r="N71" s="43" t="str">
        <f ca="1">IFERROR(INDEX(Data!$A$1:M$1002,_xlfn.AGGREGATE(15,6,(OFFSET(Data!$A$1,0,MATCH(N$6,Data!$1:$1,0)-1,1000,1)=IF(N$7="","Yes",N$7))/(OFFSET(Data!$A$1,0,MATCH(N$6,Data!$1:$1,0)-1,1000,1)=IF(N$7="","Yes",N$7))*ROW(Data!$C$1:$C$1002),ROW(N71)-ROW(N$7)),1),"")</f>
        <v>NBC</v>
      </c>
      <c r="O71" s="43" t="str">
        <f ca="1">IF(P71="","",IF(INDEX(Data!$BR:$BR,MATCH(P71,Data!$A:$A,0),1)=0,"",INDEX(Data!$BR:$BR,MATCH(P71,Data!$A:$A,0),1)))</f>
        <v/>
      </c>
      <c r="P71" s="43" t="str">
        <f ca="1">IFERROR(INDEX(Data!$A$1:O$1002,_xlfn.AGGREGATE(15,6,(OFFSET(Data!$A$1,0,MATCH(P$6,Data!$1:$1,0)-1,1000,1)=IF(P$7="","Yes",P$7))/(OFFSET(Data!$A$1,0,MATCH(P$6,Data!$1:$1,0)-1,1000,1)=IF(P$7="","Yes",P$7))*ROW(Data!$C$1:$C$1002),ROW(P71)-ROW(P$7)),1),"")</f>
        <v>Great American Country</v>
      </c>
      <c r="Q71" s="43" t="str">
        <f ca="1">IF(R71="","",IF(INDEX(Data!$BR:$BR,MATCH(R71,Data!$A:$A,0),1)=0,"",INDEX(Data!$BR:$BR,MATCH(R71,Data!$A:$A,0),1)))</f>
        <v/>
      </c>
      <c r="R71" s="43" t="str">
        <f ca="1">IFERROR(INDEX(Data!$A$1:Q$1002,_xlfn.AGGREGATE(15,6,(OFFSET(Data!$A$1,0,MATCH(R$6,Data!$1:$1,0)-1,1000,1)=IF(R$7="","Yes",R$7))/(OFFSET(Data!$A$1,0,MATCH(R$6,Data!$1:$1,0)-1,1000,1)=IF(R$7="","Yes",R$7))*ROW(Data!$C$1:$C$1002),ROW(R71)-ROW(R$7)),1),"")</f>
        <v>Golf Channel</v>
      </c>
      <c r="S71" s="43" t="str">
        <f ca="1">IF(T71="","",IF(INDEX(Data!$BR:$BR,MATCH(T71,Data!$A:$A,0),1)=0,"",INDEX(Data!$BR:$BR,MATCH(T71,Data!$A:$A,0),1)))</f>
        <v/>
      </c>
      <c r="T71" s="43" t="str">
        <f ca="1">IFERROR(INDEX(Data!$A$1:R$1002,_xlfn.AGGREGATE(15,6,(OFFSET(Data!$A$1,0,MATCH(T$6,Data!$1:$1,0)-1,1000,1)=IF(T$7="","Yes",T$7))/(OFFSET(Data!$A$1,0,MATCH(T$6,Data!$1:$1,0)-1,1000,1)=IF(T$7="","Yes",T$7))*ROW(Data!$C$1:$C$1002),ROW(T71)-ROW(T$7)),1),"")</f>
        <v>Lifetime</v>
      </c>
      <c r="U71" s="43" t="str">
        <f ca="1">IF(V71="","",IF(INDEX(Data!$BR:$BR,MATCH(V71,Data!$A:$A,0),1)=0,"",INDEX(Data!$BR:$BR,MATCH(V71,Data!$A:$A,0),1)))</f>
        <v/>
      </c>
      <c r="V71" s="43" t="str">
        <f ca="1">IFERROR(INDEX(Data!$A$1:T$1002,_xlfn.AGGREGATE(15,6,(OFFSET(Data!$A$1,0,MATCH(V$6,Data!$1:$1,0)-1,1000,1)=IF(V$7="","Yes",V$7))/(OFFSET(Data!$A$1,0,MATCH(V$6,Data!$1:$1,0)-1,1000,1)=IF(V$7="","Yes",V$7))*ROW(Data!$C$1:$C$1002),ROW(V71)-ROW(V$7)),1),"")</f>
        <v>Oxygen</v>
      </c>
      <c r="W71" s="43" t="str">
        <f ca="1">IF(X71="","",IF(INDEX(Data!$BR:$BR,MATCH(X71,Data!$A:$A,0),1)=0,"",INDEX(Data!$BR:$BR,MATCH(X71,Data!$A:$A,0),1)))</f>
        <v/>
      </c>
      <c r="X71" s="43" t="str">
        <f ca="1">IFERROR(INDEX(Data!$A$1:Y$1002,_xlfn.AGGREGATE(15,6,(OFFSET(Data!$A$1,0,MATCH(X$6,Data!$1:$1,0)-1,1000,1)=IF(X$7="","Yes",X$7))/(OFFSET(Data!$A$1,0,MATCH(X$6,Data!$1:$1,0)-1,1000,1)=IF(X$7="","Yes",X$7))*ROW(Data!$C$1:$C$1002),ROW(X71)-ROW(X$7)),1),"")</f>
        <v>Travel Channel</v>
      </c>
      <c r="Y71" s="43" t="str">
        <f ca="1">IF(Z71="","",IF(INDEX(Data!$BR:$BR,MATCH(Z71,Data!$A:$A,0),1)=0,"",INDEX(Data!$BR:$BR,MATCH(Z71,Data!$A:$A,0),1)))</f>
        <v/>
      </c>
      <c r="Z71" s="43" t="str">
        <f ca="1">IFERROR(INDEX(Data!$A$1:AA$1002,_xlfn.AGGREGATE(15,6,(OFFSET(Data!$A$1,0,MATCH(Z$6,Data!$1:$1,0)-1,1000,1)=IF(Z$7="","Yes",Z$7))/(OFFSET(Data!$A$1,0,MATCH(Z$6,Data!$1:$1,0)-1,1000,1)=IF(Z$7="","Yes",Z$7))*ROW(Data!$C$1:$C$1002),ROW(Z71)-ROW(Z$7)),1),"")</f>
        <v/>
      </c>
      <c r="AA71" s="43" t="str">
        <f ca="1">IF(AB71="","",IF(INDEX(Data!$BR:$BR,MATCH(AB71,Data!$A:$A,0),1)=0,"",INDEX(Data!$BR:$BR,MATCH(AB71,Data!$A:$A,0),1)))</f>
        <v/>
      </c>
      <c r="AB71" s="43" t="str">
        <f ca="1">IFERROR(INDEX(Data!$A$1:AC$1002,_xlfn.AGGREGATE(15,6,(OFFSET(Data!$A$1,0,MATCH(AB$6,Data!$1:$1,0)-1,1000,1)=IF(AB$7="","Yes",AB$7))/(OFFSET(Data!$A$1,0,MATCH(AB$6,Data!$1:$1,0)-1,1000,1)=IF(AB$7="","Yes",AB$7))*ROW(Data!$C$1:$C$1002),ROW(AB71)-ROW(AB$7)),1),"")</f>
        <v>Paramount Network</v>
      </c>
      <c r="AC71" s="43" t="str">
        <f ca="1">IF(AD71="","",IF(INDEX(Data!$BR:$BR,MATCH(AD71,Data!$A:$A,0),1)=0,"",INDEX(Data!$BR:$BR,MATCH(AD71,Data!$A:$A,0),1)))</f>
        <v/>
      </c>
      <c r="AD71" s="43" t="str">
        <f ca="1">IFERROR(INDEX(Data!$A$1:AE$1002,_xlfn.AGGREGATE(15,6,(OFFSET(Data!$A$1,0,MATCH(AD$6,Data!$1:$1,0)-1,1000,1)=IF(AD$7="","Yes",AD$7))/(OFFSET(Data!$A$1,0,MATCH(AD$6,Data!$1:$1,0)-1,1000,1)=IF(AD$7="","Yes",AD$7))*ROW(Data!$C$1:$C$1002),ROW(AD71)-ROW(AD$7)),1),"")</f>
        <v/>
      </c>
      <c r="AE71" s="43" t="str">
        <f ca="1">IF(AF71="","",IF(INDEX(Data!$BR:$BR,MATCH(AF71,Data!$A:$A,0),1)=0,"",INDEX(Data!$BR:$BR,MATCH(AF71,Data!$A:$A,0),1)))</f>
        <v/>
      </c>
      <c r="AF71" s="43" t="str">
        <f ca="1">IFERROR(INDEX(Data!$A$1:AM$1002,_xlfn.AGGREGATE(15,6,(OFFSET(Data!$A$1,0,MATCH(AF$6,Data!$1:$1,0)-1,1000,1)=IF(AF$7="","Yes",AF$7))/(OFFSET(Data!$A$1,0,MATCH(AF$6,Data!$1:$1,0)-1,1000,1)=IF(AF$7="","Yes",AF$7))*ROW(Data!$C$1:$C$1002),ROW(AF71)-ROW(AF$7)),1),"")</f>
        <v/>
      </c>
      <c r="AG71" s="43" t="str">
        <f ca="1">IF(AH71="","",IF(INDEX(Data!$BR:$BR,MATCH(AH71,Data!$A:$A,0),1)=0,"",INDEX(Data!$BR:$BR,MATCH(AH71,Data!$A:$A,0),1)))</f>
        <v/>
      </c>
      <c r="AH71" s="43" t="str">
        <f ca="1">IFERROR(INDEX(Data!$A$1:AO$1002,_xlfn.AGGREGATE(15,6,(OFFSET(Data!$A$1,0,MATCH(AH$6,Data!$1:$1,0)-1,1000,1)=IF(AH$7="","Yes",AH$7))/(OFFSET(Data!$A$1,0,MATCH(AH$6,Data!$1:$1,0)-1,1000,1)=IF(AH$7="","Yes",AH$7))*ROW(Data!$C$1:$C$1002),ROW(AH71)-ROW(AH$7)),1),"")</f>
        <v/>
      </c>
      <c r="AI71" s="43" t="str">
        <f ca="1">IF(AJ71="","",IF(INDEX(Data!$BR:$BR,MATCH(AJ71,Data!$A:$A,0),1)=0,"",INDEX(Data!$BR:$BR,MATCH(AJ71,Data!$A:$A,0),1)))</f>
        <v/>
      </c>
      <c r="AJ71" s="43" t="str">
        <f ca="1">IFERROR(INDEX(Data!$A$1:AQ$1002,_xlfn.AGGREGATE(15,6,(OFFSET(Data!$A$1,0,MATCH(AJ$6,Data!$1:$1,0)-1,1000,1)=IF(AJ$7="","Yes",AJ$7))/(OFFSET(Data!$A$1,0,MATCH(AJ$6,Data!$1:$1,0)-1,1000,1)=IF(AJ$7="","Yes",AJ$7))*ROW(Data!$C$1:$C$1002),ROW(AJ71)-ROW(AJ$7)),1),"")</f>
        <v>TV Land</v>
      </c>
      <c r="AK71" s="43" t="str">
        <f ca="1">IF(AL71="","",IF(INDEX(Data!$BR:$BR,MATCH(AL71,Data!$A:$A,0),1)=0,"",INDEX(Data!$BR:$BR,MATCH(AL71,Data!$A:$A,0),1)))</f>
        <v/>
      </c>
      <c r="AL71" s="43" t="str">
        <f ca="1">IFERROR(INDEX(Data!$A$1:AS$1002,_xlfn.AGGREGATE(15,6,(OFFSET(Data!$A$1,0,MATCH(AL$6,Data!$1:$1,0)-1,1000,1)=IF(AL$7="","Yes",AL$7))/(OFFSET(Data!$A$1,0,MATCH(AL$6,Data!$1:$1,0)-1,1000,1)=IF(AL$7="","Yes",AL$7))*ROW(Data!$C$1:$C$1002),ROW(AL71)-ROW(AL$7)),1),"")</f>
        <v/>
      </c>
      <c r="AM71" s="43" t="str">
        <f ca="1">IF(AN71="","",IF(INDEX(Data!$BR:$BR,MATCH(AN71,Data!$A:$A,0),1)=0,"",INDEX(Data!$BR:$BR,MATCH(AN71,Data!$A:$A,0),1)))</f>
        <v/>
      </c>
      <c r="AN71" s="43" t="str">
        <f ca="1">IFERROR(INDEX(Data!$A$1:AU$1002,_xlfn.AGGREGATE(15,6,(OFFSET(Data!$A$1,0,MATCH(AN$6,Data!$1:$1,0)-1,1000,1)=IF(AN$7="","Yes",AN$7))/(OFFSET(Data!$A$1,0,MATCH(AN$6,Data!$1:$1,0)-1,1000,1)=IF(AN$7="","Yes",AN$7))*ROW(Data!$C$1:$C$1002),ROW(AN71)-ROW(AN$7)),1),"")</f>
        <v/>
      </c>
    </row>
    <row r="72" spans="1:40" ht="24" x14ac:dyDescent="0.4">
      <c r="A72" s="43" t="str">
        <f ca="1">IF(B72="","",IF(INDEX(Data!$BR:$BR,MATCH(B72,Data!$A:$A,0),1)=0,"",INDEX(Data!$BR:$BR,MATCH(B72,Data!$A:$A,0),1)))</f>
        <v/>
      </c>
      <c r="B72" s="43" t="str">
        <f ca="1">IFERROR(INDEX(Data!A$1:$A$1002,_xlfn.AGGREGATE(15,6,(OFFSET(Data!$A$1,0,MATCH(B$6,Data!$1:$1,0)-1,1000,1)=IF(B$7="","Yes",B$7))/(OFFSET(Data!$A$1,0,MATCH(B$6,Data!$1:$1,0)-1,1000,1)=IF(B$7="","Yes",B$7))*ROW(Data!$C$1:$C$1002),ROW(B72)-ROW(B$7)),1),"")</f>
        <v/>
      </c>
      <c r="C72" s="43" t="str">
        <f ca="1">IF(D72="","",IF(INDEX(Data!$BR:$BR,MATCH(D72,Data!$A:$A,0),1)=0,"",INDEX(Data!$BR:$BR,MATCH(D72,Data!$A:$A,0),1)))</f>
        <v/>
      </c>
      <c r="D72" s="43" t="str">
        <f ca="1">IFERROR(INDEX(Data!$A$1:C$1002,_xlfn.AGGREGATE(15,6,(OFFSET(Data!$A$1,0,MATCH(D$6,Data!$1:$1,0)-1,1000,1)=IF(D$7="","Yes",D$7))/(OFFSET(Data!$A$1,0,MATCH(D$6,Data!$1:$1,0)-1,1000,1)=IF(D$7="","Yes",D$7))*ROW(Data!$C$1:$C$1002),ROW(D72)-ROW(D$7)),1),"")</f>
        <v/>
      </c>
      <c r="E72" s="43" t="str">
        <f ca="1">IF(F72="","",IF(INDEX(Data!$BR:$BR,MATCH(F72,Data!$A:$A,0),1)=0,"",INDEX(Data!$BR:$BR,MATCH(F72,Data!$A:$A,0),1)))</f>
        <v/>
      </c>
      <c r="F72" s="43" t="str">
        <f ca="1">IFERROR(INDEX(Data!$A$1:E$1002,_xlfn.AGGREGATE(15,6,(OFFSET(Data!$A$1,0,MATCH(F$6,Data!$1:$1,0)-1,1000,1)=IF(F$7="","Yes",F$7))/(OFFSET(Data!$A$1,0,MATCH(F$6,Data!$1:$1,0)-1,1000,1)=IF(F$7="","Yes",F$7))*ROW(Data!$C$1:$C$1002),ROW(F72)-ROW(F$7)),1),"")</f>
        <v/>
      </c>
      <c r="G72" s="43" t="str">
        <f ca="1">IF(H72="","",IF(INDEX(Data!$BR:$BR,MATCH(H72,Data!$A:$A,0),1)=0,"",INDEX(Data!$BR:$BR,MATCH(H72,Data!$A:$A,0),1)))</f>
        <v/>
      </c>
      <c r="H72" s="43" t="str">
        <f ca="1">IFERROR(INDEX(Data!$A$1:G$1002,_xlfn.AGGREGATE(15,6,(OFFSET(Data!$A$1,0,MATCH(H$6,Data!$1:$1,0)-1,1000,1)=IF(H$7="","Yes",H$7))/(OFFSET(Data!$A$1,0,MATCH(H$6,Data!$1:$1,0)-1,1000,1)=IF(H$7="","Yes",H$7))*ROW(Data!$C$1:$C$1002),ROW(H72)-ROW(H$7)),1),"")</f>
        <v/>
      </c>
      <c r="I72" s="43" t="str">
        <f ca="1">IF(J72="","",IF(INDEX(Data!$BR:$BR,MATCH(J72,Data!$A:$A,0),1)=0,"",INDEX(Data!$BR:$BR,MATCH(J72,Data!$A:$A,0),1)))</f>
        <v/>
      </c>
      <c r="J72" s="43" t="str">
        <f ca="1">IFERROR(INDEX(Data!$A$1:I$1002,_xlfn.AGGREGATE(15,6,(OFFSET(Data!$A$1,0,MATCH(J$6,Data!$1:$1,0)-1,1000,1)=IF(J$7="","Yes",J$7))/(OFFSET(Data!$A$1,0,MATCH(J$6,Data!$1:$1,0)-1,1000,1)=IF(J$7="","Yes",J$7))*ROW(Data!$C$1:$C$1002),ROW(J72)-ROW(J$7)),1),"")</f>
        <v>TBS</v>
      </c>
      <c r="K72" s="43" t="str">
        <f ca="1">IF(L72="","",IF(INDEX(Data!$BR:$BR,MATCH(L72,Data!$A:$A,0),1)=0,"",INDEX(Data!$BR:$BR,MATCH(L72,Data!$A:$A,0),1)))</f>
        <v/>
      </c>
      <c r="L72" s="43" t="str">
        <f ca="1">IFERROR(INDEX(Data!$A$1:K$1002,_xlfn.AGGREGATE(15,6,(OFFSET(Data!$A$1,0,MATCH(L$6,Data!$1:$1,0)-1,1000,1)=IF(L$7="","Yes",L$7))/(OFFSET(Data!$A$1,0,MATCH(L$6,Data!$1:$1,0)-1,1000,1)=IF(L$7="","Yes",L$7))*ROW(Data!$C$1:$C$1002),ROW(L72)-ROW(L$7)),1),"")</f>
        <v>Telemundo</v>
      </c>
      <c r="M72" s="43" t="str">
        <f ca="1">IF(N72="","",IF(INDEX(Data!$BR:$BR,MATCH(N72,Data!$A:$A,0),1)=0,"",INDEX(Data!$BR:$BR,MATCH(N72,Data!$A:$A,0),1)))</f>
        <v/>
      </c>
      <c r="N72" s="43" t="str">
        <f ca="1">IFERROR(INDEX(Data!$A$1:M$1002,_xlfn.AGGREGATE(15,6,(OFFSET(Data!$A$1,0,MATCH(N$6,Data!$1:$1,0)-1,1000,1)=IF(N$7="","Yes",N$7))/(OFFSET(Data!$A$1,0,MATCH(N$6,Data!$1:$1,0)-1,1000,1)=IF(N$7="","Yes",N$7))*ROW(Data!$C$1:$C$1002),ROW(N72)-ROW(N$7)),1),"")</f>
        <v>NBC Sports Network</v>
      </c>
      <c r="O72" s="43" t="str">
        <f ca="1">IF(P72="","",IF(INDEX(Data!$BR:$BR,MATCH(P72,Data!$A:$A,0),1)=0,"",INDEX(Data!$BR:$BR,MATCH(P72,Data!$A:$A,0),1)))</f>
        <v/>
      </c>
      <c r="P72" s="43" t="str">
        <f ca="1">IFERROR(INDEX(Data!$A$1:O$1002,_xlfn.AGGREGATE(15,6,(OFFSET(Data!$A$1,0,MATCH(P$6,Data!$1:$1,0)-1,1000,1)=IF(P$7="","Yes",P$7))/(OFFSET(Data!$A$1,0,MATCH(P$6,Data!$1:$1,0)-1,1000,1)=IF(P$7="","Yes",P$7))*ROW(Data!$C$1:$C$1002),ROW(P72)-ROW(P$7)),1),"")</f>
        <v>Hallmark</v>
      </c>
      <c r="Q72" s="43" t="str">
        <f ca="1">IF(R72="","",IF(INDEX(Data!$BR:$BR,MATCH(R72,Data!$A:$A,0),1)=0,"",INDEX(Data!$BR:$BR,MATCH(R72,Data!$A:$A,0),1)))</f>
        <v/>
      </c>
      <c r="R72" s="43" t="str">
        <f ca="1">IFERROR(INDEX(Data!$A$1:Q$1002,_xlfn.AGGREGATE(15,6,(OFFSET(Data!$A$1,0,MATCH(R$6,Data!$1:$1,0)-1,1000,1)=IF(R$7="","Yes",R$7))/(OFFSET(Data!$A$1,0,MATCH(R$6,Data!$1:$1,0)-1,1000,1)=IF(R$7="","Yes",R$7))*ROW(Data!$C$1:$C$1002),ROW(R72)-ROW(R$7)),1),"")</f>
        <v>Great American Country</v>
      </c>
      <c r="S72" s="43" t="str">
        <f ca="1">IF(T72="","",IF(INDEX(Data!$BR:$BR,MATCH(T72,Data!$A:$A,0),1)=0,"",INDEX(Data!$BR:$BR,MATCH(T72,Data!$A:$A,0),1)))</f>
        <v/>
      </c>
      <c r="T72" s="43" t="str">
        <f ca="1">IFERROR(INDEX(Data!$A$1:R$1002,_xlfn.AGGREGATE(15,6,(OFFSET(Data!$A$1,0,MATCH(T$6,Data!$1:$1,0)-1,1000,1)=IF(T$7="","Yes",T$7))/(OFFSET(Data!$A$1,0,MATCH(T$6,Data!$1:$1,0)-1,1000,1)=IF(T$7="","Yes",T$7))*ROW(Data!$C$1:$C$1002),ROW(T72)-ROW(T$7)),1),"")</f>
        <v>MegaTV</v>
      </c>
      <c r="U72" s="43" t="str">
        <f ca="1">IF(V72="","",IF(INDEX(Data!$BR:$BR,MATCH(V72,Data!$A:$A,0),1)=0,"",INDEX(Data!$BR:$BR,MATCH(V72,Data!$A:$A,0),1)))</f>
        <v/>
      </c>
      <c r="V72" s="43" t="str">
        <f ca="1">IFERROR(INDEX(Data!$A$1:T$1002,_xlfn.AGGREGATE(15,6,(OFFSET(Data!$A$1,0,MATCH(V$6,Data!$1:$1,0)-1,1000,1)=IF(V$7="","Yes",V$7))/(OFFSET(Data!$A$1,0,MATCH(V$6,Data!$1:$1,0)-1,1000,1)=IF(V$7="","Yes",V$7))*ROW(Data!$C$1:$C$1002),ROW(V72)-ROW(V$7)),1),"")</f>
        <v>PBS</v>
      </c>
      <c r="W72" s="43" t="str">
        <f ca="1">IF(X72="","",IF(INDEX(Data!$BR:$BR,MATCH(X72,Data!$A:$A,0),1)=0,"",INDEX(Data!$BR:$BR,MATCH(X72,Data!$A:$A,0),1)))</f>
        <v/>
      </c>
      <c r="X72" s="43" t="str">
        <f ca="1">IFERROR(INDEX(Data!$A$1:Y$1002,_xlfn.AGGREGATE(15,6,(OFFSET(Data!$A$1,0,MATCH(X$6,Data!$1:$1,0)-1,1000,1)=IF(X$7="","Yes",X$7))/(OFFSET(Data!$A$1,0,MATCH(X$6,Data!$1:$1,0)-1,1000,1)=IF(X$7="","Yes",X$7))*ROW(Data!$C$1:$C$1002),ROW(X72)-ROW(X$7)),1),"")</f>
        <v>TruTV</v>
      </c>
      <c r="Y72" s="43" t="str">
        <f ca="1">IF(Z72="","",IF(INDEX(Data!$BR:$BR,MATCH(Z72,Data!$A:$A,0),1)=0,"",INDEX(Data!$BR:$BR,MATCH(Z72,Data!$A:$A,0),1)))</f>
        <v/>
      </c>
      <c r="Z72" s="43" t="str">
        <f ca="1">IFERROR(INDEX(Data!$A$1:AA$1002,_xlfn.AGGREGATE(15,6,(OFFSET(Data!$A$1,0,MATCH(Z$6,Data!$1:$1,0)-1,1000,1)=IF(Z$7="","Yes",Z$7))/(OFFSET(Data!$A$1,0,MATCH(Z$6,Data!$1:$1,0)-1,1000,1)=IF(Z$7="","Yes",Z$7))*ROW(Data!$C$1:$C$1002),ROW(Z72)-ROW(Z$7)),1),"")</f>
        <v/>
      </c>
      <c r="AA72" s="43" t="str">
        <f ca="1">IF(AB72="","",IF(INDEX(Data!$BR:$BR,MATCH(AB72,Data!$A:$A,0),1)=0,"",INDEX(Data!$BR:$BR,MATCH(AB72,Data!$A:$A,0),1)))</f>
        <v/>
      </c>
      <c r="AB72" s="43" t="str">
        <f ca="1">IFERROR(INDEX(Data!$A$1:AC$1002,_xlfn.AGGREGATE(15,6,(OFFSET(Data!$A$1,0,MATCH(AB$6,Data!$1:$1,0)-1,1000,1)=IF(AB$7="","Yes",AB$7))/(OFFSET(Data!$A$1,0,MATCH(AB$6,Data!$1:$1,0)-1,1000,1)=IF(AB$7="","Yes",AB$7))*ROW(Data!$C$1:$C$1002),ROW(AB72)-ROW(AB$7)),1),"")</f>
        <v>POP</v>
      </c>
      <c r="AC72" s="43" t="str">
        <f ca="1">IF(AD72="","",IF(INDEX(Data!$BR:$BR,MATCH(AD72,Data!$A:$A,0),1)=0,"",INDEX(Data!$BR:$BR,MATCH(AD72,Data!$A:$A,0),1)))</f>
        <v/>
      </c>
      <c r="AD72" s="43" t="str">
        <f ca="1">IFERROR(INDEX(Data!$A$1:AE$1002,_xlfn.AGGREGATE(15,6,(OFFSET(Data!$A$1,0,MATCH(AD$6,Data!$1:$1,0)-1,1000,1)=IF(AD$7="","Yes",AD$7))/(OFFSET(Data!$A$1,0,MATCH(AD$6,Data!$1:$1,0)-1,1000,1)=IF(AD$7="","Yes",AD$7))*ROW(Data!$C$1:$C$1002),ROW(AD72)-ROW(AD$7)),1),"")</f>
        <v/>
      </c>
      <c r="AE72" s="43" t="str">
        <f ca="1">IF(AF72="","",IF(INDEX(Data!$BR:$BR,MATCH(AF72,Data!$A:$A,0),1)=0,"",INDEX(Data!$BR:$BR,MATCH(AF72,Data!$A:$A,0),1)))</f>
        <v/>
      </c>
      <c r="AF72" s="43" t="str">
        <f ca="1">IFERROR(INDEX(Data!$A$1:AM$1002,_xlfn.AGGREGATE(15,6,(OFFSET(Data!$A$1,0,MATCH(AF$6,Data!$1:$1,0)-1,1000,1)=IF(AF$7="","Yes",AF$7))/(OFFSET(Data!$A$1,0,MATCH(AF$6,Data!$1:$1,0)-1,1000,1)=IF(AF$7="","Yes",AF$7))*ROW(Data!$C$1:$C$1002),ROW(AF72)-ROW(AF$7)),1),"")</f>
        <v/>
      </c>
      <c r="AG72" s="43" t="str">
        <f ca="1">IF(AH72="","",IF(INDEX(Data!$BR:$BR,MATCH(AH72,Data!$A:$A,0),1)=0,"",INDEX(Data!$BR:$BR,MATCH(AH72,Data!$A:$A,0),1)))</f>
        <v/>
      </c>
      <c r="AH72" s="43" t="str">
        <f ca="1">IFERROR(INDEX(Data!$A$1:AO$1002,_xlfn.AGGREGATE(15,6,(OFFSET(Data!$A$1,0,MATCH(AH$6,Data!$1:$1,0)-1,1000,1)=IF(AH$7="","Yes",AH$7))/(OFFSET(Data!$A$1,0,MATCH(AH$6,Data!$1:$1,0)-1,1000,1)=IF(AH$7="","Yes",AH$7))*ROW(Data!$C$1:$C$1002),ROW(AH72)-ROW(AH$7)),1),"")</f>
        <v/>
      </c>
      <c r="AI72" s="43" t="str">
        <f ca="1">IF(AJ72="","",IF(INDEX(Data!$BR:$BR,MATCH(AJ72,Data!$A:$A,0),1)=0,"",INDEX(Data!$BR:$BR,MATCH(AJ72,Data!$A:$A,0),1)))</f>
        <v/>
      </c>
      <c r="AJ72" s="43" t="str">
        <f ca="1">IFERROR(INDEX(Data!$A$1:AQ$1002,_xlfn.AGGREGATE(15,6,(OFFSET(Data!$A$1,0,MATCH(AJ$6,Data!$1:$1,0)-1,1000,1)=IF(AJ$7="","Yes",AJ$7))/(OFFSET(Data!$A$1,0,MATCH(AJ$6,Data!$1:$1,0)-1,1000,1)=IF(AJ$7="","Yes",AJ$7))*ROW(Data!$C$1:$C$1002),ROW(AJ72)-ROW(AJ$7)),1),"")</f>
        <v>Up</v>
      </c>
      <c r="AK72" s="43" t="str">
        <f ca="1">IF(AL72="","",IF(INDEX(Data!$BR:$BR,MATCH(AL72,Data!$A:$A,0),1)=0,"",INDEX(Data!$BR:$BR,MATCH(AL72,Data!$A:$A,0),1)))</f>
        <v/>
      </c>
      <c r="AL72" s="43" t="str">
        <f ca="1">IFERROR(INDEX(Data!$A$1:AS$1002,_xlfn.AGGREGATE(15,6,(OFFSET(Data!$A$1,0,MATCH(AL$6,Data!$1:$1,0)-1,1000,1)=IF(AL$7="","Yes",AL$7))/(OFFSET(Data!$A$1,0,MATCH(AL$6,Data!$1:$1,0)-1,1000,1)=IF(AL$7="","Yes",AL$7))*ROW(Data!$C$1:$C$1002),ROW(AL72)-ROW(AL$7)),1),"")</f>
        <v/>
      </c>
      <c r="AM72" s="43" t="str">
        <f ca="1">IF(AN72="","",IF(INDEX(Data!$BR:$BR,MATCH(AN72,Data!$A:$A,0),1)=0,"",INDEX(Data!$BR:$BR,MATCH(AN72,Data!$A:$A,0),1)))</f>
        <v/>
      </c>
      <c r="AN72" s="43" t="str">
        <f ca="1">IFERROR(INDEX(Data!$A$1:AU$1002,_xlfn.AGGREGATE(15,6,(OFFSET(Data!$A$1,0,MATCH(AN$6,Data!$1:$1,0)-1,1000,1)=IF(AN$7="","Yes",AN$7))/(OFFSET(Data!$A$1,0,MATCH(AN$6,Data!$1:$1,0)-1,1000,1)=IF(AN$7="","Yes",AN$7))*ROW(Data!$C$1:$C$1002),ROW(AN72)-ROW(AN$7)),1),"")</f>
        <v/>
      </c>
    </row>
    <row r="73" spans="1:40" ht="24" x14ac:dyDescent="0.4">
      <c r="A73" s="43" t="str">
        <f ca="1">IF(B73="","",IF(INDEX(Data!$BR:$BR,MATCH(B73,Data!$A:$A,0),1)=0,"",INDEX(Data!$BR:$BR,MATCH(B73,Data!$A:$A,0),1)))</f>
        <v/>
      </c>
      <c r="B73" s="43" t="str">
        <f ca="1">IFERROR(INDEX(Data!A$1:$A$1002,_xlfn.AGGREGATE(15,6,(OFFSET(Data!$A$1,0,MATCH(B$6,Data!$1:$1,0)-1,1000,1)=IF(B$7="","Yes",B$7))/(OFFSET(Data!$A$1,0,MATCH(B$6,Data!$1:$1,0)-1,1000,1)=IF(B$7="","Yes",B$7))*ROW(Data!$C$1:$C$1002),ROW(B73)-ROW(B$7)),1),"")</f>
        <v/>
      </c>
      <c r="C73" s="43" t="str">
        <f ca="1">IF(D73="","",IF(INDEX(Data!$BR:$BR,MATCH(D73,Data!$A:$A,0),1)=0,"",INDEX(Data!$BR:$BR,MATCH(D73,Data!$A:$A,0),1)))</f>
        <v/>
      </c>
      <c r="D73" s="43" t="str">
        <f ca="1">IFERROR(INDEX(Data!$A$1:C$1002,_xlfn.AGGREGATE(15,6,(OFFSET(Data!$A$1,0,MATCH(D$6,Data!$1:$1,0)-1,1000,1)=IF(D$7="","Yes",D$7))/(OFFSET(Data!$A$1,0,MATCH(D$6,Data!$1:$1,0)-1,1000,1)=IF(D$7="","Yes",D$7))*ROW(Data!$C$1:$C$1002),ROW(D73)-ROW(D$7)),1),"")</f>
        <v/>
      </c>
      <c r="E73" s="43" t="str">
        <f ca="1">IF(F73="","",IF(INDEX(Data!$BR:$BR,MATCH(F73,Data!$A:$A,0),1)=0,"",INDEX(Data!$BR:$BR,MATCH(F73,Data!$A:$A,0),1)))</f>
        <v/>
      </c>
      <c r="F73" s="43" t="str">
        <f ca="1">IFERROR(INDEX(Data!$A$1:E$1002,_xlfn.AGGREGATE(15,6,(OFFSET(Data!$A$1,0,MATCH(F$6,Data!$1:$1,0)-1,1000,1)=IF(F$7="","Yes",F$7))/(OFFSET(Data!$A$1,0,MATCH(F$6,Data!$1:$1,0)-1,1000,1)=IF(F$7="","Yes",F$7))*ROW(Data!$C$1:$C$1002),ROW(F73)-ROW(F$7)),1),"")</f>
        <v/>
      </c>
      <c r="G73" s="43" t="str">
        <f ca="1">IF(H73="","",IF(INDEX(Data!$BR:$BR,MATCH(H73,Data!$A:$A,0),1)=0,"",INDEX(Data!$BR:$BR,MATCH(H73,Data!$A:$A,0),1)))</f>
        <v/>
      </c>
      <c r="H73" s="43" t="str">
        <f ca="1">IFERROR(INDEX(Data!$A$1:G$1002,_xlfn.AGGREGATE(15,6,(OFFSET(Data!$A$1,0,MATCH(H$6,Data!$1:$1,0)-1,1000,1)=IF(H$7="","Yes",H$7))/(OFFSET(Data!$A$1,0,MATCH(H$6,Data!$1:$1,0)-1,1000,1)=IF(H$7="","Yes",H$7))*ROW(Data!$C$1:$C$1002),ROW(H73)-ROW(H$7)),1),"")</f>
        <v/>
      </c>
      <c r="I73" s="43" t="str">
        <f ca="1">IF(J73="","",IF(INDEX(Data!$BR:$BR,MATCH(J73,Data!$A:$A,0),1)=0,"",INDEX(Data!$BR:$BR,MATCH(J73,Data!$A:$A,0),1)))</f>
        <v/>
      </c>
      <c r="J73" s="43" t="str">
        <f ca="1">IFERROR(INDEX(Data!$A$1:I$1002,_xlfn.AGGREGATE(15,6,(OFFSET(Data!$A$1,0,MATCH(J$6,Data!$1:$1,0)-1,1000,1)=IF(J$7="","Yes",J$7))/(OFFSET(Data!$A$1,0,MATCH(J$6,Data!$1:$1,0)-1,1000,1)=IF(J$7="","Yes",J$7))*ROW(Data!$C$1:$C$1002),ROW(J73)-ROW(J$7)),1),"")</f>
        <v>Telemundo</v>
      </c>
      <c r="K73" s="43" t="str">
        <f ca="1">IF(L73="","",IF(INDEX(Data!$BR:$BR,MATCH(L73,Data!$A:$A,0),1)=0,"",INDEX(Data!$BR:$BR,MATCH(L73,Data!$A:$A,0),1)))</f>
        <v/>
      </c>
      <c r="L73" s="43" t="str">
        <f ca="1">IFERROR(INDEX(Data!$A$1:K$1002,_xlfn.AGGREGATE(15,6,(OFFSET(Data!$A$1,0,MATCH(L$6,Data!$1:$1,0)-1,1000,1)=IF(L$7="","Yes",L$7))/(OFFSET(Data!$A$1,0,MATCH(L$6,Data!$1:$1,0)-1,1000,1)=IF(L$7="","Yes",L$7))*ROW(Data!$C$1:$C$1002),ROW(L73)-ROW(L$7)),1),"")</f>
        <v>TLC</v>
      </c>
      <c r="M73" s="43" t="str">
        <f ca="1">IF(N73="","",IF(INDEX(Data!$BR:$BR,MATCH(N73,Data!$A:$A,0),1)=0,"",INDEX(Data!$BR:$BR,MATCH(N73,Data!$A:$A,0),1)))</f>
        <v/>
      </c>
      <c r="N73" s="43" t="str">
        <f ca="1">IFERROR(INDEX(Data!$A$1:M$1002,_xlfn.AGGREGATE(15,6,(OFFSET(Data!$A$1,0,MATCH(N$6,Data!$1:$1,0)-1,1000,1)=IF(N$7="","Yes",N$7))/(OFFSET(Data!$A$1,0,MATCH(N$6,Data!$1:$1,0)-1,1000,1)=IF(N$7="","Yes",N$7))*ROW(Data!$C$1:$C$1002),ROW(N73)-ROW(N$7)),1),"")</f>
        <v>Nick Jr.</v>
      </c>
      <c r="O73" s="43" t="str">
        <f ca="1">IF(P73="","",IF(INDEX(Data!$BR:$BR,MATCH(P73,Data!$A:$A,0),1)=0,"",INDEX(Data!$BR:$BR,MATCH(P73,Data!$A:$A,0),1)))</f>
        <v/>
      </c>
      <c r="P73" s="43" t="str">
        <f ca="1">IFERROR(INDEX(Data!$A$1:O$1002,_xlfn.AGGREGATE(15,6,(OFFSET(Data!$A$1,0,MATCH(P$6,Data!$1:$1,0)-1,1000,1)=IF(P$7="","Yes",P$7))/(OFFSET(Data!$A$1,0,MATCH(P$6,Data!$1:$1,0)-1,1000,1)=IF(P$7="","Yes",P$7))*ROW(Data!$C$1:$C$1002),ROW(P73)-ROW(P$7)),1),"")</f>
        <v>HGTV</v>
      </c>
      <c r="Q73" s="43" t="str">
        <f ca="1">IF(R73="","",IF(INDEX(Data!$BR:$BR,MATCH(R73,Data!$A:$A,0),1)=0,"",INDEX(Data!$BR:$BR,MATCH(R73,Data!$A:$A,0),1)))</f>
        <v/>
      </c>
      <c r="R73" s="43" t="str">
        <f ca="1">IFERROR(INDEX(Data!$A$1:Q$1002,_xlfn.AGGREGATE(15,6,(OFFSET(Data!$A$1,0,MATCH(R$6,Data!$1:$1,0)-1,1000,1)=IF(R$7="","Yes",R$7))/(OFFSET(Data!$A$1,0,MATCH(R$6,Data!$1:$1,0)-1,1000,1)=IF(R$7="","Yes",R$7))*ROW(Data!$C$1:$C$1002),ROW(R73)-ROW(R$7)),1),"")</f>
        <v>Hallmark</v>
      </c>
      <c r="S73" s="43" t="str">
        <f ca="1">IF(T73="","",IF(INDEX(Data!$BR:$BR,MATCH(T73,Data!$A:$A,0),1)=0,"",INDEX(Data!$BR:$BR,MATCH(T73,Data!$A:$A,0),1)))</f>
        <v/>
      </c>
      <c r="T73" s="43" t="str">
        <f ca="1">IFERROR(INDEX(Data!$A$1:R$1002,_xlfn.AGGREGATE(15,6,(OFFSET(Data!$A$1,0,MATCH(T$6,Data!$1:$1,0)-1,1000,1)=IF(T$7="","Yes",T$7))/(OFFSET(Data!$A$1,0,MATCH(T$6,Data!$1:$1,0)-1,1000,1)=IF(T$7="","Yes",T$7))*ROW(Data!$C$1:$C$1002),ROW(T73)-ROW(T$7)),1),"")</f>
        <v>Motor Trend</v>
      </c>
      <c r="U73" s="43" t="str">
        <f ca="1">IF(V73="","",IF(INDEX(Data!$BR:$BR,MATCH(V73,Data!$A:$A,0),1)=0,"",INDEX(Data!$BR:$BR,MATCH(V73,Data!$A:$A,0),1)))</f>
        <v/>
      </c>
      <c r="V73" s="43" t="str">
        <f ca="1">IFERROR(INDEX(Data!$A$1:T$1002,_xlfn.AGGREGATE(15,6,(OFFSET(Data!$A$1,0,MATCH(V$6,Data!$1:$1,0)-1,1000,1)=IF(V$7="","Yes",V$7))/(OFFSET(Data!$A$1,0,MATCH(V$6,Data!$1:$1,0)-1,1000,1)=IF(V$7="","Yes",V$7))*ROW(Data!$C$1:$C$1002),ROW(V73)-ROW(V$7)),1),"")</f>
        <v>PBS Kids</v>
      </c>
      <c r="W73" s="43" t="str">
        <f ca="1">IF(X73="","",IF(INDEX(Data!$BR:$BR,MATCH(X73,Data!$A:$A,0),1)=0,"",INDEX(Data!$BR:$BR,MATCH(X73,Data!$A:$A,0),1)))</f>
        <v/>
      </c>
      <c r="X73" s="43" t="str">
        <f ca="1">IFERROR(INDEX(Data!$A$1:Y$1002,_xlfn.AGGREGATE(15,6,(OFFSET(Data!$A$1,0,MATCH(X$6,Data!$1:$1,0)-1,1000,1)=IF(X$7="","Yes",X$7))/(OFFSET(Data!$A$1,0,MATCH(X$6,Data!$1:$1,0)-1,1000,1)=IF(X$7="","Yes",X$7))*ROW(Data!$C$1:$C$1002),ROW(X73)-ROW(X$7)),1),"")</f>
        <v>Turner Classic Movies</v>
      </c>
      <c r="Y73" s="43" t="str">
        <f ca="1">IF(Z73="","",IF(INDEX(Data!$BR:$BR,MATCH(Z73,Data!$A:$A,0),1)=0,"",INDEX(Data!$BR:$BR,MATCH(Z73,Data!$A:$A,0),1)))</f>
        <v/>
      </c>
      <c r="Z73" s="43" t="str">
        <f ca="1">IFERROR(INDEX(Data!$A$1:AA$1002,_xlfn.AGGREGATE(15,6,(OFFSET(Data!$A$1,0,MATCH(Z$6,Data!$1:$1,0)-1,1000,1)=IF(Z$7="","Yes",Z$7))/(OFFSET(Data!$A$1,0,MATCH(Z$6,Data!$1:$1,0)-1,1000,1)=IF(Z$7="","Yes",Z$7))*ROW(Data!$C$1:$C$1002),ROW(Z73)-ROW(Z$7)),1),"")</f>
        <v/>
      </c>
      <c r="AA73" s="43" t="str">
        <f ca="1">IF(AB73="","",IF(INDEX(Data!$BR:$BR,MATCH(AB73,Data!$A:$A,0),1)=0,"",INDEX(Data!$BR:$BR,MATCH(AB73,Data!$A:$A,0),1)))</f>
        <v/>
      </c>
      <c r="AB73" s="43" t="str">
        <f ca="1">IFERROR(INDEX(Data!$A$1:AC$1002,_xlfn.AGGREGATE(15,6,(OFFSET(Data!$A$1,0,MATCH(AB$6,Data!$1:$1,0)-1,1000,1)=IF(AB$7="","Yes",AB$7))/(OFFSET(Data!$A$1,0,MATCH(AB$6,Data!$1:$1,0)-1,1000,1)=IF(AB$7="","Yes",AB$7))*ROW(Data!$C$1:$C$1002),ROW(AB73)-ROW(AB$7)),1),"")</f>
        <v>Smithsonian</v>
      </c>
      <c r="AC73" s="43" t="str">
        <f ca="1">IF(AD73="","",IF(INDEX(Data!$BR:$BR,MATCH(AD73,Data!$A:$A,0),1)=0,"",INDEX(Data!$BR:$BR,MATCH(AD73,Data!$A:$A,0),1)))</f>
        <v/>
      </c>
      <c r="AD73" s="43" t="str">
        <f ca="1">IFERROR(INDEX(Data!$A$1:AE$1002,_xlfn.AGGREGATE(15,6,(OFFSET(Data!$A$1,0,MATCH(AD$6,Data!$1:$1,0)-1,1000,1)=IF(AD$7="","Yes",AD$7))/(OFFSET(Data!$A$1,0,MATCH(AD$6,Data!$1:$1,0)-1,1000,1)=IF(AD$7="","Yes",AD$7))*ROW(Data!$C$1:$C$1002),ROW(AD73)-ROW(AD$7)),1),"")</f>
        <v/>
      </c>
      <c r="AE73" s="43" t="str">
        <f ca="1">IF(AF73="","",IF(INDEX(Data!$BR:$BR,MATCH(AF73,Data!$A:$A,0),1)=0,"",INDEX(Data!$BR:$BR,MATCH(AF73,Data!$A:$A,0),1)))</f>
        <v/>
      </c>
      <c r="AF73" s="43" t="str">
        <f ca="1">IFERROR(INDEX(Data!$A$1:AM$1002,_xlfn.AGGREGATE(15,6,(OFFSET(Data!$A$1,0,MATCH(AF$6,Data!$1:$1,0)-1,1000,1)=IF(AF$7="","Yes",AF$7))/(OFFSET(Data!$A$1,0,MATCH(AF$6,Data!$1:$1,0)-1,1000,1)=IF(AF$7="","Yes",AF$7))*ROW(Data!$C$1:$C$1002),ROW(AF73)-ROW(AF$7)),1),"")</f>
        <v/>
      </c>
      <c r="AG73" s="43" t="str">
        <f ca="1">IF(AH73="","",IF(INDEX(Data!$BR:$BR,MATCH(AH73,Data!$A:$A,0),1)=0,"",INDEX(Data!$BR:$BR,MATCH(AH73,Data!$A:$A,0),1)))</f>
        <v/>
      </c>
      <c r="AH73" s="43" t="str">
        <f ca="1">IFERROR(INDEX(Data!$A$1:AO$1002,_xlfn.AGGREGATE(15,6,(OFFSET(Data!$A$1,0,MATCH(AH$6,Data!$1:$1,0)-1,1000,1)=IF(AH$7="","Yes",AH$7))/(OFFSET(Data!$A$1,0,MATCH(AH$6,Data!$1:$1,0)-1,1000,1)=IF(AH$7="","Yes",AH$7))*ROW(Data!$C$1:$C$1002),ROW(AH73)-ROW(AH$7)),1),"")</f>
        <v/>
      </c>
      <c r="AI73" s="43" t="str">
        <f ca="1">IF(AJ73="","",IF(INDEX(Data!$BR:$BR,MATCH(AJ73,Data!$A:$A,0),1)=0,"",INDEX(Data!$BR:$BR,MATCH(AJ73,Data!$A:$A,0),1)))</f>
        <v/>
      </c>
      <c r="AJ73" s="43" t="str">
        <f ca="1">IFERROR(INDEX(Data!$A$1:AQ$1002,_xlfn.AGGREGATE(15,6,(OFFSET(Data!$A$1,0,MATCH(AJ$6,Data!$1:$1,0)-1,1000,1)=IF(AJ$7="","Yes",AJ$7))/(OFFSET(Data!$A$1,0,MATCH(AJ$6,Data!$1:$1,0)-1,1000,1)=IF(AJ$7="","Yes",AJ$7))*ROW(Data!$C$1:$C$1002),ROW(AJ73)-ROW(AJ$7)),1),"")</f>
        <v>VH1</v>
      </c>
      <c r="AK73" s="43" t="str">
        <f ca="1">IF(AL73="","",IF(INDEX(Data!$BR:$BR,MATCH(AL73,Data!$A:$A,0),1)=0,"",INDEX(Data!$BR:$BR,MATCH(AL73,Data!$A:$A,0),1)))</f>
        <v/>
      </c>
      <c r="AL73" s="43" t="str">
        <f ca="1">IFERROR(INDEX(Data!$A$1:AS$1002,_xlfn.AGGREGATE(15,6,(OFFSET(Data!$A$1,0,MATCH(AL$6,Data!$1:$1,0)-1,1000,1)=IF(AL$7="","Yes",AL$7))/(OFFSET(Data!$A$1,0,MATCH(AL$6,Data!$1:$1,0)-1,1000,1)=IF(AL$7="","Yes",AL$7))*ROW(Data!$C$1:$C$1002),ROW(AL73)-ROW(AL$7)),1),"")</f>
        <v/>
      </c>
      <c r="AM73" s="43" t="str">
        <f ca="1">IF(AN73="","",IF(INDEX(Data!$BR:$BR,MATCH(AN73,Data!$A:$A,0),1)=0,"",INDEX(Data!$BR:$BR,MATCH(AN73,Data!$A:$A,0),1)))</f>
        <v/>
      </c>
      <c r="AN73" s="43" t="str">
        <f ca="1">IFERROR(INDEX(Data!$A$1:AU$1002,_xlfn.AGGREGATE(15,6,(OFFSET(Data!$A$1,0,MATCH(AN$6,Data!$1:$1,0)-1,1000,1)=IF(AN$7="","Yes",AN$7))/(OFFSET(Data!$A$1,0,MATCH(AN$6,Data!$1:$1,0)-1,1000,1)=IF(AN$7="","Yes",AN$7))*ROW(Data!$C$1:$C$1002),ROW(AN73)-ROW(AN$7)),1),"")</f>
        <v/>
      </c>
    </row>
    <row r="74" spans="1:40" x14ac:dyDescent="0.4">
      <c r="A74" s="43" t="str">
        <f ca="1">IF(B74="","",IF(INDEX(Data!$BR:$BR,MATCH(B74,Data!$A:$A,0),1)=0,"",INDEX(Data!$BR:$BR,MATCH(B74,Data!$A:$A,0),1)))</f>
        <v/>
      </c>
      <c r="B74" s="43" t="str">
        <f ca="1">IFERROR(INDEX(Data!A$1:$A$1002,_xlfn.AGGREGATE(15,6,(OFFSET(Data!$A$1,0,MATCH(B$6,Data!$1:$1,0)-1,1000,1)=IF(B$7="","Yes",B$7))/(OFFSET(Data!$A$1,0,MATCH(B$6,Data!$1:$1,0)-1,1000,1)=IF(B$7="","Yes",B$7))*ROW(Data!$C$1:$C$1002),ROW(B74)-ROW(B$7)),1),"")</f>
        <v/>
      </c>
      <c r="C74" s="43" t="str">
        <f ca="1">IF(D74="","",IF(INDEX(Data!$BR:$BR,MATCH(D74,Data!$A:$A,0),1)=0,"",INDEX(Data!$BR:$BR,MATCH(D74,Data!$A:$A,0),1)))</f>
        <v/>
      </c>
      <c r="D74" s="43" t="str">
        <f ca="1">IFERROR(INDEX(Data!$A$1:C$1002,_xlfn.AGGREGATE(15,6,(OFFSET(Data!$A$1,0,MATCH(D$6,Data!$1:$1,0)-1,1000,1)=IF(D$7="","Yes",D$7))/(OFFSET(Data!$A$1,0,MATCH(D$6,Data!$1:$1,0)-1,1000,1)=IF(D$7="","Yes",D$7))*ROW(Data!$C$1:$C$1002),ROW(D74)-ROW(D$7)),1),"")</f>
        <v/>
      </c>
      <c r="E74" s="43" t="str">
        <f ca="1">IF(F74="","",IF(INDEX(Data!$BR:$BR,MATCH(F74,Data!$A:$A,0),1)=0,"",INDEX(Data!$BR:$BR,MATCH(F74,Data!$A:$A,0),1)))</f>
        <v/>
      </c>
      <c r="F74" s="43" t="str">
        <f ca="1">IFERROR(INDEX(Data!$A$1:E$1002,_xlfn.AGGREGATE(15,6,(OFFSET(Data!$A$1,0,MATCH(F$6,Data!$1:$1,0)-1,1000,1)=IF(F$7="","Yes",F$7))/(OFFSET(Data!$A$1,0,MATCH(F$6,Data!$1:$1,0)-1,1000,1)=IF(F$7="","Yes",F$7))*ROW(Data!$C$1:$C$1002),ROW(F74)-ROW(F$7)),1),"")</f>
        <v/>
      </c>
      <c r="G74" s="43" t="str">
        <f ca="1">IF(H74="","",IF(INDEX(Data!$BR:$BR,MATCH(H74,Data!$A:$A,0),1)=0,"",INDEX(Data!$BR:$BR,MATCH(H74,Data!$A:$A,0),1)))</f>
        <v/>
      </c>
      <c r="H74" s="43" t="str">
        <f ca="1">IFERROR(INDEX(Data!$A$1:G$1002,_xlfn.AGGREGATE(15,6,(OFFSET(Data!$A$1,0,MATCH(H$6,Data!$1:$1,0)-1,1000,1)=IF(H$7="","Yes",H$7))/(OFFSET(Data!$A$1,0,MATCH(H$6,Data!$1:$1,0)-1,1000,1)=IF(H$7="","Yes",H$7))*ROW(Data!$C$1:$C$1002),ROW(H74)-ROW(H$7)),1),"")</f>
        <v/>
      </c>
      <c r="I74" s="43" t="str">
        <f ca="1">IF(J74="","",IF(INDEX(Data!$BR:$BR,MATCH(J74,Data!$A:$A,0),1)=0,"",INDEX(Data!$BR:$BR,MATCH(J74,Data!$A:$A,0),1)))</f>
        <v/>
      </c>
      <c r="J74" s="43" t="str">
        <f ca="1">IFERROR(INDEX(Data!$A$1:I$1002,_xlfn.AGGREGATE(15,6,(OFFSET(Data!$A$1,0,MATCH(J$6,Data!$1:$1,0)-1,1000,1)=IF(J$7="","Yes",J$7))/(OFFSET(Data!$A$1,0,MATCH(J$6,Data!$1:$1,0)-1,1000,1)=IF(J$7="","Yes",J$7))*ROW(Data!$C$1:$C$1002),ROW(J74)-ROW(J$7)),1),"")</f>
        <v>Tennis Channel</v>
      </c>
      <c r="K74" s="43" t="str">
        <f ca="1">IF(L74="","",IF(INDEX(Data!$BR:$BR,MATCH(L74,Data!$A:$A,0),1)=0,"",INDEX(Data!$BR:$BR,MATCH(L74,Data!$A:$A,0),1)))</f>
        <v/>
      </c>
      <c r="L74" s="43" t="str">
        <f ca="1">IFERROR(INDEX(Data!$A$1:K$1002,_xlfn.AGGREGATE(15,6,(OFFSET(Data!$A$1,0,MATCH(L$6,Data!$1:$1,0)-1,1000,1)=IF(L$7="","Yes",L$7))/(OFFSET(Data!$A$1,0,MATCH(L$6,Data!$1:$1,0)-1,1000,1)=IF(L$7="","Yes",L$7))*ROW(Data!$C$1:$C$1002),ROW(L74)-ROW(L$7)),1),"")</f>
        <v>TNT</v>
      </c>
      <c r="M74" s="43" t="str">
        <f ca="1">IF(N74="","",IF(INDEX(Data!$BR:$BR,MATCH(N74,Data!$A:$A,0),1)=0,"",INDEX(Data!$BR:$BR,MATCH(N74,Data!$A:$A,0),1)))</f>
        <v/>
      </c>
      <c r="N74" s="43" t="str">
        <f ca="1">IFERROR(INDEX(Data!$A$1:M$1002,_xlfn.AGGREGATE(15,6,(OFFSET(Data!$A$1,0,MATCH(N$6,Data!$1:$1,0)-1,1000,1)=IF(N$7="","Yes",N$7))/(OFFSET(Data!$A$1,0,MATCH(N$6,Data!$1:$1,0)-1,1000,1)=IF(N$7="","Yes",N$7))*ROW(Data!$C$1:$C$1002),ROW(N74)-ROW(N$7)),1),"")</f>
        <v>Nickelodeon</v>
      </c>
      <c r="O74" s="43" t="str">
        <f ca="1">IF(P74="","",IF(INDEX(Data!$BR:$BR,MATCH(P74,Data!$A:$A,0),1)=0,"",INDEX(Data!$BR:$BR,MATCH(P74,Data!$A:$A,0),1)))</f>
        <v/>
      </c>
      <c r="P74" s="43" t="str">
        <f ca="1">IFERROR(INDEX(Data!$A$1:O$1002,_xlfn.AGGREGATE(15,6,(OFFSET(Data!$A$1,0,MATCH(P$6,Data!$1:$1,0)-1,1000,1)=IF(P$7="","Yes",P$7))/(OFFSET(Data!$A$1,0,MATCH(P$6,Data!$1:$1,0)-1,1000,1)=IF(P$7="","Yes",P$7))*ROW(Data!$C$1:$C$1002),ROW(P74)-ROW(P$7)),1),"")</f>
        <v>History</v>
      </c>
      <c r="Q74" s="43" t="str">
        <f ca="1">IF(R74="","",IF(INDEX(Data!$BR:$BR,MATCH(R74,Data!$A:$A,0),1)=0,"",INDEX(Data!$BR:$BR,MATCH(R74,Data!$A:$A,0),1)))</f>
        <v/>
      </c>
      <c r="R74" s="43" t="str">
        <f ca="1">IFERROR(INDEX(Data!$A$1:Q$1002,_xlfn.AGGREGATE(15,6,(OFFSET(Data!$A$1,0,MATCH(R$6,Data!$1:$1,0)-1,1000,1)=IF(R$7="","Yes",R$7))/(OFFSET(Data!$A$1,0,MATCH(R$6,Data!$1:$1,0)-1,1000,1)=IF(R$7="","Yes",R$7))*ROW(Data!$C$1:$C$1002),ROW(R74)-ROW(R$7)),1),"")</f>
        <v>HGTV</v>
      </c>
      <c r="S74" s="43" t="str">
        <f ca="1">IF(T74="","",IF(INDEX(Data!$BR:$BR,MATCH(T74,Data!$A:$A,0),1)=0,"",INDEX(Data!$BR:$BR,MATCH(T74,Data!$A:$A,0),1)))</f>
        <v/>
      </c>
      <c r="T74" s="43" t="str">
        <f ca="1">IFERROR(INDEX(Data!$A$1:R$1002,_xlfn.AGGREGATE(15,6,(OFFSET(Data!$A$1,0,MATCH(T$6,Data!$1:$1,0)-1,1000,1)=IF(T$7="","Yes",T$7))/(OFFSET(Data!$A$1,0,MATCH(T$6,Data!$1:$1,0)-1,1000,1)=IF(T$7="","Yes",T$7))*ROW(Data!$C$1:$C$1002),ROW(T74)-ROW(T$7)),1),"")</f>
        <v>MSNBC</v>
      </c>
      <c r="U74" s="43" t="str">
        <f ca="1">IF(V74="","",IF(INDEX(Data!$BR:$BR,MATCH(V74,Data!$A:$A,0),1)=0,"",INDEX(Data!$BR:$BR,MATCH(V74,Data!$A:$A,0),1)))</f>
        <v/>
      </c>
      <c r="V74" s="43" t="str">
        <f ca="1">IFERROR(INDEX(Data!$A$1:T$1002,_xlfn.AGGREGATE(15,6,(OFFSET(Data!$A$1,0,MATCH(V$6,Data!$1:$1,0)-1,1000,1)=IF(V$7="","Yes",V$7))/(OFFSET(Data!$A$1,0,MATCH(V$6,Data!$1:$1,0)-1,1000,1)=IF(V$7="","Yes",V$7))*ROW(Data!$C$1:$C$1002),ROW(V74)-ROW(V$7)),1),"")</f>
        <v>POP</v>
      </c>
      <c r="W74" s="43" t="str">
        <f ca="1">IF(X74="","",IF(INDEX(Data!$BR:$BR,MATCH(X74,Data!$A:$A,0),1)=0,"",INDEX(Data!$BR:$BR,MATCH(X74,Data!$A:$A,0),1)))</f>
        <v/>
      </c>
      <c r="X74" s="43" t="str">
        <f ca="1">IFERROR(INDEX(Data!$A$1:Y$1002,_xlfn.AGGREGATE(15,6,(OFFSET(Data!$A$1,0,MATCH(X$6,Data!$1:$1,0)-1,1000,1)=IF(X$7="","Yes",X$7))/(OFFSET(Data!$A$1,0,MATCH(X$6,Data!$1:$1,0)-1,1000,1)=IF(X$7="","Yes",X$7))*ROW(Data!$C$1:$C$1002),ROW(X74)-ROW(X$7)),1),"")</f>
        <v>Universal Kids</v>
      </c>
      <c r="Y74" s="43" t="str">
        <f ca="1">IF(Z74="","",IF(INDEX(Data!$BR:$BR,MATCH(Z74,Data!$A:$A,0),1)=0,"",INDEX(Data!$BR:$BR,MATCH(Z74,Data!$A:$A,0),1)))</f>
        <v/>
      </c>
      <c r="Z74" s="43" t="str">
        <f ca="1">IFERROR(INDEX(Data!$A$1:AA$1002,_xlfn.AGGREGATE(15,6,(OFFSET(Data!$A$1,0,MATCH(Z$6,Data!$1:$1,0)-1,1000,1)=IF(Z$7="","Yes",Z$7))/(OFFSET(Data!$A$1,0,MATCH(Z$6,Data!$1:$1,0)-1,1000,1)=IF(Z$7="","Yes",Z$7))*ROW(Data!$C$1:$C$1002),ROW(Z74)-ROW(Z$7)),1),"")</f>
        <v/>
      </c>
      <c r="AA74" s="43" t="str">
        <f ca="1">IF(AB74="","",IF(INDEX(Data!$BR:$BR,MATCH(AB74,Data!$A:$A,0),1)=0,"",INDEX(Data!$BR:$BR,MATCH(AB74,Data!$A:$A,0),1)))</f>
        <v/>
      </c>
      <c r="AB74" s="43" t="str">
        <f ca="1">IFERROR(INDEX(Data!$A$1:AC$1002,_xlfn.AGGREGATE(15,6,(OFFSET(Data!$A$1,0,MATCH(AB$6,Data!$1:$1,0)-1,1000,1)=IF(AB$7="","Yes",AB$7))/(OFFSET(Data!$A$1,0,MATCH(AB$6,Data!$1:$1,0)-1,1000,1)=IF(AB$7="","Yes",AB$7))*ROW(Data!$C$1:$C$1002),ROW(AB74)-ROW(AB$7)),1),"")</f>
        <v>Sundance TV</v>
      </c>
      <c r="AC74" s="43" t="str">
        <f ca="1">IF(AD74="","",IF(INDEX(Data!$BR:$BR,MATCH(AD74,Data!$A:$A,0),1)=0,"",INDEX(Data!$BR:$BR,MATCH(AD74,Data!$A:$A,0),1)))</f>
        <v/>
      </c>
      <c r="AD74" s="43" t="str">
        <f ca="1">IFERROR(INDEX(Data!$A$1:AE$1002,_xlfn.AGGREGATE(15,6,(OFFSET(Data!$A$1,0,MATCH(AD$6,Data!$1:$1,0)-1,1000,1)=IF(AD$7="","Yes",AD$7))/(OFFSET(Data!$A$1,0,MATCH(AD$6,Data!$1:$1,0)-1,1000,1)=IF(AD$7="","Yes",AD$7))*ROW(Data!$C$1:$C$1002),ROW(AD74)-ROW(AD$7)),1),"")</f>
        <v/>
      </c>
      <c r="AE74" s="43" t="str">
        <f ca="1">IF(AF74="","",IF(INDEX(Data!$BR:$BR,MATCH(AF74,Data!$A:$A,0),1)=0,"",INDEX(Data!$BR:$BR,MATCH(AF74,Data!$A:$A,0),1)))</f>
        <v/>
      </c>
      <c r="AF74" s="43" t="str">
        <f ca="1">IFERROR(INDEX(Data!$A$1:AM$1002,_xlfn.AGGREGATE(15,6,(OFFSET(Data!$A$1,0,MATCH(AF$6,Data!$1:$1,0)-1,1000,1)=IF(AF$7="","Yes",AF$7))/(OFFSET(Data!$A$1,0,MATCH(AF$6,Data!$1:$1,0)-1,1000,1)=IF(AF$7="","Yes",AF$7))*ROW(Data!$C$1:$C$1002),ROW(AF74)-ROW(AF$7)),1),"")</f>
        <v/>
      </c>
      <c r="AG74" s="43" t="str">
        <f ca="1">IF(AH74="","",IF(INDEX(Data!$BR:$BR,MATCH(AH74,Data!$A:$A,0),1)=0,"",INDEX(Data!$BR:$BR,MATCH(AH74,Data!$A:$A,0),1)))</f>
        <v/>
      </c>
      <c r="AH74" s="43" t="str">
        <f ca="1">IFERROR(INDEX(Data!$A$1:AO$1002,_xlfn.AGGREGATE(15,6,(OFFSET(Data!$A$1,0,MATCH(AH$6,Data!$1:$1,0)-1,1000,1)=IF(AH$7="","Yes",AH$7))/(OFFSET(Data!$A$1,0,MATCH(AH$6,Data!$1:$1,0)-1,1000,1)=IF(AH$7="","Yes",AH$7))*ROW(Data!$C$1:$C$1002),ROW(AH74)-ROW(AH$7)),1),"")</f>
        <v/>
      </c>
      <c r="AI74" s="43" t="str">
        <f ca="1">IF(AJ74="","",IF(INDEX(Data!$BR:$BR,MATCH(AJ74,Data!$A:$A,0),1)=0,"",INDEX(Data!$BR:$BR,MATCH(AJ74,Data!$A:$A,0),1)))</f>
        <v/>
      </c>
      <c r="AJ74" s="43" t="str">
        <f ca="1">IFERROR(INDEX(Data!$A$1:AQ$1002,_xlfn.AGGREGATE(15,6,(OFFSET(Data!$A$1,0,MATCH(AJ$6,Data!$1:$1,0)-1,1000,1)=IF(AJ$7="","Yes",AJ$7))/(OFFSET(Data!$A$1,0,MATCH(AJ$6,Data!$1:$1,0)-1,1000,1)=IF(AJ$7="","Yes",AJ$7))*ROW(Data!$C$1:$C$1002),ROW(AJ74)-ROW(AJ$7)),1),"")</f>
        <v>Viceland</v>
      </c>
      <c r="AK74" s="43" t="str">
        <f ca="1">IF(AL74="","",IF(INDEX(Data!$BR:$BR,MATCH(AL74,Data!$A:$A,0),1)=0,"",INDEX(Data!$BR:$BR,MATCH(AL74,Data!$A:$A,0),1)))</f>
        <v/>
      </c>
      <c r="AL74" s="43" t="str">
        <f ca="1">IFERROR(INDEX(Data!$A$1:AS$1002,_xlfn.AGGREGATE(15,6,(OFFSET(Data!$A$1,0,MATCH(AL$6,Data!$1:$1,0)-1,1000,1)=IF(AL$7="","Yes",AL$7))/(OFFSET(Data!$A$1,0,MATCH(AL$6,Data!$1:$1,0)-1,1000,1)=IF(AL$7="","Yes",AL$7))*ROW(Data!$C$1:$C$1002),ROW(AL74)-ROW(AL$7)),1),"")</f>
        <v/>
      </c>
      <c r="AM74" s="43" t="str">
        <f ca="1">IF(AN74="","",IF(INDEX(Data!$BR:$BR,MATCH(AN74,Data!$A:$A,0),1)=0,"",INDEX(Data!$BR:$BR,MATCH(AN74,Data!$A:$A,0),1)))</f>
        <v/>
      </c>
      <c r="AN74" s="43" t="str">
        <f ca="1">IFERROR(INDEX(Data!$A$1:AU$1002,_xlfn.AGGREGATE(15,6,(OFFSET(Data!$A$1,0,MATCH(AN$6,Data!$1:$1,0)-1,1000,1)=IF(AN$7="","Yes",AN$7))/(OFFSET(Data!$A$1,0,MATCH(AN$6,Data!$1:$1,0)-1,1000,1)=IF(AN$7="","Yes",AN$7))*ROW(Data!$C$1:$C$1002),ROW(AN74)-ROW(AN$7)),1),"")</f>
        <v/>
      </c>
    </row>
    <row r="75" spans="1:40" x14ac:dyDescent="0.4">
      <c r="A75" s="43" t="str">
        <f ca="1">IF(B75="","",IF(INDEX(Data!$BR:$BR,MATCH(B75,Data!$A:$A,0),1)=0,"",INDEX(Data!$BR:$BR,MATCH(B75,Data!$A:$A,0),1)))</f>
        <v/>
      </c>
      <c r="B75" s="43" t="str">
        <f ca="1">IFERROR(INDEX(Data!A$1:$A$1002,_xlfn.AGGREGATE(15,6,(OFFSET(Data!$A$1,0,MATCH(B$6,Data!$1:$1,0)-1,1000,1)=IF(B$7="","Yes",B$7))/(OFFSET(Data!$A$1,0,MATCH(B$6,Data!$1:$1,0)-1,1000,1)=IF(B$7="","Yes",B$7))*ROW(Data!$C$1:$C$1002),ROW(B75)-ROW(B$7)),1),"")</f>
        <v/>
      </c>
      <c r="C75" s="43" t="str">
        <f ca="1">IF(D75="","",IF(INDEX(Data!$BR:$BR,MATCH(D75,Data!$A:$A,0),1)=0,"",INDEX(Data!$BR:$BR,MATCH(D75,Data!$A:$A,0),1)))</f>
        <v/>
      </c>
      <c r="D75" s="43" t="str">
        <f ca="1">IFERROR(INDEX(Data!$A$1:C$1002,_xlfn.AGGREGATE(15,6,(OFFSET(Data!$A$1,0,MATCH(D$6,Data!$1:$1,0)-1,1000,1)=IF(D$7="","Yes",D$7))/(OFFSET(Data!$A$1,0,MATCH(D$6,Data!$1:$1,0)-1,1000,1)=IF(D$7="","Yes",D$7))*ROW(Data!$C$1:$C$1002),ROW(D75)-ROW(D$7)),1),"")</f>
        <v/>
      </c>
      <c r="E75" s="43" t="str">
        <f ca="1">IF(F75="","",IF(INDEX(Data!$BR:$BR,MATCH(F75,Data!$A:$A,0),1)=0,"",INDEX(Data!$BR:$BR,MATCH(F75,Data!$A:$A,0),1)))</f>
        <v/>
      </c>
      <c r="F75" s="43" t="str">
        <f ca="1">IFERROR(INDEX(Data!$A$1:E$1002,_xlfn.AGGREGATE(15,6,(OFFSET(Data!$A$1,0,MATCH(F$6,Data!$1:$1,0)-1,1000,1)=IF(F$7="","Yes",F$7))/(OFFSET(Data!$A$1,0,MATCH(F$6,Data!$1:$1,0)-1,1000,1)=IF(F$7="","Yes",F$7))*ROW(Data!$C$1:$C$1002),ROW(F75)-ROW(F$7)),1),"")</f>
        <v/>
      </c>
      <c r="G75" s="43" t="str">
        <f ca="1">IF(H75="","",IF(INDEX(Data!$BR:$BR,MATCH(H75,Data!$A:$A,0),1)=0,"",INDEX(Data!$BR:$BR,MATCH(H75,Data!$A:$A,0),1)))</f>
        <v/>
      </c>
      <c r="H75" s="43" t="str">
        <f ca="1">IFERROR(INDEX(Data!$A$1:G$1002,_xlfn.AGGREGATE(15,6,(OFFSET(Data!$A$1,0,MATCH(H$6,Data!$1:$1,0)-1,1000,1)=IF(H$7="","Yes",H$7))/(OFFSET(Data!$A$1,0,MATCH(H$6,Data!$1:$1,0)-1,1000,1)=IF(H$7="","Yes",H$7))*ROW(Data!$C$1:$C$1002),ROW(H75)-ROW(H$7)),1),"")</f>
        <v/>
      </c>
      <c r="I75" s="43" t="str">
        <f ca="1">IF(J75="","",IF(INDEX(Data!$BR:$BR,MATCH(J75,Data!$A:$A,0),1)=0,"",INDEX(Data!$BR:$BR,MATCH(J75,Data!$A:$A,0),1)))</f>
        <v/>
      </c>
      <c r="J75" s="43" t="str">
        <f ca="1">IFERROR(INDEX(Data!$A$1:I$1002,_xlfn.AGGREGATE(15,6,(OFFSET(Data!$A$1,0,MATCH(J$6,Data!$1:$1,0)-1,1000,1)=IF(J$7="","Yes",J$7))/(OFFSET(Data!$A$1,0,MATCH(J$6,Data!$1:$1,0)-1,1000,1)=IF(J$7="","Yes",J$7))*ROW(Data!$C$1:$C$1002),ROW(J75)-ROW(J$7)),1),"")</f>
        <v>TNT</v>
      </c>
      <c r="K75" s="43" t="str">
        <f ca="1">IF(L75="","",IF(INDEX(Data!$BR:$BR,MATCH(L75,Data!$A:$A,0),1)=0,"",INDEX(Data!$BR:$BR,MATCH(L75,Data!$A:$A,0),1)))</f>
        <v/>
      </c>
      <c r="L75" s="43" t="str">
        <f ca="1">IFERROR(INDEX(Data!$A$1:K$1002,_xlfn.AGGREGATE(15,6,(OFFSET(Data!$A$1,0,MATCH(L$6,Data!$1:$1,0)-1,1000,1)=IF(L$7="","Yes",L$7))/(OFFSET(Data!$A$1,0,MATCH(L$6,Data!$1:$1,0)-1,1000,1)=IF(L$7="","Yes",L$7))*ROW(Data!$C$1:$C$1002),ROW(L75)-ROW(L$7)),1),"")</f>
        <v>TruTV</v>
      </c>
      <c r="M75" s="43" t="str">
        <f ca="1">IF(N75="","",IF(INDEX(Data!$BR:$BR,MATCH(N75,Data!$A:$A,0),1)=0,"",INDEX(Data!$BR:$BR,MATCH(N75,Data!$A:$A,0),1)))</f>
        <v/>
      </c>
      <c r="N75" s="43" t="str">
        <f ca="1">IFERROR(INDEX(Data!$A$1:M$1002,_xlfn.AGGREGATE(15,6,(OFFSET(Data!$A$1,0,MATCH(N$6,Data!$1:$1,0)-1,1000,1)=IF(N$7="","Yes",N$7))/(OFFSET(Data!$A$1,0,MATCH(N$6,Data!$1:$1,0)-1,1000,1)=IF(N$7="","Yes",N$7))*ROW(Data!$C$1:$C$1002),ROW(N75)-ROW(N$7)),1),"")</f>
        <v>Nicktoons</v>
      </c>
      <c r="O75" s="43" t="str">
        <f ca="1">IF(P75="","",IF(INDEX(Data!$BR:$BR,MATCH(P75,Data!$A:$A,0),1)=0,"",INDEX(Data!$BR:$BR,MATCH(P75,Data!$A:$A,0),1)))</f>
        <v/>
      </c>
      <c r="P75" s="43" t="str">
        <f ca="1">IFERROR(INDEX(Data!$A$1:O$1002,_xlfn.AGGREGATE(15,6,(OFFSET(Data!$A$1,0,MATCH(P$6,Data!$1:$1,0)-1,1000,1)=IF(P$7="","Yes",P$7))/(OFFSET(Data!$A$1,0,MATCH(P$6,Data!$1:$1,0)-1,1000,1)=IF(P$7="","Yes",P$7))*ROW(Data!$C$1:$C$1002),ROW(P75)-ROW(P$7)),1),"")</f>
        <v>HLN</v>
      </c>
      <c r="Q75" s="43" t="str">
        <f ca="1">IF(R75="","",IF(INDEX(Data!$BR:$BR,MATCH(R75,Data!$A:$A,0),1)=0,"",INDEX(Data!$BR:$BR,MATCH(R75,Data!$A:$A,0),1)))</f>
        <v/>
      </c>
      <c r="R75" s="43" t="str">
        <f ca="1">IFERROR(INDEX(Data!$A$1:Q$1002,_xlfn.AGGREGATE(15,6,(OFFSET(Data!$A$1,0,MATCH(R$6,Data!$1:$1,0)-1,1000,1)=IF(R$7="","Yes",R$7))/(OFFSET(Data!$A$1,0,MATCH(R$6,Data!$1:$1,0)-1,1000,1)=IF(R$7="","Yes",R$7))*ROW(Data!$C$1:$C$1002),ROW(R75)-ROW(R$7)),1),"")</f>
        <v>History</v>
      </c>
      <c r="S75" s="43" t="str">
        <f ca="1">IF(T75="","",IF(INDEX(Data!$BR:$BR,MATCH(T75,Data!$A:$A,0),1)=0,"",INDEX(Data!$BR:$BR,MATCH(T75,Data!$A:$A,0),1)))</f>
        <v/>
      </c>
      <c r="T75" s="43" t="str">
        <f ca="1">IFERROR(INDEX(Data!$A$1:R$1002,_xlfn.AGGREGATE(15,6,(OFFSET(Data!$A$1,0,MATCH(T$6,Data!$1:$1,0)-1,1000,1)=IF(T$7="","Yes",T$7))/(OFFSET(Data!$A$1,0,MATCH(T$6,Data!$1:$1,0)-1,1000,1)=IF(T$7="","Yes",T$7))*ROW(Data!$C$1:$C$1002),ROW(T75)-ROW(T$7)),1),"")</f>
        <v>MTV</v>
      </c>
      <c r="U75" s="43" t="str">
        <f ca="1">IF(V75="","",IF(INDEX(Data!$BR:$BR,MATCH(V75,Data!$A:$A,0),1)=0,"",INDEX(Data!$BR:$BR,MATCH(V75,Data!$A:$A,0),1)))</f>
        <v/>
      </c>
      <c r="V75" s="43" t="str">
        <f ca="1">IFERROR(INDEX(Data!$A$1:T$1002,_xlfn.AGGREGATE(15,6,(OFFSET(Data!$A$1,0,MATCH(V$6,Data!$1:$1,0)-1,1000,1)=IF(V$7="","Yes",V$7))/(OFFSET(Data!$A$1,0,MATCH(V$6,Data!$1:$1,0)-1,1000,1)=IF(V$7="","Yes",V$7))*ROW(Data!$C$1:$C$1002),ROW(V75)-ROW(V$7)),1),"")</f>
        <v>SEC Network</v>
      </c>
      <c r="W75" s="43" t="str">
        <f ca="1">IF(X75="","",IF(INDEX(Data!$BR:$BR,MATCH(X75,Data!$A:$A,0),1)=0,"",INDEX(Data!$BR:$BR,MATCH(X75,Data!$A:$A,0),1)))</f>
        <v/>
      </c>
      <c r="X75" s="43" t="str">
        <f ca="1">IFERROR(INDEX(Data!$A$1:Y$1002,_xlfn.AGGREGATE(15,6,(OFFSET(Data!$A$1,0,MATCH(X$6,Data!$1:$1,0)-1,1000,1)=IF(X$7="","Yes",X$7))/(OFFSET(Data!$A$1,0,MATCH(X$6,Data!$1:$1,0)-1,1000,1)=IF(X$7="","Yes",X$7))*ROW(Data!$C$1:$C$1002),ROW(X75)-ROW(X$7)),1),"")</f>
        <v>USA Network</v>
      </c>
      <c r="Y75" s="43" t="str">
        <f ca="1">IF(Z75="","",IF(INDEX(Data!$BR:$BR,MATCH(Z75,Data!$A:$A,0),1)=0,"",INDEX(Data!$BR:$BR,MATCH(Z75,Data!$A:$A,0),1)))</f>
        <v/>
      </c>
      <c r="Z75" s="43" t="str">
        <f ca="1">IFERROR(INDEX(Data!$A$1:AA$1002,_xlfn.AGGREGATE(15,6,(OFFSET(Data!$A$1,0,MATCH(Z$6,Data!$1:$1,0)-1,1000,1)=IF(Z$7="","Yes",Z$7))/(OFFSET(Data!$A$1,0,MATCH(Z$6,Data!$1:$1,0)-1,1000,1)=IF(Z$7="","Yes",Z$7))*ROW(Data!$C$1:$C$1002),ROW(Z75)-ROW(Z$7)),1),"")</f>
        <v/>
      </c>
      <c r="AA75" s="43" t="str">
        <f ca="1">IF(AB75="","",IF(INDEX(Data!$BR:$BR,MATCH(AB75,Data!$A:$A,0),1)=0,"",INDEX(Data!$BR:$BR,MATCH(AB75,Data!$A:$A,0),1)))</f>
        <v/>
      </c>
      <c r="AB75" s="43" t="str">
        <f ca="1">IFERROR(INDEX(Data!$A$1:AC$1002,_xlfn.AGGREGATE(15,6,(OFFSET(Data!$A$1,0,MATCH(AB$6,Data!$1:$1,0)-1,1000,1)=IF(AB$7="","Yes",AB$7))/(OFFSET(Data!$A$1,0,MATCH(AB$6,Data!$1:$1,0)-1,1000,1)=IF(AB$7="","Yes",AB$7))*ROW(Data!$C$1:$C$1002),ROW(AB75)-ROW(AB$7)),1),"")</f>
        <v>Syfy</v>
      </c>
      <c r="AC75" s="43" t="str">
        <f ca="1">IF(AD75="","",IF(INDEX(Data!$BR:$BR,MATCH(AD75,Data!$A:$A,0),1)=0,"",INDEX(Data!$BR:$BR,MATCH(AD75,Data!$A:$A,0),1)))</f>
        <v/>
      </c>
      <c r="AD75" s="43" t="str">
        <f ca="1">IFERROR(INDEX(Data!$A$1:AE$1002,_xlfn.AGGREGATE(15,6,(OFFSET(Data!$A$1,0,MATCH(AD$6,Data!$1:$1,0)-1,1000,1)=IF(AD$7="","Yes",AD$7))/(OFFSET(Data!$A$1,0,MATCH(AD$6,Data!$1:$1,0)-1,1000,1)=IF(AD$7="","Yes",AD$7))*ROW(Data!$C$1:$C$1002),ROW(AD75)-ROW(AD$7)),1),"")</f>
        <v/>
      </c>
      <c r="AE75" s="43" t="str">
        <f ca="1">IF(AF75="","",IF(INDEX(Data!$BR:$BR,MATCH(AF75,Data!$A:$A,0),1)=0,"",INDEX(Data!$BR:$BR,MATCH(AF75,Data!$A:$A,0),1)))</f>
        <v/>
      </c>
      <c r="AF75" s="43" t="str">
        <f ca="1">IFERROR(INDEX(Data!$A$1:AM$1002,_xlfn.AGGREGATE(15,6,(OFFSET(Data!$A$1,0,MATCH(AF$6,Data!$1:$1,0)-1,1000,1)=IF(AF$7="","Yes",AF$7))/(OFFSET(Data!$A$1,0,MATCH(AF$6,Data!$1:$1,0)-1,1000,1)=IF(AF$7="","Yes",AF$7))*ROW(Data!$C$1:$C$1002),ROW(AF75)-ROW(AF$7)),1),"")</f>
        <v/>
      </c>
      <c r="AG75" s="43" t="str">
        <f ca="1">IF(AH75="","",IF(INDEX(Data!$BR:$BR,MATCH(AH75,Data!$A:$A,0),1)=0,"",INDEX(Data!$BR:$BR,MATCH(AH75,Data!$A:$A,0),1)))</f>
        <v/>
      </c>
      <c r="AH75" s="43" t="str">
        <f ca="1">IFERROR(INDEX(Data!$A$1:AO$1002,_xlfn.AGGREGATE(15,6,(OFFSET(Data!$A$1,0,MATCH(AH$6,Data!$1:$1,0)-1,1000,1)=IF(AH$7="","Yes",AH$7))/(OFFSET(Data!$A$1,0,MATCH(AH$6,Data!$1:$1,0)-1,1000,1)=IF(AH$7="","Yes",AH$7))*ROW(Data!$C$1:$C$1002),ROW(AH75)-ROW(AH$7)),1),"")</f>
        <v/>
      </c>
      <c r="AI75" s="43" t="str">
        <f ca="1">IF(AJ75="","",IF(INDEX(Data!$BR:$BR,MATCH(AJ75,Data!$A:$A,0),1)=0,"",INDEX(Data!$BR:$BR,MATCH(AJ75,Data!$A:$A,0),1)))</f>
        <v/>
      </c>
      <c r="AJ75" s="43" t="str">
        <f ca="1">IFERROR(INDEX(Data!$A$1:AQ$1002,_xlfn.AGGREGATE(15,6,(OFFSET(Data!$A$1,0,MATCH(AJ$6,Data!$1:$1,0)-1,1000,1)=IF(AJ$7="","Yes",AJ$7))/(OFFSET(Data!$A$1,0,MATCH(AJ$6,Data!$1:$1,0)-1,1000,1)=IF(AJ$7="","Yes",AJ$7))*ROW(Data!$C$1:$C$1002),ROW(AJ75)-ROW(AJ$7)),1),"")</f>
        <v/>
      </c>
      <c r="AK75" s="43" t="str">
        <f ca="1">IF(AL75="","",IF(INDEX(Data!$BR:$BR,MATCH(AL75,Data!$A:$A,0),1)=0,"",INDEX(Data!$BR:$BR,MATCH(AL75,Data!$A:$A,0),1)))</f>
        <v/>
      </c>
      <c r="AL75" s="43" t="str">
        <f ca="1">IFERROR(INDEX(Data!$A$1:AS$1002,_xlfn.AGGREGATE(15,6,(OFFSET(Data!$A$1,0,MATCH(AL$6,Data!$1:$1,0)-1,1000,1)=IF(AL$7="","Yes",AL$7))/(OFFSET(Data!$A$1,0,MATCH(AL$6,Data!$1:$1,0)-1,1000,1)=IF(AL$7="","Yes",AL$7))*ROW(Data!$C$1:$C$1002),ROW(AL75)-ROW(AL$7)),1),"")</f>
        <v/>
      </c>
      <c r="AM75" s="43" t="str">
        <f ca="1">IF(AN75="","",IF(INDEX(Data!$BR:$BR,MATCH(AN75,Data!$A:$A,0),1)=0,"",INDEX(Data!$BR:$BR,MATCH(AN75,Data!$A:$A,0),1)))</f>
        <v/>
      </c>
      <c r="AN75" s="43" t="str">
        <f ca="1">IFERROR(INDEX(Data!$A$1:AU$1002,_xlfn.AGGREGATE(15,6,(OFFSET(Data!$A$1,0,MATCH(AN$6,Data!$1:$1,0)-1,1000,1)=IF(AN$7="","Yes",AN$7))/(OFFSET(Data!$A$1,0,MATCH(AN$6,Data!$1:$1,0)-1,1000,1)=IF(AN$7="","Yes",AN$7))*ROW(Data!$C$1:$C$1002),ROW(AN75)-ROW(AN$7)),1),"")</f>
        <v/>
      </c>
    </row>
    <row r="76" spans="1:40" ht="24" x14ac:dyDescent="0.4">
      <c r="A76" s="43" t="str">
        <f ca="1">IF(B76="","",IF(INDEX(Data!$BR:$BR,MATCH(B76,Data!$A:$A,0),1)=0,"",INDEX(Data!$BR:$BR,MATCH(B76,Data!$A:$A,0),1)))</f>
        <v/>
      </c>
      <c r="B76" s="43" t="str">
        <f ca="1">IFERROR(INDEX(Data!A$1:$A$1002,_xlfn.AGGREGATE(15,6,(OFFSET(Data!$A$1,0,MATCH(B$6,Data!$1:$1,0)-1,1000,1)=IF(B$7="","Yes",B$7))/(OFFSET(Data!$A$1,0,MATCH(B$6,Data!$1:$1,0)-1,1000,1)=IF(B$7="","Yes",B$7))*ROW(Data!$C$1:$C$1002),ROW(B76)-ROW(B$7)),1),"")</f>
        <v/>
      </c>
      <c r="C76" s="43" t="str">
        <f ca="1">IF(D76="","",IF(INDEX(Data!$BR:$BR,MATCH(D76,Data!$A:$A,0),1)=0,"",INDEX(Data!$BR:$BR,MATCH(D76,Data!$A:$A,0),1)))</f>
        <v/>
      </c>
      <c r="D76" s="43" t="str">
        <f ca="1">IFERROR(INDEX(Data!$A$1:C$1002,_xlfn.AGGREGATE(15,6,(OFFSET(Data!$A$1,0,MATCH(D$6,Data!$1:$1,0)-1,1000,1)=IF(D$7="","Yes",D$7))/(OFFSET(Data!$A$1,0,MATCH(D$6,Data!$1:$1,0)-1,1000,1)=IF(D$7="","Yes",D$7))*ROW(Data!$C$1:$C$1002),ROW(D76)-ROW(D$7)),1),"")</f>
        <v/>
      </c>
      <c r="E76" s="43" t="str">
        <f ca="1">IF(F76="","",IF(INDEX(Data!$BR:$BR,MATCH(F76,Data!$A:$A,0),1)=0,"",INDEX(Data!$BR:$BR,MATCH(F76,Data!$A:$A,0),1)))</f>
        <v/>
      </c>
      <c r="F76" s="43" t="str">
        <f ca="1">IFERROR(INDEX(Data!$A$1:E$1002,_xlfn.AGGREGATE(15,6,(OFFSET(Data!$A$1,0,MATCH(F$6,Data!$1:$1,0)-1,1000,1)=IF(F$7="","Yes",F$7))/(OFFSET(Data!$A$1,0,MATCH(F$6,Data!$1:$1,0)-1,1000,1)=IF(F$7="","Yes",F$7))*ROW(Data!$C$1:$C$1002),ROW(F76)-ROW(F$7)),1),"")</f>
        <v/>
      </c>
      <c r="G76" s="43" t="str">
        <f ca="1">IF(H76="","",IF(INDEX(Data!$BR:$BR,MATCH(H76,Data!$A:$A,0),1)=0,"",INDEX(Data!$BR:$BR,MATCH(H76,Data!$A:$A,0),1)))</f>
        <v/>
      </c>
      <c r="H76" s="43" t="str">
        <f ca="1">IFERROR(INDEX(Data!$A$1:G$1002,_xlfn.AGGREGATE(15,6,(OFFSET(Data!$A$1,0,MATCH(H$6,Data!$1:$1,0)-1,1000,1)=IF(H$7="","Yes",H$7))/(OFFSET(Data!$A$1,0,MATCH(H$6,Data!$1:$1,0)-1,1000,1)=IF(H$7="","Yes",H$7))*ROW(Data!$C$1:$C$1002),ROW(H76)-ROW(H$7)),1),"")</f>
        <v/>
      </c>
      <c r="I76" s="43" t="str">
        <f ca="1">IF(J76="","",IF(INDEX(Data!$BR:$BR,MATCH(J76,Data!$A:$A,0),1)=0,"",INDEX(Data!$BR:$BR,MATCH(J76,Data!$A:$A,0),1)))</f>
        <v/>
      </c>
      <c r="J76" s="43" t="str">
        <f ca="1">IFERROR(INDEX(Data!$A$1:I$1002,_xlfn.AGGREGATE(15,6,(OFFSET(Data!$A$1,0,MATCH(J$6,Data!$1:$1,0)-1,1000,1)=IF(J$7="","Yes",J$7))/(OFFSET(Data!$A$1,0,MATCH(J$6,Data!$1:$1,0)-1,1000,1)=IF(J$7="","Yes",J$7))*ROW(Data!$C$1:$C$1002),ROW(J76)-ROW(J$7)),1),"")</f>
        <v>TruTV</v>
      </c>
      <c r="K76" s="43" t="str">
        <f ca="1">IF(L76="","",IF(INDEX(Data!$BR:$BR,MATCH(L76,Data!$A:$A,0),1)=0,"",INDEX(Data!$BR:$BR,MATCH(L76,Data!$A:$A,0),1)))</f>
        <v/>
      </c>
      <c r="L76" s="43" t="str">
        <f ca="1">IFERROR(INDEX(Data!$A$1:K$1002,_xlfn.AGGREGATE(15,6,(OFFSET(Data!$A$1,0,MATCH(L$6,Data!$1:$1,0)-1,1000,1)=IF(L$7="","Yes",L$7))/(OFFSET(Data!$A$1,0,MATCH(L$6,Data!$1:$1,0)-1,1000,1)=IF(L$7="","Yes",L$7))*ROW(Data!$C$1:$C$1002),ROW(L76)-ROW(L$7)),1),"")</f>
        <v>Turner Classic Movies</v>
      </c>
      <c r="M76" s="43" t="str">
        <f ca="1">IF(N76="","",IF(INDEX(Data!$BR:$BR,MATCH(N76,Data!$A:$A,0),1)=0,"",INDEX(Data!$BR:$BR,MATCH(N76,Data!$A:$A,0),1)))</f>
        <v/>
      </c>
      <c r="N76" s="43" t="str">
        <f ca="1">IFERROR(INDEX(Data!$A$1:M$1002,_xlfn.AGGREGATE(15,6,(OFFSET(Data!$A$1,0,MATCH(N$6,Data!$1:$1,0)-1,1000,1)=IF(N$7="","Yes",N$7))/(OFFSET(Data!$A$1,0,MATCH(N$6,Data!$1:$1,0)-1,1000,1)=IF(N$7="","Yes",N$7))*ROW(Data!$C$1:$C$1002),ROW(N76)-ROW(N$7)),1),"")</f>
        <v>One American News</v>
      </c>
      <c r="O76" s="43" t="str">
        <f ca="1">IF(P76="","",IF(INDEX(Data!$BR:$BR,MATCH(P76,Data!$A:$A,0),1)=0,"",INDEX(Data!$BR:$BR,MATCH(P76,Data!$A:$A,0),1)))</f>
        <v/>
      </c>
      <c r="P76" s="43" t="str">
        <f ca="1">IFERROR(INDEX(Data!$A$1:O$1002,_xlfn.AGGREGATE(15,6,(OFFSET(Data!$A$1,0,MATCH(P$6,Data!$1:$1,0)-1,1000,1)=IF(P$7="","Yes",P$7))/(OFFSET(Data!$A$1,0,MATCH(P$6,Data!$1:$1,0)-1,1000,1)=IF(P$7="","Yes",P$7))*ROW(Data!$C$1:$C$1002),ROW(P76)-ROW(P$7)),1),"")</f>
        <v>IFC</v>
      </c>
      <c r="Q76" s="43" t="str">
        <f ca="1">IF(R76="","",IF(INDEX(Data!$BR:$BR,MATCH(R76,Data!$A:$A,0),1)=0,"",INDEX(Data!$BR:$BR,MATCH(R76,Data!$A:$A,0),1)))</f>
        <v/>
      </c>
      <c r="R76" s="43" t="str">
        <f ca="1">IFERROR(INDEX(Data!$A$1:Q$1002,_xlfn.AGGREGATE(15,6,(OFFSET(Data!$A$1,0,MATCH(R$6,Data!$1:$1,0)-1,1000,1)=IF(R$7="","Yes",R$7))/(OFFSET(Data!$A$1,0,MATCH(R$6,Data!$1:$1,0)-1,1000,1)=IF(R$7="","Yes",R$7))*ROW(Data!$C$1:$C$1002),ROW(R76)-ROW(R$7)),1),"")</f>
        <v>HLN</v>
      </c>
      <c r="S76" s="43" t="str">
        <f ca="1">IF(T76="","",IF(INDEX(Data!$BR:$BR,MATCH(T76,Data!$A:$A,0),1)=0,"",INDEX(Data!$BR:$BR,MATCH(T76,Data!$A:$A,0),1)))</f>
        <v/>
      </c>
      <c r="T76" s="43" t="str">
        <f ca="1">IFERROR(INDEX(Data!$A$1:R$1002,_xlfn.AGGREGATE(15,6,(OFFSET(Data!$A$1,0,MATCH(T$6,Data!$1:$1,0)-1,1000,1)=IF(T$7="","Yes",T$7))/(OFFSET(Data!$A$1,0,MATCH(T$6,Data!$1:$1,0)-1,1000,1)=IF(T$7="","Yes",T$7))*ROW(Data!$C$1:$C$1002),ROW(T76)-ROW(T$7)),1),"")</f>
        <v>Multimedios</v>
      </c>
      <c r="U76" s="43" t="str">
        <f ca="1">IF(V76="","",IF(INDEX(Data!$BR:$BR,MATCH(V76,Data!$A:$A,0),1)=0,"",INDEX(Data!$BR:$BR,MATCH(V76,Data!$A:$A,0),1)))</f>
        <v/>
      </c>
      <c r="V76" s="43" t="str">
        <f ca="1">IFERROR(INDEX(Data!$A$1:T$1002,_xlfn.AGGREGATE(15,6,(OFFSET(Data!$A$1,0,MATCH(V$6,Data!$1:$1,0)-1,1000,1)=IF(V$7="","Yes",V$7))/(OFFSET(Data!$A$1,0,MATCH(V$6,Data!$1:$1,0)-1,1000,1)=IF(V$7="","Yes",V$7))*ROW(Data!$C$1:$C$1002),ROW(V76)-ROW(V$7)),1),"")</f>
        <v>Smithsonian</v>
      </c>
      <c r="W76" s="43" t="str">
        <f ca="1">IF(X76="","",IF(INDEX(Data!$BR:$BR,MATCH(X76,Data!$A:$A,0),1)=0,"",INDEX(Data!$BR:$BR,MATCH(X76,Data!$A:$A,0),1)))</f>
        <v/>
      </c>
      <c r="X76" s="43" t="str">
        <f ca="1">IFERROR(INDEX(Data!$A$1:Y$1002,_xlfn.AGGREGATE(15,6,(OFFSET(Data!$A$1,0,MATCH(X$6,Data!$1:$1,0)-1,1000,1)=IF(X$7="","Yes",X$7))/(OFFSET(Data!$A$1,0,MATCH(X$6,Data!$1:$1,0)-1,1000,1)=IF(X$7="","Yes",X$7))*ROW(Data!$C$1:$C$1002),ROW(X76)-ROW(X$7)),1),"")</f>
        <v>Viceland</v>
      </c>
      <c r="Y76" s="43" t="str">
        <f ca="1">IF(Z76="","",IF(INDEX(Data!$BR:$BR,MATCH(Z76,Data!$A:$A,0),1)=0,"",INDEX(Data!$BR:$BR,MATCH(Z76,Data!$A:$A,0),1)))</f>
        <v/>
      </c>
      <c r="Z76" s="43" t="str">
        <f ca="1">IFERROR(INDEX(Data!$A$1:AA$1002,_xlfn.AGGREGATE(15,6,(OFFSET(Data!$A$1,0,MATCH(Z$6,Data!$1:$1,0)-1,1000,1)=IF(Z$7="","Yes",Z$7))/(OFFSET(Data!$A$1,0,MATCH(Z$6,Data!$1:$1,0)-1,1000,1)=IF(Z$7="","Yes",Z$7))*ROW(Data!$C$1:$C$1002),ROW(Z76)-ROW(Z$7)),1),"")</f>
        <v/>
      </c>
      <c r="AA76" s="43" t="str">
        <f ca="1">IF(AB76="","",IF(INDEX(Data!$BR:$BR,MATCH(AB76,Data!$A:$A,0),1)=0,"",INDEX(Data!$BR:$BR,MATCH(AB76,Data!$A:$A,0),1)))</f>
        <v/>
      </c>
      <c r="AB76" s="43" t="str">
        <f ca="1">IFERROR(INDEX(Data!$A$1:AC$1002,_xlfn.AGGREGATE(15,6,(OFFSET(Data!$A$1,0,MATCH(AB$6,Data!$1:$1,0)-1,1000,1)=IF(AB$7="","Yes",AB$7))/(OFFSET(Data!$A$1,0,MATCH(AB$6,Data!$1:$1,0)-1,1000,1)=IF(AB$7="","Yes",AB$7))*ROW(Data!$C$1:$C$1002),ROW(AB76)-ROW(AB$7)),1),"")</f>
        <v>TBS</v>
      </c>
      <c r="AC76" s="43" t="str">
        <f ca="1">IF(AD76="","",IF(INDEX(Data!$BR:$BR,MATCH(AD76,Data!$A:$A,0),1)=0,"",INDEX(Data!$BR:$BR,MATCH(AD76,Data!$A:$A,0),1)))</f>
        <v/>
      </c>
      <c r="AD76" s="43" t="str">
        <f ca="1">IFERROR(INDEX(Data!$A$1:AE$1002,_xlfn.AGGREGATE(15,6,(OFFSET(Data!$A$1,0,MATCH(AD$6,Data!$1:$1,0)-1,1000,1)=IF(AD$7="","Yes",AD$7))/(OFFSET(Data!$A$1,0,MATCH(AD$6,Data!$1:$1,0)-1,1000,1)=IF(AD$7="","Yes",AD$7))*ROW(Data!$C$1:$C$1002),ROW(AD76)-ROW(AD$7)),1),"")</f>
        <v/>
      </c>
      <c r="AE76" s="43" t="str">
        <f ca="1">IF(AF76="","",IF(INDEX(Data!$BR:$BR,MATCH(AF76,Data!$A:$A,0),1)=0,"",INDEX(Data!$BR:$BR,MATCH(AF76,Data!$A:$A,0),1)))</f>
        <v/>
      </c>
      <c r="AF76" s="43" t="str">
        <f ca="1">IFERROR(INDEX(Data!$A$1:AM$1002,_xlfn.AGGREGATE(15,6,(OFFSET(Data!$A$1,0,MATCH(AF$6,Data!$1:$1,0)-1,1000,1)=IF(AF$7="","Yes",AF$7))/(OFFSET(Data!$A$1,0,MATCH(AF$6,Data!$1:$1,0)-1,1000,1)=IF(AF$7="","Yes",AF$7))*ROW(Data!$C$1:$C$1002),ROW(AF76)-ROW(AF$7)),1),"")</f>
        <v/>
      </c>
      <c r="AG76" s="43" t="str">
        <f ca="1">IF(AH76="","",IF(INDEX(Data!$BR:$BR,MATCH(AH76,Data!$A:$A,0),1)=0,"",INDEX(Data!$BR:$BR,MATCH(AH76,Data!$A:$A,0),1)))</f>
        <v/>
      </c>
      <c r="AH76" s="43" t="str">
        <f ca="1">IFERROR(INDEX(Data!$A$1:AO$1002,_xlfn.AGGREGATE(15,6,(OFFSET(Data!$A$1,0,MATCH(AH$6,Data!$1:$1,0)-1,1000,1)=IF(AH$7="","Yes",AH$7))/(OFFSET(Data!$A$1,0,MATCH(AH$6,Data!$1:$1,0)-1,1000,1)=IF(AH$7="","Yes",AH$7))*ROW(Data!$C$1:$C$1002),ROW(AH76)-ROW(AH$7)),1),"")</f>
        <v/>
      </c>
      <c r="AI76" s="43" t="str">
        <f ca="1">IF(AJ76="","",IF(INDEX(Data!$BR:$BR,MATCH(AJ76,Data!$A:$A,0),1)=0,"",INDEX(Data!$BR:$BR,MATCH(AJ76,Data!$A:$A,0),1)))</f>
        <v/>
      </c>
      <c r="AJ76" s="43" t="str">
        <f ca="1">IFERROR(INDEX(Data!$A$1:AQ$1002,_xlfn.AGGREGATE(15,6,(OFFSET(Data!$A$1,0,MATCH(AJ$6,Data!$1:$1,0)-1,1000,1)=IF(AJ$7="","Yes",AJ$7))/(OFFSET(Data!$A$1,0,MATCH(AJ$6,Data!$1:$1,0)-1,1000,1)=IF(AJ$7="","Yes",AJ$7))*ROW(Data!$C$1:$C$1002),ROW(AJ76)-ROW(AJ$7)),1),"")</f>
        <v/>
      </c>
      <c r="AK76" s="43" t="str">
        <f ca="1">IF(AL76="","",IF(INDEX(Data!$BR:$BR,MATCH(AL76,Data!$A:$A,0),1)=0,"",INDEX(Data!$BR:$BR,MATCH(AL76,Data!$A:$A,0),1)))</f>
        <v/>
      </c>
      <c r="AL76" s="43" t="str">
        <f ca="1">IFERROR(INDEX(Data!$A$1:AS$1002,_xlfn.AGGREGATE(15,6,(OFFSET(Data!$A$1,0,MATCH(AL$6,Data!$1:$1,0)-1,1000,1)=IF(AL$7="","Yes",AL$7))/(OFFSET(Data!$A$1,0,MATCH(AL$6,Data!$1:$1,0)-1,1000,1)=IF(AL$7="","Yes",AL$7))*ROW(Data!$C$1:$C$1002),ROW(AL76)-ROW(AL$7)),1),"")</f>
        <v/>
      </c>
      <c r="AM76" s="43" t="str">
        <f ca="1">IF(AN76="","",IF(INDEX(Data!$BR:$BR,MATCH(AN76,Data!$A:$A,0),1)=0,"",INDEX(Data!$BR:$BR,MATCH(AN76,Data!$A:$A,0),1)))</f>
        <v/>
      </c>
      <c r="AN76" s="43" t="str">
        <f ca="1">IFERROR(INDEX(Data!$A$1:AU$1002,_xlfn.AGGREGATE(15,6,(OFFSET(Data!$A$1,0,MATCH(AN$6,Data!$1:$1,0)-1,1000,1)=IF(AN$7="","Yes",AN$7))/(OFFSET(Data!$A$1,0,MATCH(AN$6,Data!$1:$1,0)-1,1000,1)=IF(AN$7="","Yes",AN$7))*ROW(Data!$C$1:$C$1002),ROW(AN76)-ROW(AN$7)),1),"")</f>
        <v/>
      </c>
    </row>
    <row r="77" spans="1:40" ht="24" x14ac:dyDescent="0.4">
      <c r="A77" s="43" t="str">
        <f ca="1">IF(B77="","",IF(INDEX(Data!$BR:$BR,MATCH(B77,Data!$A:$A,0),1)=0,"",INDEX(Data!$BR:$BR,MATCH(B77,Data!$A:$A,0),1)))</f>
        <v/>
      </c>
      <c r="B77" s="43" t="str">
        <f ca="1">IFERROR(INDEX(Data!A$1:$A$1002,_xlfn.AGGREGATE(15,6,(OFFSET(Data!$A$1,0,MATCH(B$6,Data!$1:$1,0)-1,1000,1)=IF(B$7="","Yes",B$7))/(OFFSET(Data!$A$1,0,MATCH(B$6,Data!$1:$1,0)-1,1000,1)=IF(B$7="","Yes",B$7))*ROW(Data!$C$1:$C$1002),ROW(B77)-ROW(B$7)),1),"")</f>
        <v/>
      </c>
      <c r="C77" s="43" t="str">
        <f ca="1">IF(D77="","",IF(INDEX(Data!$BR:$BR,MATCH(D77,Data!$A:$A,0),1)=0,"",INDEX(Data!$BR:$BR,MATCH(D77,Data!$A:$A,0),1)))</f>
        <v/>
      </c>
      <c r="D77" s="43" t="str">
        <f ca="1">IFERROR(INDEX(Data!$A$1:C$1002,_xlfn.AGGREGATE(15,6,(OFFSET(Data!$A$1,0,MATCH(D$6,Data!$1:$1,0)-1,1000,1)=IF(D$7="","Yes",D$7))/(OFFSET(Data!$A$1,0,MATCH(D$6,Data!$1:$1,0)-1,1000,1)=IF(D$7="","Yes",D$7))*ROW(Data!$C$1:$C$1002),ROW(D77)-ROW(D$7)),1),"")</f>
        <v/>
      </c>
      <c r="E77" s="43" t="str">
        <f ca="1">IF(F77="","",IF(INDEX(Data!$BR:$BR,MATCH(F77,Data!$A:$A,0),1)=0,"",INDEX(Data!$BR:$BR,MATCH(F77,Data!$A:$A,0),1)))</f>
        <v/>
      </c>
      <c r="F77" s="43" t="str">
        <f ca="1">IFERROR(INDEX(Data!$A$1:E$1002,_xlfn.AGGREGATE(15,6,(OFFSET(Data!$A$1,0,MATCH(F$6,Data!$1:$1,0)-1,1000,1)=IF(F$7="","Yes",F$7))/(OFFSET(Data!$A$1,0,MATCH(F$6,Data!$1:$1,0)-1,1000,1)=IF(F$7="","Yes",F$7))*ROW(Data!$C$1:$C$1002),ROW(F77)-ROW(F$7)),1),"")</f>
        <v/>
      </c>
      <c r="G77" s="43" t="str">
        <f ca="1">IF(H77="","",IF(INDEX(Data!$BR:$BR,MATCH(H77,Data!$A:$A,0),1)=0,"",INDEX(Data!$BR:$BR,MATCH(H77,Data!$A:$A,0),1)))</f>
        <v/>
      </c>
      <c r="H77" s="43" t="str">
        <f ca="1">IFERROR(INDEX(Data!$A$1:G$1002,_xlfn.AGGREGATE(15,6,(OFFSET(Data!$A$1,0,MATCH(H$6,Data!$1:$1,0)-1,1000,1)=IF(H$7="","Yes",H$7))/(OFFSET(Data!$A$1,0,MATCH(H$6,Data!$1:$1,0)-1,1000,1)=IF(H$7="","Yes",H$7))*ROW(Data!$C$1:$C$1002),ROW(H77)-ROW(H$7)),1),"")</f>
        <v/>
      </c>
      <c r="I77" s="43" t="str">
        <f ca="1">IF(J77="","",IF(INDEX(Data!$BR:$BR,MATCH(J77,Data!$A:$A,0),1)=0,"",INDEX(Data!$BR:$BR,MATCH(J77,Data!$A:$A,0),1)))</f>
        <v/>
      </c>
      <c r="J77" s="43" t="str">
        <f ca="1">IFERROR(INDEX(Data!$A$1:I$1002,_xlfn.AGGREGATE(15,6,(OFFSET(Data!$A$1,0,MATCH(J$6,Data!$1:$1,0)-1,1000,1)=IF(J$7="","Yes",J$7))/(OFFSET(Data!$A$1,0,MATCH(J$6,Data!$1:$1,0)-1,1000,1)=IF(J$7="","Yes",J$7))*ROW(Data!$C$1:$C$1002),ROW(J77)-ROW(J$7)),1),"")</f>
        <v>Turner Classic Movies</v>
      </c>
      <c r="K77" s="43" t="str">
        <f ca="1">IF(L77="","",IF(INDEX(Data!$BR:$BR,MATCH(L77,Data!$A:$A,0),1)=0,"",INDEX(Data!$BR:$BR,MATCH(L77,Data!$A:$A,0),1)))</f>
        <v/>
      </c>
      <c r="L77" s="43" t="str">
        <f ca="1">IFERROR(INDEX(Data!$A$1:K$1002,_xlfn.AGGREGATE(15,6,(OFFSET(Data!$A$1,0,MATCH(L$6,Data!$1:$1,0)-1,1000,1)=IF(L$7="","Yes",L$7))/(OFFSET(Data!$A$1,0,MATCH(L$6,Data!$1:$1,0)-1,1000,1)=IF(L$7="","Yes",L$7))*ROW(Data!$C$1:$C$1002),ROW(L77)-ROW(L$7)),1),"")</f>
        <v>TV Land</v>
      </c>
      <c r="M77" s="43" t="str">
        <f ca="1">IF(N77="","",IF(INDEX(Data!$BR:$BR,MATCH(N77,Data!$A:$A,0),1)=0,"",INDEX(Data!$BR:$BR,MATCH(N77,Data!$A:$A,0),1)))</f>
        <v/>
      </c>
      <c r="N77" s="43" t="str">
        <f ca="1">IFERROR(INDEX(Data!$A$1:M$1002,_xlfn.AGGREGATE(15,6,(OFFSET(Data!$A$1,0,MATCH(N$6,Data!$1:$1,0)-1,1000,1)=IF(N$7="","Yes",N$7))/(OFFSET(Data!$A$1,0,MATCH(N$6,Data!$1:$1,0)-1,1000,1)=IF(N$7="","Yes",N$7))*ROW(Data!$C$1:$C$1002),ROW(N77)-ROW(N$7)),1),"")</f>
        <v>Own</v>
      </c>
      <c r="O77" s="43" t="str">
        <f ca="1">IF(P77="","",IF(INDEX(Data!$BR:$BR,MATCH(P77,Data!$A:$A,0),1)=0,"",INDEX(Data!$BR:$BR,MATCH(P77,Data!$A:$A,0),1)))</f>
        <v/>
      </c>
      <c r="P77" s="43" t="str">
        <f ca="1">IFERROR(INDEX(Data!$A$1:O$1002,_xlfn.AGGREGATE(15,6,(OFFSET(Data!$A$1,0,MATCH(P$6,Data!$1:$1,0)-1,1000,1)=IF(P$7="","Yes",P$7))/(OFFSET(Data!$A$1,0,MATCH(P$6,Data!$1:$1,0)-1,1000,1)=IF(P$7="","Yes",P$7))*ROW(Data!$C$1:$C$1002),ROW(P77)-ROW(P$7)),1),"")</f>
        <v>Investigation Discovery</v>
      </c>
      <c r="Q77" s="43" t="str">
        <f ca="1">IF(R77="","",IF(INDEX(Data!$BR:$BR,MATCH(R77,Data!$A:$A,0),1)=0,"",INDEX(Data!$BR:$BR,MATCH(R77,Data!$A:$A,0),1)))</f>
        <v/>
      </c>
      <c r="R77" s="43" t="str">
        <f ca="1">IFERROR(INDEX(Data!$A$1:Q$1002,_xlfn.AGGREGATE(15,6,(OFFSET(Data!$A$1,0,MATCH(R$6,Data!$1:$1,0)-1,1000,1)=IF(R$7="","Yes",R$7))/(OFFSET(Data!$A$1,0,MATCH(R$6,Data!$1:$1,0)-1,1000,1)=IF(R$7="","Yes",R$7))*ROW(Data!$C$1:$C$1002),ROW(R77)-ROW(R$7)),1),"")</f>
        <v>IFC</v>
      </c>
      <c r="S77" s="43" t="str">
        <f ca="1">IF(T77="","",IF(INDEX(Data!$BR:$BR,MATCH(T77,Data!$A:$A,0),1)=0,"",INDEX(Data!$BR:$BR,MATCH(T77,Data!$A:$A,0),1)))</f>
        <v/>
      </c>
      <c r="T77" s="43" t="str">
        <f ca="1">IFERROR(INDEX(Data!$A$1:R$1002,_xlfn.AGGREGATE(15,6,(OFFSET(Data!$A$1,0,MATCH(T$6,Data!$1:$1,0)-1,1000,1)=IF(T$7="","Yes",T$7))/(OFFSET(Data!$A$1,0,MATCH(T$6,Data!$1:$1,0)-1,1000,1)=IF(T$7="","Yes",T$7))*ROW(Data!$C$1:$C$1002),ROW(T77)-ROW(T$7)),1),"")</f>
        <v>Nat Geo Mundo</v>
      </c>
      <c r="U77" s="43" t="str">
        <f ca="1">IF(V77="","",IF(INDEX(Data!$BR:$BR,MATCH(V77,Data!$A:$A,0),1)=0,"",INDEX(Data!$BR:$BR,MATCH(V77,Data!$A:$A,0),1)))</f>
        <v/>
      </c>
      <c r="V77" s="43" t="str">
        <f ca="1">IFERROR(INDEX(Data!$A$1:T$1002,_xlfn.AGGREGATE(15,6,(OFFSET(Data!$A$1,0,MATCH(V$6,Data!$1:$1,0)-1,1000,1)=IF(V$7="","Yes",V$7))/(OFFSET(Data!$A$1,0,MATCH(V$6,Data!$1:$1,0)-1,1000,1)=IF(V$7="","Yes",V$7))*ROW(Data!$C$1:$C$1002),ROW(V77)-ROW(V$7)),1),"")</f>
        <v>SNY</v>
      </c>
      <c r="W77" s="43" t="str">
        <f ca="1">IF(X77="","",IF(INDEX(Data!$BR:$BR,MATCH(X77,Data!$A:$A,0),1)=0,"",INDEX(Data!$BR:$BR,MATCH(X77,Data!$A:$A,0),1)))</f>
        <v/>
      </c>
      <c r="X77" s="43" t="str">
        <f ca="1">IFERROR(INDEX(Data!$A$1:Y$1002,_xlfn.AGGREGATE(15,6,(OFFSET(Data!$A$1,0,MATCH(X$6,Data!$1:$1,0)-1,1000,1)=IF(X$7="","Yes",X$7))/(OFFSET(Data!$A$1,0,MATCH(X$6,Data!$1:$1,0)-1,1000,1)=IF(X$7="","Yes",X$7))*ROW(Data!$C$1:$C$1002),ROW(X77)-ROW(X$7)),1),"")</f>
        <v/>
      </c>
      <c r="Y77" s="43" t="str">
        <f ca="1">IF(Z77="","",IF(INDEX(Data!$BR:$BR,MATCH(Z77,Data!$A:$A,0),1)=0,"",INDEX(Data!$BR:$BR,MATCH(Z77,Data!$A:$A,0),1)))</f>
        <v/>
      </c>
      <c r="Z77" s="43" t="str">
        <f ca="1">IFERROR(INDEX(Data!$A$1:AA$1002,_xlfn.AGGREGATE(15,6,(OFFSET(Data!$A$1,0,MATCH(Z$6,Data!$1:$1,0)-1,1000,1)=IF(Z$7="","Yes",Z$7))/(OFFSET(Data!$A$1,0,MATCH(Z$6,Data!$1:$1,0)-1,1000,1)=IF(Z$7="","Yes",Z$7))*ROW(Data!$C$1:$C$1002),ROW(Z77)-ROW(Z$7)),1),"")</f>
        <v/>
      </c>
      <c r="AA77" s="43" t="str">
        <f ca="1">IF(AB77="","",IF(INDEX(Data!$BR:$BR,MATCH(AB77,Data!$A:$A,0),1)=0,"",INDEX(Data!$BR:$BR,MATCH(AB77,Data!$A:$A,0),1)))</f>
        <v/>
      </c>
      <c r="AB77" s="43" t="str">
        <f ca="1">IFERROR(INDEX(Data!$A$1:AC$1002,_xlfn.AGGREGATE(15,6,(OFFSET(Data!$A$1,0,MATCH(AB$6,Data!$1:$1,0)-1,1000,1)=IF(AB$7="","Yes",AB$7))/(OFFSET(Data!$A$1,0,MATCH(AB$6,Data!$1:$1,0)-1,1000,1)=IF(AB$7="","Yes",AB$7))*ROW(Data!$C$1:$C$1002),ROW(AB77)-ROW(AB$7)),1),"")</f>
        <v>TLC</v>
      </c>
      <c r="AC77" s="43" t="str">
        <f ca="1">IF(AD77="","",IF(INDEX(Data!$BR:$BR,MATCH(AD77,Data!$A:$A,0),1)=0,"",INDEX(Data!$BR:$BR,MATCH(AD77,Data!$A:$A,0),1)))</f>
        <v/>
      </c>
      <c r="AD77" s="43" t="str">
        <f ca="1">IFERROR(INDEX(Data!$A$1:AE$1002,_xlfn.AGGREGATE(15,6,(OFFSET(Data!$A$1,0,MATCH(AD$6,Data!$1:$1,0)-1,1000,1)=IF(AD$7="","Yes",AD$7))/(OFFSET(Data!$A$1,0,MATCH(AD$6,Data!$1:$1,0)-1,1000,1)=IF(AD$7="","Yes",AD$7))*ROW(Data!$C$1:$C$1002),ROW(AD77)-ROW(AD$7)),1),"")</f>
        <v/>
      </c>
      <c r="AE77" s="43" t="str">
        <f ca="1">IF(AF77="","",IF(INDEX(Data!$BR:$BR,MATCH(AF77,Data!$A:$A,0),1)=0,"",INDEX(Data!$BR:$BR,MATCH(AF77,Data!$A:$A,0),1)))</f>
        <v/>
      </c>
      <c r="AF77" s="43" t="str">
        <f ca="1">IFERROR(INDEX(Data!$A$1:AM$1002,_xlfn.AGGREGATE(15,6,(OFFSET(Data!$A$1,0,MATCH(AF$6,Data!$1:$1,0)-1,1000,1)=IF(AF$7="","Yes",AF$7))/(OFFSET(Data!$A$1,0,MATCH(AF$6,Data!$1:$1,0)-1,1000,1)=IF(AF$7="","Yes",AF$7))*ROW(Data!$C$1:$C$1002),ROW(AF77)-ROW(AF$7)),1),"")</f>
        <v/>
      </c>
      <c r="AG77" s="43" t="str">
        <f ca="1">IF(AH77="","",IF(INDEX(Data!$BR:$BR,MATCH(AH77,Data!$A:$A,0),1)=0,"",INDEX(Data!$BR:$BR,MATCH(AH77,Data!$A:$A,0),1)))</f>
        <v/>
      </c>
      <c r="AH77" s="43" t="str">
        <f ca="1">IFERROR(INDEX(Data!$A$1:AO$1002,_xlfn.AGGREGATE(15,6,(OFFSET(Data!$A$1,0,MATCH(AH$6,Data!$1:$1,0)-1,1000,1)=IF(AH$7="","Yes",AH$7))/(OFFSET(Data!$A$1,0,MATCH(AH$6,Data!$1:$1,0)-1,1000,1)=IF(AH$7="","Yes",AH$7))*ROW(Data!$C$1:$C$1002),ROW(AH77)-ROW(AH$7)),1),"")</f>
        <v/>
      </c>
      <c r="AI77" s="43" t="str">
        <f ca="1">IF(AJ77="","",IF(INDEX(Data!$BR:$BR,MATCH(AJ77,Data!$A:$A,0),1)=0,"",INDEX(Data!$BR:$BR,MATCH(AJ77,Data!$A:$A,0),1)))</f>
        <v/>
      </c>
      <c r="AJ77" s="43" t="str">
        <f ca="1">IFERROR(INDEX(Data!$A$1:AQ$1002,_xlfn.AGGREGATE(15,6,(OFFSET(Data!$A$1,0,MATCH(AJ$6,Data!$1:$1,0)-1,1000,1)=IF(AJ$7="","Yes",AJ$7))/(OFFSET(Data!$A$1,0,MATCH(AJ$6,Data!$1:$1,0)-1,1000,1)=IF(AJ$7="","Yes",AJ$7))*ROW(Data!$C$1:$C$1002),ROW(AJ77)-ROW(AJ$7)),1),"")</f>
        <v/>
      </c>
      <c r="AK77" s="43" t="str">
        <f ca="1">IF(AL77="","",IF(INDEX(Data!$BR:$BR,MATCH(AL77,Data!$A:$A,0),1)=0,"",INDEX(Data!$BR:$BR,MATCH(AL77,Data!$A:$A,0),1)))</f>
        <v/>
      </c>
      <c r="AL77" s="43" t="str">
        <f ca="1">IFERROR(INDEX(Data!$A$1:AS$1002,_xlfn.AGGREGATE(15,6,(OFFSET(Data!$A$1,0,MATCH(AL$6,Data!$1:$1,0)-1,1000,1)=IF(AL$7="","Yes",AL$7))/(OFFSET(Data!$A$1,0,MATCH(AL$6,Data!$1:$1,0)-1,1000,1)=IF(AL$7="","Yes",AL$7))*ROW(Data!$C$1:$C$1002),ROW(AL77)-ROW(AL$7)),1),"")</f>
        <v/>
      </c>
      <c r="AM77" s="43" t="str">
        <f ca="1">IF(AN77="","",IF(INDEX(Data!$BR:$BR,MATCH(AN77,Data!$A:$A,0),1)=0,"",INDEX(Data!$BR:$BR,MATCH(AN77,Data!$A:$A,0),1)))</f>
        <v/>
      </c>
      <c r="AN77" s="43" t="str">
        <f ca="1">IFERROR(INDEX(Data!$A$1:AU$1002,_xlfn.AGGREGATE(15,6,(OFFSET(Data!$A$1,0,MATCH(AN$6,Data!$1:$1,0)-1,1000,1)=IF(AN$7="","Yes",AN$7))/(OFFSET(Data!$A$1,0,MATCH(AN$6,Data!$1:$1,0)-1,1000,1)=IF(AN$7="","Yes",AN$7))*ROW(Data!$C$1:$C$1002),ROW(AN77)-ROW(AN$7)),1),"")</f>
        <v/>
      </c>
    </row>
    <row r="78" spans="1:40" ht="24" x14ac:dyDescent="0.4">
      <c r="A78" s="43" t="str">
        <f ca="1">IF(B78="","",IF(INDEX(Data!$BR:$BR,MATCH(B78,Data!$A:$A,0),1)=0,"",INDEX(Data!$BR:$BR,MATCH(B78,Data!$A:$A,0),1)))</f>
        <v/>
      </c>
      <c r="B78" s="43" t="str">
        <f ca="1">IFERROR(INDEX(Data!A$1:$A$1002,_xlfn.AGGREGATE(15,6,(OFFSET(Data!$A$1,0,MATCH(B$6,Data!$1:$1,0)-1,1000,1)=IF(B$7="","Yes",B$7))/(OFFSET(Data!$A$1,0,MATCH(B$6,Data!$1:$1,0)-1,1000,1)=IF(B$7="","Yes",B$7))*ROW(Data!$C$1:$C$1002),ROW(B78)-ROW(B$7)),1),"")</f>
        <v/>
      </c>
      <c r="C78" s="43" t="str">
        <f ca="1">IF(D78="","",IF(INDEX(Data!$BR:$BR,MATCH(D78,Data!$A:$A,0),1)=0,"",INDEX(Data!$BR:$BR,MATCH(D78,Data!$A:$A,0),1)))</f>
        <v/>
      </c>
      <c r="D78" s="43" t="str">
        <f ca="1">IFERROR(INDEX(Data!$A$1:C$1002,_xlfn.AGGREGATE(15,6,(OFFSET(Data!$A$1,0,MATCH(D$6,Data!$1:$1,0)-1,1000,1)=IF(D$7="","Yes",D$7))/(OFFSET(Data!$A$1,0,MATCH(D$6,Data!$1:$1,0)-1,1000,1)=IF(D$7="","Yes",D$7))*ROW(Data!$C$1:$C$1002),ROW(D78)-ROW(D$7)),1),"")</f>
        <v/>
      </c>
      <c r="E78" s="43" t="str">
        <f ca="1">IF(F78="","",IF(INDEX(Data!$BR:$BR,MATCH(F78,Data!$A:$A,0),1)=0,"",INDEX(Data!$BR:$BR,MATCH(F78,Data!$A:$A,0),1)))</f>
        <v/>
      </c>
      <c r="F78" s="43" t="str">
        <f ca="1">IFERROR(INDEX(Data!$A$1:E$1002,_xlfn.AGGREGATE(15,6,(OFFSET(Data!$A$1,0,MATCH(F$6,Data!$1:$1,0)-1,1000,1)=IF(F$7="","Yes",F$7))/(OFFSET(Data!$A$1,0,MATCH(F$6,Data!$1:$1,0)-1,1000,1)=IF(F$7="","Yes",F$7))*ROW(Data!$C$1:$C$1002),ROW(F78)-ROW(F$7)),1),"")</f>
        <v/>
      </c>
      <c r="G78" s="43" t="str">
        <f ca="1">IF(H78="","",IF(INDEX(Data!$BR:$BR,MATCH(H78,Data!$A:$A,0),1)=0,"",INDEX(Data!$BR:$BR,MATCH(H78,Data!$A:$A,0),1)))</f>
        <v/>
      </c>
      <c r="H78" s="43" t="str">
        <f ca="1">IFERROR(INDEX(Data!$A$1:G$1002,_xlfn.AGGREGATE(15,6,(OFFSET(Data!$A$1,0,MATCH(H$6,Data!$1:$1,0)-1,1000,1)=IF(H$7="","Yes",H$7))/(OFFSET(Data!$A$1,0,MATCH(H$6,Data!$1:$1,0)-1,1000,1)=IF(H$7="","Yes",H$7))*ROW(Data!$C$1:$C$1002),ROW(H78)-ROW(H$7)),1),"")</f>
        <v/>
      </c>
      <c r="I78" s="43" t="str">
        <f ca="1">IF(J78="","",IF(INDEX(Data!$BR:$BR,MATCH(J78,Data!$A:$A,0),1)=0,"",INDEX(Data!$BR:$BR,MATCH(J78,Data!$A:$A,0),1)))</f>
        <v/>
      </c>
      <c r="J78" s="43" t="str">
        <f ca="1">IFERROR(INDEX(Data!$A$1:I$1002,_xlfn.AGGREGATE(15,6,(OFFSET(Data!$A$1,0,MATCH(J$6,Data!$1:$1,0)-1,1000,1)=IF(J$7="","Yes",J$7))/(OFFSET(Data!$A$1,0,MATCH(J$6,Data!$1:$1,0)-1,1000,1)=IF(J$7="","Yes",J$7))*ROW(Data!$C$1:$C$1002),ROW(J78)-ROW(J$7)),1),"")</f>
        <v>TV Land</v>
      </c>
      <c r="K78" s="43" t="str">
        <f ca="1">IF(L78="","",IF(INDEX(Data!$BR:$BR,MATCH(L78,Data!$A:$A,0),1)=0,"",INDEX(Data!$BR:$BR,MATCH(L78,Data!$A:$A,0),1)))</f>
        <v/>
      </c>
      <c r="L78" s="43" t="str">
        <f ca="1">IFERROR(INDEX(Data!$A$1:K$1002,_xlfn.AGGREGATE(15,6,(OFFSET(Data!$A$1,0,MATCH(L$6,Data!$1:$1,0)-1,1000,1)=IF(L$7="","Yes",L$7))/(OFFSET(Data!$A$1,0,MATCH(L$6,Data!$1:$1,0)-1,1000,1)=IF(L$7="","Yes",L$7))*ROW(Data!$C$1:$C$1002),ROW(L78)-ROW(L$7)),1),"")</f>
        <v>Univision</v>
      </c>
      <c r="M78" s="43" t="str">
        <f ca="1">IF(N78="","",IF(INDEX(Data!$BR:$BR,MATCH(N78,Data!$A:$A,0),1)=0,"",INDEX(Data!$BR:$BR,MATCH(N78,Data!$A:$A,0),1)))</f>
        <v/>
      </c>
      <c r="N78" s="43" t="str">
        <f ca="1">IFERROR(INDEX(Data!$A$1:M$1002,_xlfn.AGGREGATE(15,6,(OFFSET(Data!$A$1,0,MATCH(N$6,Data!$1:$1,0)-1,1000,1)=IF(N$7="","Yes",N$7))/(OFFSET(Data!$A$1,0,MATCH(N$6,Data!$1:$1,0)-1,1000,1)=IF(N$7="","Yes",N$7))*ROW(Data!$C$1:$C$1002),ROW(N78)-ROW(N$7)),1),"")</f>
        <v>Paramount Network</v>
      </c>
      <c r="O78" s="43" t="str">
        <f ca="1">IF(P78="","",IF(INDEX(Data!$BR:$BR,MATCH(P78,Data!$A:$A,0),1)=0,"",INDEX(Data!$BR:$BR,MATCH(P78,Data!$A:$A,0),1)))</f>
        <v/>
      </c>
      <c r="P78" s="43" t="str">
        <f ca="1">IFERROR(INDEX(Data!$A$1:O$1002,_xlfn.AGGREGATE(15,6,(OFFSET(Data!$A$1,0,MATCH(P$6,Data!$1:$1,0)-1,1000,1)=IF(P$7="","Yes",P$7))/(OFFSET(Data!$A$1,0,MATCH(P$6,Data!$1:$1,0)-1,1000,1)=IF(P$7="","Yes",P$7))*ROW(Data!$C$1:$C$1002),ROW(P78)-ROW(P$7)),1),"")</f>
        <v>Justice Central</v>
      </c>
      <c r="Q78" s="43" t="str">
        <f ca="1">IF(R78="","",IF(INDEX(Data!$BR:$BR,MATCH(R78,Data!$A:$A,0),1)=0,"",INDEX(Data!$BR:$BR,MATCH(R78,Data!$A:$A,0),1)))</f>
        <v/>
      </c>
      <c r="R78" s="43" t="str">
        <f ca="1">IFERROR(INDEX(Data!$A$1:Q$1002,_xlfn.AGGREGATE(15,6,(OFFSET(Data!$A$1,0,MATCH(R$6,Data!$1:$1,0)-1,1000,1)=IF(R$7="","Yes",R$7))/(OFFSET(Data!$A$1,0,MATCH(R$6,Data!$1:$1,0)-1,1000,1)=IF(R$7="","Yes",R$7))*ROW(Data!$C$1:$C$1002),ROW(R78)-ROW(R$7)),1),"")</f>
        <v>Investigation Discovery</v>
      </c>
      <c r="S78" s="43" t="str">
        <f ca="1">IF(T78="","",IF(INDEX(Data!$BR:$BR,MATCH(T78,Data!$A:$A,0),1)=0,"",INDEX(Data!$BR:$BR,MATCH(T78,Data!$A:$A,0),1)))</f>
        <v/>
      </c>
      <c r="T78" s="43" t="str">
        <f ca="1">IFERROR(INDEX(Data!$A$1:R$1002,_xlfn.AGGREGATE(15,6,(OFFSET(Data!$A$1,0,MATCH(T$6,Data!$1:$1,0)-1,1000,1)=IF(T$7="","Yes",T$7))/(OFFSET(Data!$A$1,0,MATCH(T$6,Data!$1:$1,0)-1,1000,1)=IF(T$7="","Yes",T$7))*ROW(Data!$C$1:$C$1002),ROW(T78)-ROW(T$7)),1),"")</f>
        <v>National Geographic</v>
      </c>
      <c r="U78" s="43" t="str">
        <f ca="1">IF(V78="","",IF(INDEX(Data!$BR:$BR,MATCH(V78,Data!$A:$A,0),1)=0,"",INDEX(Data!$BR:$BR,MATCH(V78,Data!$A:$A,0),1)))</f>
        <v/>
      </c>
      <c r="V78" s="43" t="str">
        <f ca="1">IFERROR(INDEX(Data!$A$1:T$1002,_xlfn.AGGREGATE(15,6,(OFFSET(Data!$A$1,0,MATCH(V$6,Data!$1:$1,0)-1,1000,1)=IF(V$7="","Yes",V$7))/(OFFSET(Data!$A$1,0,MATCH(V$6,Data!$1:$1,0)-1,1000,1)=IF(V$7="","Yes",V$7))*ROW(Data!$C$1:$C$1002),ROW(V78)-ROW(V$7)),1),"")</f>
        <v>Start TV</v>
      </c>
      <c r="W78" s="43" t="str">
        <f ca="1">IF(X78="","",IF(INDEX(Data!$BR:$BR,MATCH(X78,Data!$A:$A,0),1)=0,"",INDEX(Data!$BR:$BR,MATCH(X78,Data!$A:$A,0),1)))</f>
        <v/>
      </c>
      <c r="X78" s="43" t="str">
        <f ca="1">IFERROR(INDEX(Data!$A$1:Y$1002,_xlfn.AGGREGATE(15,6,(OFFSET(Data!$A$1,0,MATCH(X$6,Data!$1:$1,0)-1,1000,1)=IF(X$7="","Yes",X$7))/(OFFSET(Data!$A$1,0,MATCH(X$6,Data!$1:$1,0)-1,1000,1)=IF(X$7="","Yes",X$7))*ROW(Data!$C$1:$C$1002),ROW(X78)-ROW(X$7)),1),"")</f>
        <v/>
      </c>
      <c r="Y78" s="43" t="str">
        <f ca="1">IF(Z78="","",IF(INDEX(Data!$BR:$BR,MATCH(Z78,Data!$A:$A,0),1)=0,"",INDEX(Data!$BR:$BR,MATCH(Z78,Data!$A:$A,0),1)))</f>
        <v/>
      </c>
      <c r="Z78" s="43" t="str">
        <f ca="1">IFERROR(INDEX(Data!$A$1:AA$1002,_xlfn.AGGREGATE(15,6,(OFFSET(Data!$A$1,0,MATCH(Z$6,Data!$1:$1,0)-1,1000,1)=IF(Z$7="","Yes",Z$7))/(OFFSET(Data!$A$1,0,MATCH(Z$6,Data!$1:$1,0)-1,1000,1)=IF(Z$7="","Yes",Z$7))*ROW(Data!$C$1:$C$1002),ROW(Z78)-ROW(Z$7)),1),"")</f>
        <v/>
      </c>
      <c r="AA78" s="43" t="str">
        <f ca="1">IF(AB78="","",IF(INDEX(Data!$BR:$BR,MATCH(AB78,Data!$A:$A,0),1)=0,"",INDEX(Data!$BR:$BR,MATCH(AB78,Data!$A:$A,0),1)))</f>
        <v/>
      </c>
      <c r="AB78" s="43" t="str">
        <f ca="1">IFERROR(INDEX(Data!$A$1:AC$1002,_xlfn.AGGREGATE(15,6,(OFFSET(Data!$A$1,0,MATCH(AB$6,Data!$1:$1,0)-1,1000,1)=IF(AB$7="","Yes",AB$7))/(OFFSET(Data!$A$1,0,MATCH(AB$6,Data!$1:$1,0)-1,1000,1)=IF(AB$7="","Yes",AB$7))*ROW(Data!$C$1:$C$1002),ROW(AB78)-ROW(AB$7)),1),"")</f>
        <v>TNT</v>
      </c>
      <c r="AC78" s="43" t="str">
        <f ca="1">IF(AD78="","",IF(INDEX(Data!$BR:$BR,MATCH(AD78,Data!$A:$A,0),1)=0,"",INDEX(Data!$BR:$BR,MATCH(AD78,Data!$A:$A,0),1)))</f>
        <v/>
      </c>
      <c r="AD78" s="43" t="str">
        <f ca="1">IFERROR(INDEX(Data!$A$1:AE$1002,_xlfn.AGGREGATE(15,6,(OFFSET(Data!$A$1,0,MATCH(AD$6,Data!$1:$1,0)-1,1000,1)=IF(AD$7="","Yes",AD$7))/(OFFSET(Data!$A$1,0,MATCH(AD$6,Data!$1:$1,0)-1,1000,1)=IF(AD$7="","Yes",AD$7))*ROW(Data!$C$1:$C$1002),ROW(AD78)-ROW(AD$7)),1),"")</f>
        <v/>
      </c>
      <c r="AE78" s="43" t="str">
        <f ca="1">IF(AF78="","",IF(INDEX(Data!$BR:$BR,MATCH(AF78,Data!$A:$A,0),1)=0,"",INDEX(Data!$BR:$BR,MATCH(AF78,Data!$A:$A,0),1)))</f>
        <v/>
      </c>
      <c r="AF78" s="43" t="str">
        <f ca="1">IFERROR(INDEX(Data!$A$1:AM$1002,_xlfn.AGGREGATE(15,6,(OFFSET(Data!$A$1,0,MATCH(AF$6,Data!$1:$1,0)-1,1000,1)=IF(AF$7="","Yes",AF$7))/(OFFSET(Data!$A$1,0,MATCH(AF$6,Data!$1:$1,0)-1,1000,1)=IF(AF$7="","Yes",AF$7))*ROW(Data!$C$1:$C$1002),ROW(AF78)-ROW(AF$7)),1),"")</f>
        <v/>
      </c>
      <c r="AG78" s="43" t="str">
        <f ca="1">IF(AH78="","",IF(INDEX(Data!$BR:$BR,MATCH(AH78,Data!$A:$A,0),1)=0,"",INDEX(Data!$BR:$BR,MATCH(AH78,Data!$A:$A,0),1)))</f>
        <v/>
      </c>
      <c r="AH78" s="43" t="str">
        <f ca="1">IFERROR(INDEX(Data!$A$1:AO$1002,_xlfn.AGGREGATE(15,6,(OFFSET(Data!$A$1,0,MATCH(AH$6,Data!$1:$1,0)-1,1000,1)=IF(AH$7="","Yes",AH$7))/(OFFSET(Data!$A$1,0,MATCH(AH$6,Data!$1:$1,0)-1,1000,1)=IF(AH$7="","Yes",AH$7))*ROW(Data!$C$1:$C$1002),ROW(AH78)-ROW(AH$7)),1),"")</f>
        <v/>
      </c>
      <c r="AI78" s="43" t="str">
        <f ca="1">IF(AJ78="","",IF(INDEX(Data!$BR:$BR,MATCH(AJ78,Data!$A:$A,0),1)=0,"",INDEX(Data!$BR:$BR,MATCH(AJ78,Data!$A:$A,0),1)))</f>
        <v/>
      </c>
      <c r="AJ78" s="43" t="str">
        <f ca="1">IFERROR(INDEX(Data!$A$1:AQ$1002,_xlfn.AGGREGATE(15,6,(OFFSET(Data!$A$1,0,MATCH(AJ$6,Data!$1:$1,0)-1,1000,1)=IF(AJ$7="","Yes",AJ$7))/(OFFSET(Data!$A$1,0,MATCH(AJ$6,Data!$1:$1,0)-1,1000,1)=IF(AJ$7="","Yes",AJ$7))*ROW(Data!$C$1:$C$1002),ROW(AJ78)-ROW(AJ$7)),1),"")</f>
        <v/>
      </c>
      <c r="AK78" s="43" t="str">
        <f ca="1">IF(AL78="","",IF(INDEX(Data!$BR:$BR,MATCH(AL78,Data!$A:$A,0),1)=0,"",INDEX(Data!$BR:$BR,MATCH(AL78,Data!$A:$A,0),1)))</f>
        <v/>
      </c>
      <c r="AL78" s="43" t="str">
        <f ca="1">IFERROR(INDEX(Data!$A$1:AS$1002,_xlfn.AGGREGATE(15,6,(OFFSET(Data!$A$1,0,MATCH(AL$6,Data!$1:$1,0)-1,1000,1)=IF(AL$7="","Yes",AL$7))/(OFFSET(Data!$A$1,0,MATCH(AL$6,Data!$1:$1,0)-1,1000,1)=IF(AL$7="","Yes",AL$7))*ROW(Data!$C$1:$C$1002),ROW(AL78)-ROW(AL$7)),1),"")</f>
        <v/>
      </c>
      <c r="AM78" s="43" t="str">
        <f ca="1">IF(AN78="","",IF(INDEX(Data!$BR:$BR,MATCH(AN78,Data!$A:$A,0),1)=0,"",INDEX(Data!$BR:$BR,MATCH(AN78,Data!$A:$A,0),1)))</f>
        <v/>
      </c>
      <c r="AN78" s="43" t="str">
        <f ca="1">IFERROR(INDEX(Data!$A$1:AU$1002,_xlfn.AGGREGATE(15,6,(OFFSET(Data!$A$1,0,MATCH(AN$6,Data!$1:$1,0)-1,1000,1)=IF(AN$7="","Yes",AN$7))/(OFFSET(Data!$A$1,0,MATCH(AN$6,Data!$1:$1,0)-1,1000,1)=IF(AN$7="","Yes",AN$7))*ROW(Data!$C$1:$C$1002),ROW(AN78)-ROW(AN$7)),1),"")</f>
        <v/>
      </c>
    </row>
    <row r="79" spans="1:40" x14ac:dyDescent="0.4">
      <c r="A79" s="43" t="str">
        <f ca="1">IF(B79="","",IF(INDEX(Data!$BR:$BR,MATCH(B79,Data!$A:$A,0),1)=0,"",INDEX(Data!$BR:$BR,MATCH(B79,Data!$A:$A,0),1)))</f>
        <v/>
      </c>
      <c r="B79" s="43" t="str">
        <f ca="1">IFERROR(INDEX(Data!A$1:$A$1002,_xlfn.AGGREGATE(15,6,(OFFSET(Data!$A$1,0,MATCH(B$6,Data!$1:$1,0)-1,1000,1)=IF(B$7="","Yes",B$7))/(OFFSET(Data!$A$1,0,MATCH(B$6,Data!$1:$1,0)-1,1000,1)=IF(B$7="","Yes",B$7))*ROW(Data!$C$1:$C$1002),ROW(B79)-ROW(B$7)),1),"")</f>
        <v/>
      </c>
      <c r="C79" s="43" t="str">
        <f ca="1">IF(D79="","",IF(INDEX(Data!$BR:$BR,MATCH(D79,Data!$A:$A,0),1)=0,"",INDEX(Data!$BR:$BR,MATCH(D79,Data!$A:$A,0),1)))</f>
        <v/>
      </c>
      <c r="D79" s="43" t="str">
        <f ca="1">IFERROR(INDEX(Data!$A$1:C$1002,_xlfn.AGGREGATE(15,6,(OFFSET(Data!$A$1,0,MATCH(D$6,Data!$1:$1,0)-1,1000,1)=IF(D$7="","Yes",D$7))/(OFFSET(Data!$A$1,0,MATCH(D$6,Data!$1:$1,0)-1,1000,1)=IF(D$7="","Yes",D$7))*ROW(Data!$C$1:$C$1002),ROW(D79)-ROW(D$7)),1),"")</f>
        <v/>
      </c>
      <c r="E79" s="43" t="str">
        <f ca="1">IF(F79="","",IF(INDEX(Data!$BR:$BR,MATCH(F79,Data!$A:$A,0),1)=0,"",INDEX(Data!$BR:$BR,MATCH(F79,Data!$A:$A,0),1)))</f>
        <v/>
      </c>
      <c r="F79" s="43" t="str">
        <f ca="1">IFERROR(INDEX(Data!$A$1:E$1002,_xlfn.AGGREGATE(15,6,(OFFSET(Data!$A$1,0,MATCH(F$6,Data!$1:$1,0)-1,1000,1)=IF(F$7="","Yes",F$7))/(OFFSET(Data!$A$1,0,MATCH(F$6,Data!$1:$1,0)-1,1000,1)=IF(F$7="","Yes",F$7))*ROW(Data!$C$1:$C$1002),ROW(F79)-ROW(F$7)),1),"")</f>
        <v/>
      </c>
      <c r="G79" s="43" t="str">
        <f ca="1">IF(H79="","",IF(INDEX(Data!$BR:$BR,MATCH(H79,Data!$A:$A,0),1)=0,"",INDEX(Data!$BR:$BR,MATCH(H79,Data!$A:$A,0),1)))</f>
        <v/>
      </c>
      <c r="H79" s="43" t="str">
        <f ca="1">IFERROR(INDEX(Data!$A$1:G$1002,_xlfn.AGGREGATE(15,6,(OFFSET(Data!$A$1,0,MATCH(H$6,Data!$1:$1,0)-1,1000,1)=IF(H$7="","Yes",H$7))/(OFFSET(Data!$A$1,0,MATCH(H$6,Data!$1:$1,0)-1,1000,1)=IF(H$7="","Yes",H$7))*ROW(Data!$C$1:$C$1002),ROW(H79)-ROW(H$7)),1),"")</f>
        <v/>
      </c>
      <c r="I79" s="43" t="str">
        <f ca="1">IF(J79="","",IF(INDEX(Data!$BR:$BR,MATCH(J79,Data!$A:$A,0),1)=0,"",INDEX(Data!$BR:$BR,MATCH(J79,Data!$A:$A,0),1)))</f>
        <v/>
      </c>
      <c r="J79" s="43" t="str">
        <f ca="1">IFERROR(INDEX(Data!$A$1:I$1002,_xlfn.AGGREGATE(15,6,(OFFSET(Data!$A$1,0,MATCH(J$6,Data!$1:$1,0)-1,1000,1)=IF(J$7="","Yes",J$7))/(OFFSET(Data!$A$1,0,MATCH(J$6,Data!$1:$1,0)-1,1000,1)=IF(J$7="","Yes",J$7))*ROW(Data!$C$1:$C$1002),ROW(J79)-ROW(J$7)),1),"")</f>
        <v>Universal Kids</v>
      </c>
      <c r="K79" s="43" t="str">
        <f ca="1">IF(L79="","",IF(INDEX(Data!$BR:$BR,MATCH(L79,Data!$A:$A,0),1)=0,"",INDEX(Data!$BR:$BR,MATCH(L79,Data!$A:$A,0),1)))</f>
        <v/>
      </c>
      <c r="L79" s="43" t="str">
        <f ca="1">IFERROR(INDEX(Data!$A$1:K$1002,_xlfn.AGGREGATE(15,6,(OFFSET(Data!$A$1,0,MATCH(L$6,Data!$1:$1,0)-1,1000,1)=IF(L$7="","Yes",L$7))/(OFFSET(Data!$A$1,0,MATCH(L$6,Data!$1:$1,0)-1,1000,1)=IF(L$7="","Yes",L$7))*ROW(Data!$C$1:$C$1002),ROW(L79)-ROW(L$7)),1),"")</f>
        <v>USA Network</v>
      </c>
      <c r="M79" s="43" t="str">
        <f ca="1">IF(N79="","",IF(INDEX(Data!$BR:$BR,MATCH(N79,Data!$A:$A,0),1)=0,"",INDEX(Data!$BR:$BR,MATCH(N79,Data!$A:$A,0),1)))</f>
        <v/>
      </c>
      <c r="N79" s="43" t="str">
        <f ca="1">IFERROR(INDEX(Data!$A$1:M$1002,_xlfn.AGGREGATE(15,6,(OFFSET(Data!$A$1,0,MATCH(N$6,Data!$1:$1,0)-1,1000,1)=IF(N$7="","Yes",N$7))/(OFFSET(Data!$A$1,0,MATCH(N$6,Data!$1:$1,0)-1,1000,1)=IF(N$7="","Yes",N$7))*ROW(Data!$C$1:$C$1002),ROW(N79)-ROW(N$7)),1),"")</f>
        <v>POP</v>
      </c>
      <c r="O79" s="43" t="str">
        <f ca="1">IF(P79="","",IF(INDEX(Data!$BR:$BR,MATCH(P79,Data!$A:$A,0),1)=0,"",INDEX(Data!$BR:$BR,MATCH(P79,Data!$A:$A,0),1)))</f>
        <v/>
      </c>
      <c r="P79" s="43" t="str">
        <f ca="1">IFERROR(INDEX(Data!$A$1:O$1002,_xlfn.AGGREGATE(15,6,(OFFSET(Data!$A$1,0,MATCH(P$6,Data!$1:$1,0)-1,1000,1)=IF(P$7="","Yes",P$7))/(OFFSET(Data!$A$1,0,MATCH(P$6,Data!$1:$1,0)-1,1000,1)=IF(P$7="","Yes",P$7))*ROW(Data!$C$1:$C$1002),ROW(P79)-ROW(P$7)),1),"")</f>
        <v>Lifetime</v>
      </c>
      <c r="Q79" s="43" t="str">
        <f ca="1">IF(R79="","",IF(INDEX(Data!$BR:$BR,MATCH(R79,Data!$A:$A,0),1)=0,"",INDEX(Data!$BR:$BR,MATCH(R79,Data!$A:$A,0),1)))</f>
        <v/>
      </c>
      <c r="R79" s="43" t="str">
        <f ca="1">IFERROR(INDEX(Data!$A$1:Q$1002,_xlfn.AGGREGATE(15,6,(OFFSET(Data!$A$1,0,MATCH(R$6,Data!$1:$1,0)-1,1000,1)=IF(R$7="","Yes",R$7))/(OFFSET(Data!$A$1,0,MATCH(R$6,Data!$1:$1,0)-1,1000,1)=IF(R$7="","Yes",R$7))*ROW(Data!$C$1:$C$1002),ROW(R79)-ROW(R$7)),1),"")</f>
        <v>Justice Central</v>
      </c>
      <c r="S79" s="43">
        <f ca="1">IF(T79="","",IF(INDEX(Data!$BR:$BR,MATCH(T79,Data!$A:$A,0),1)=0,"",INDEX(Data!$BR:$BR,MATCH(T79,Data!$A:$A,0),1)))</f>
        <v>1</v>
      </c>
      <c r="T79" s="43" t="str">
        <f ca="1">IFERROR(INDEX(Data!$A$1:R$1002,_xlfn.AGGREGATE(15,6,(OFFSET(Data!$A$1,0,MATCH(T$6,Data!$1:$1,0)-1,1000,1)=IF(T$7="","Yes",T$7))/(OFFSET(Data!$A$1,0,MATCH(T$6,Data!$1:$1,0)-1,1000,1)=IF(T$7="","Yes",T$7))*ROW(Data!$C$1:$C$1002),ROW(T79)-ROW(T$7)),1),"")</f>
        <v>NBC</v>
      </c>
      <c r="U79" s="43" t="str">
        <f ca="1">IF(V79="","",IF(INDEX(Data!$BR:$BR,MATCH(V79,Data!$A:$A,0),1)=0,"",INDEX(Data!$BR:$BR,MATCH(V79,Data!$A:$A,0),1)))</f>
        <v/>
      </c>
      <c r="V79" s="43" t="str">
        <f ca="1">IFERROR(INDEX(Data!$A$1:T$1002,_xlfn.AGGREGATE(15,6,(OFFSET(Data!$A$1,0,MATCH(V$6,Data!$1:$1,0)-1,1000,1)=IF(V$7="","Yes",V$7))/(OFFSET(Data!$A$1,0,MATCH(V$6,Data!$1:$1,0)-1,1000,1)=IF(V$7="","Yes",V$7))*ROW(Data!$C$1:$C$1002),ROW(V79)-ROW(V$7)),1),"")</f>
        <v>Sundance TV</v>
      </c>
      <c r="W79" s="43" t="str">
        <f ca="1">IF(X79="","",IF(INDEX(Data!$BR:$BR,MATCH(X79,Data!$A:$A,0),1)=0,"",INDEX(Data!$BR:$BR,MATCH(X79,Data!$A:$A,0),1)))</f>
        <v/>
      </c>
      <c r="X79" s="43" t="str">
        <f ca="1">IFERROR(INDEX(Data!$A$1:Y$1002,_xlfn.AGGREGATE(15,6,(OFFSET(Data!$A$1,0,MATCH(X$6,Data!$1:$1,0)-1,1000,1)=IF(X$7="","Yes",X$7))/(OFFSET(Data!$A$1,0,MATCH(X$6,Data!$1:$1,0)-1,1000,1)=IF(X$7="","Yes",X$7))*ROW(Data!$C$1:$C$1002),ROW(X79)-ROW(X$7)),1),"")</f>
        <v/>
      </c>
      <c r="Y79" s="43" t="str">
        <f ca="1">IF(Z79="","",IF(INDEX(Data!$BR:$BR,MATCH(Z79,Data!$A:$A,0),1)=0,"",INDEX(Data!$BR:$BR,MATCH(Z79,Data!$A:$A,0),1)))</f>
        <v/>
      </c>
      <c r="Z79" s="43" t="str">
        <f ca="1">IFERROR(INDEX(Data!$A$1:AA$1002,_xlfn.AGGREGATE(15,6,(OFFSET(Data!$A$1,0,MATCH(Z$6,Data!$1:$1,0)-1,1000,1)=IF(Z$7="","Yes",Z$7))/(OFFSET(Data!$A$1,0,MATCH(Z$6,Data!$1:$1,0)-1,1000,1)=IF(Z$7="","Yes",Z$7))*ROW(Data!$C$1:$C$1002),ROW(Z79)-ROW(Z$7)),1),"")</f>
        <v/>
      </c>
      <c r="AA79" s="43" t="str">
        <f ca="1">IF(AB79="","",IF(INDEX(Data!$BR:$BR,MATCH(AB79,Data!$A:$A,0),1)=0,"",INDEX(Data!$BR:$BR,MATCH(AB79,Data!$A:$A,0),1)))</f>
        <v/>
      </c>
      <c r="AB79" s="43" t="str">
        <f ca="1">IFERROR(INDEX(Data!$A$1:AC$1002,_xlfn.AGGREGATE(15,6,(OFFSET(Data!$A$1,0,MATCH(AB$6,Data!$1:$1,0)-1,1000,1)=IF(AB$7="","Yes",AB$7))/(OFFSET(Data!$A$1,0,MATCH(AB$6,Data!$1:$1,0)-1,1000,1)=IF(AB$7="","Yes",AB$7))*ROW(Data!$C$1:$C$1002),ROW(AB79)-ROW(AB$7)),1),"")</f>
        <v>Travel Channel</v>
      </c>
      <c r="AC79" s="43" t="str">
        <f ca="1">IF(AD79="","",IF(INDEX(Data!$BR:$BR,MATCH(AD79,Data!$A:$A,0),1)=0,"",INDEX(Data!$BR:$BR,MATCH(AD79,Data!$A:$A,0),1)))</f>
        <v/>
      </c>
      <c r="AD79" s="43" t="str">
        <f ca="1">IFERROR(INDEX(Data!$A$1:AE$1002,_xlfn.AGGREGATE(15,6,(OFFSET(Data!$A$1,0,MATCH(AD$6,Data!$1:$1,0)-1,1000,1)=IF(AD$7="","Yes",AD$7))/(OFFSET(Data!$A$1,0,MATCH(AD$6,Data!$1:$1,0)-1,1000,1)=IF(AD$7="","Yes",AD$7))*ROW(Data!$C$1:$C$1002),ROW(AD79)-ROW(AD$7)),1),"")</f>
        <v/>
      </c>
      <c r="AE79" s="43" t="str">
        <f ca="1">IF(AF79="","",IF(INDEX(Data!$BR:$BR,MATCH(AF79,Data!$A:$A,0),1)=0,"",INDEX(Data!$BR:$BR,MATCH(AF79,Data!$A:$A,0),1)))</f>
        <v/>
      </c>
      <c r="AF79" s="43" t="str">
        <f ca="1">IFERROR(INDEX(Data!$A$1:AM$1002,_xlfn.AGGREGATE(15,6,(OFFSET(Data!$A$1,0,MATCH(AF$6,Data!$1:$1,0)-1,1000,1)=IF(AF$7="","Yes",AF$7))/(OFFSET(Data!$A$1,0,MATCH(AF$6,Data!$1:$1,0)-1,1000,1)=IF(AF$7="","Yes",AF$7))*ROW(Data!$C$1:$C$1002),ROW(AF79)-ROW(AF$7)),1),"")</f>
        <v/>
      </c>
      <c r="AG79" s="43" t="str">
        <f ca="1">IF(AH79="","",IF(INDEX(Data!$BR:$BR,MATCH(AH79,Data!$A:$A,0),1)=0,"",INDEX(Data!$BR:$BR,MATCH(AH79,Data!$A:$A,0),1)))</f>
        <v/>
      </c>
      <c r="AH79" s="43" t="str">
        <f ca="1">IFERROR(INDEX(Data!$A$1:AO$1002,_xlfn.AGGREGATE(15,6,(OFFSET(Data!$A$1,0,MATCH(AH$6,Data!$1:$1,0)-1,1000,1)=IF(AH$7="","Yes",AH$7))/(OFFSET(Data!$A$1,0,MATCH(AH$6,Data!$1:$1,0)-1,1000,1)=IF(AH$7="","Yes",AH$7))*ROW(Data!$C$1:$C$1002),ROW(AH79)-ROW(AH$7)),1),"")</f>
        <v/>
      </c>
      <c r="AI79" s="43" t="str">
        <f ca="1">IF(AJ79="","",IF(INDEX(Data!$BR:$BR,MATCH(AJ79,Data!$A:$A,0),1)=0,"",INDEX(Data!$BR:$BR,MATCH(AJ79,Data!$A:$A,0),1)))</f>
        <v/>
      </c>
      <c r="AJ79" s="43" t="str">
        <f ca="1">IFERROR(INDEX(Data!$A$1:AQ$1002,_xlfn.AGGREGATE(15,6,(OFFSET(Data!$A$1,0,MATCH(AJ$6,Data!$1:$1,0)-1,1000,1)=IF(AJ$7="","Yes",AJ$7))/(OFFSET(Data!$A$1,0,MATCH(AJ$6,Data!$1:$1,0)-1,1000,1)=IF(AJ$7="","Yes",AJ$7))*ROW(Data!$C$1:$C$1002),ROW(AJ79)-ROW(AJ$7)),1),"")</f>
        <v/>
      </c>
      <c r="AK79" s="43" t="str">
        <f ca="1">IF(AL79="","",IF(INDEX(Data!$BR:$BR,MATCH(AL79,Data!$A:$A,0),1)=0,"",INDEX(Data!$BR:$BR,MATCH(AL79,Data!$A:$A,0),1)))</f>
        <v/>
      </c>
      <c r="AL79" s="43" t="str">
        <f ca="1">IFERROR(INDEX(Data!$A$1:AS$1002,_xlfn.AGGREGATE(15,6,(OFFSET(Data!$A$1,0,MATCH(AL$6,Data!$1:$1,0)-1,1000,1)=IF(AL$7="","Yes",AL$7))/(OFFSET(Data!$A$1,0,MATCH(AL$6,Data!$1:$1,0)-1,1000,1)=IF(AL$7="","Yes",AL$7))*ROW(Data!$C$1:$C$1002),ROW(AL79)-ROW(AL$7)),1),"")</f>
        <v/>
      </c>
      <c r="AM79" s="43" t="str">
        <f ca="1">IF(AN79="","",IF(INDEX(Data!$BR:$BR,MATCH(AN79,Data!$A:$A,0),1)=0,"",INDEX(Data!$BR:$BR,MATCH(AN79,Data!$A:$A,0),1)))</f>
        <v/>
      </c>
      <c r="AN79" s="43" t="str">
        <f ca="1">IFERROR(INDEX(Data!$A$1:AU$1002,_xlfn.AGGREGATE(15,6,(OFFSET(Data!$A$1,0,MATCH(AN$6,Data!$1:$1,0)-1,1000,1)=IF(AN$7="","Yes",AN$7))/(OFFSET(Data!$A$1,0,MATCH(AN$6,Data!$1:$1,0)-1,1000,1)=IF(AN$7="","Yes",AN$7))*ROW(Data!$C$1:$C$1002),ROW(AN79)-ROW(AN$7)),1),"")</f>
        <v/>
      </c>
    </row>
    <row r="80" spans="1:40" ht="24" x14ac:dyDescent="0.4">
      <c r="A80" s="43" t="str">
        <f ca="1">IF(B80="","",IF(INDEX(Data!$BR:$BR,MATCH(B80,Data!$A:$A,0),1)=0,"",INDEX(Data!$BR:$BR,MATCH(B80,Data!$A:$A,0),1)))</f>
        <v/>
      </c>
      <c r="B80" s="43" t="str">
        <f ca="1">IFERROR(INDEX(Data!A$1:$A$1002,_xlfn.AGGREGATE(15,6,(OFFSET(Data!$A$1,0,MATCH(B$6,Data!$1:$1,0)-1,1000,1)=IF(B$7="","Yes",B$7))/(OFFSET(Data!$A$1,0,MATCH(B$6,Data!$1:$1,0)-1,1000,1)=IF(B$7="","Yes",B$7))*ROW(Data!$C$1:$C$1002),ROW(B80)-ROW(B$7)),1),"")</f>
        <v/>
      </c>
      <c r="C80" s="43" t="str">
        <f ca="1">IF(D80="","",IF(INDEX(Data!$BR:$BR,MATCH(D80,Data!$A:$A,0),1)=0,"",INDEX(Data!$BR:$BR,MATCH(D80,Data!$A:$A,0),1)))</f>
        <v/>
      </c>
      <c r="D80" s="43" t="str">
        <f ca="1">IFERROR(INDEX(Data!$A$1:C$1002,_xlfn.AGGREGATE(15,6,(OFFSET(Data!$A$1,0,MATCH(D$6,Data!$1:$1,0)-1,1000,1)=IF(D$7="","Yes",D$7))/(OFFSET(Data!$A$1,0,MATCH(D$6,Data!$1:$1,0)-1,1000,1)=IF(D$7="","Yes",D$7))*ROW(Data!$C$1:$C$1002),ROW(D80)-ROW(D$7)),1),"")</f>
        <v/>
      </c>
      <c r="E80" s="43" t="str">
        <f ca="1">IF(F80="","",IF(INDEX(Data!$BR:$BR,MATCH(F80,Data!$A:$A,0),1)=0,"",INDEX(Data!$BR:$BR,MATCH(F80,Data!$A:$A,0),1)))</f>
        <v/>
      </c>
      <c r="F80" s="43" t="str">
        <f ca="1">IFERROR(INDEX(Data!$A$1:E$1002,_xlfn.AGGREGATE(15,6,(OFFSET(Data!$A$1,0,MATCH(F$6,Data!$1:$1,0)-1,1000,1)=IF(F$7="","Yes",F$7))/(OFFSET(Data!$A$1,0,MATCH(F$6,Data!$1:$1,0)-1,1000,1)=IF(F$7="","Yes",F$7))*ROW(Data!$C$1:$C$1002),ROW(F80)-ROW(F$7)),1),"")</f>
        <v/>
      </c>
      <c r="G80" s="43" t="str">
        <f ca="1">IF(H80="","",IF(INDEX(Data!$BR:$BR,MATCH(H80,Data!$A:$A,0),1)=0,"",INDEX(Data!$BR:$BR,MATCH(H80,Data!$A:$A,0),1)))</f>
        <v/>
      </c>
      <c r="H80" s="43" t="str">
        <f ca="1">IFERROR(INDEX(Data!$A$1:G$1002,_xlfn.AGGREGATE(15,6,(OFFSET(Data!$A$1,0,MATCH(H$6,Data!$1:$1,0)-1,1000,1)=IF(H$7="","Yes",H$7))/(OFFSET(Data!$A$1,0,MATCH(H$6,Data!$1:$1,0)-1,1000,1)=IF(H$7="","Yes",H$7))*ROW(Data!$C$1:$C$1002),ROW(H80)-ROW(H$7)),1),"")</f>
        <v/>
      </c>
      <c r="I80" s="43" t="str">
        <f ca="1">IF(J80="","",IF(INDEX(Data!$BR:$BR,MATCH(J80,Data!$A:$A,0),1)=0,"",INDEX(Data!$BR:$BR,MATCH(J80,Data!$A:$A,0),1)))</f>
        <v/>
      </c>
      <c r="J80" s="43" t="str">
        <f ca="1">IFERROR(INDEX(Data!$A$1:I$1002,_xlfn.AGGREGATE(15,6,(OFFSET(Data!$A$1,0,MATCH(J$6,Data!$1:$1,0)-1,1000,1)=IF(J$7="","Yes",J$7))/(OFFSET(Data!$A$1,0,MATCH(J$6,Data!$1:$1,0)-1,1000,1)=IF(J$7="","Yes",J$7))*ROW(Data!$C$1:$C$1002),ROW(J80)-ROW(J$7)),1),"")</f>
        <v>USA Network</v>
      </c>
      <c r="K80" s="43" t="str">
        <f ca="1">IF(L80="","",IF(INDEX(Data!$BR:$BR,MATCH(L80,Data!$A:$A,0),1)=0,"",INDEX(Data!$BR:$BR,MATCH(L80,Data!$A:$A,0),1)))</f>
        <v/>
      </c>
      <c r="L80" s="43" t="str">
        <f ca="1">IFERROR(INDEX(Data!$A$1:K$1002,_xlfn.AGGREGATE(15,6,(OFFSET(Data!$A$1,0,MATCH(L$6,Data!$1:$1,0)-1,1000,1)=IF(L$7="","Yes",L$7))/(OFFSET(Data!$A$1,0,MATCH(L$6,Data!$1:$1,0)-1,1000,1)=IF(L$7="","Yes",L$7))*ROW(Data!$C$1:$C$1002),ROW(L80)-ROW(L$7)),1),"")</f>
        <v>VH1</v>
      </c>
      <c r="M80" s="43" t="str">
        <f ca="1">IF(N80="","",IF(INDEX(Data!$BR:$BR,MATCH(N80,Data!$A:$A,0),1)=0,"",INDEX(Data!$BR:$BR,MATCH(N80,Data!$A:$A,0),1)))</f>
        <v/>
      </c>
      <c r="N80" s="43" t="str">
        <f ca="1">IFERROR(INDEX(Data!$A$1:M$1002,_xlfn.AGGREGATE(15,6,(OFFSET(Data!$A$1,0,MATCH(N$6,Data!$1:$1,0)-1,1000,1)=IF(N$7="","Yes",N$7))/(OFFSET(Data!$A$1,0,MATCH(N$6,Data!$1:$1,0)-1,1000,1)=IF(N$7="","Yes",N$7))*ROW(Data!$C$1:$C$1002),ROW(N80)-ROW(N$7)),1),"")</f>
        <v>QVC</v>
      </c>
      <c r="O80" s="43" t="str">
        <f ca="1">IF(P80="","",IF(INDEX(Data!$BR:$BR,MATCH(P80,Data!$A:$A,0),1)=0,"",INDEX(Data!$BR:$BR,MATCH(P80,Data!$A:$A,0),1)))</f>
        <v/>
      </c>
      <c r="P80" s="43" t="str">
        <f ca="1">IFERROR(INDEX(Data!$A$1:O$1002,_xlfn.AGGREGATE(15,6,(OFFSET(Data!$A$1,0,MATCH(P$6,Data!$1:$1,0)-1,1000,1)=IF(P$7="","Yes",P$7))/(OFFSET(Data!$A$1,0,MATCH(P$6,Data!$1:$1,0)-1,1000,1)=IF(P$7="","Yes",P$7))*ROW(Data!$C$1:$C$1002),ROW(P80)-ROW(P$7)),1),"")</f>
        <v>Lifetime Movie Network</v>
      </c>
      <c r="Q80" s="43" t="str">
        <f ca="1">IF(R80="","",IF(INDEX(Data!$BR:$BR,MATCH(R80,Data!$A:$A,0),1)=0,"",INDEX(Data!$BR:$BR,MATCH(R80,Data!$A:$A,0),1)))</f>
        <v/>
      </c>
      <c r="R80" s="43" t="str">
        <f ca="1">IFERROR(INDEX(Data!$A$1:Q$1002,_xlfn.AGGREGATE(15,6,(OFFSET(Data!$A$1,0,MATCH(R$6,Data!$1:$1,0)-1,1000,1)=IF(R$7="","Yes",R$7))/(OFFSET(Data!$A$1,0,MATCH(R$6,Data!$1:$1,0)-1,1000,1)=IF(R$7="","Yes",R$7))*ROW(Data!$C$1:$C$1002),ROW(R80)-ROW(R$7)),1),"")</f>
        <v>Lifetime</v>
      </c>
      <c r="S80" s="43" t="str">
        <f ca="1">IF(T80="","",IF(INDEX(Data!$BR:$BR,MATCH(T80,Data!$A:$A,0),1)=0,"",INDEX(Data!$BR:$BR,MATCH(T80,Data!$A:$A,0),1)))</f>
        <v/>
      </c>
      <c r="T80" s="43" t="str">
        <f ca="1">IFERROR(INDEX(Data!$A$1:R$1002,_xlfn.AGGREGATE(15,6,(OFFSET(Data!$A$1,0,MATCH(T$6,Data!$1:$1,0)-1,1000,1)=IF(T$7="","Yes",T$7))/(OFFSET(Data!$A$1,0,MATCH(T$6,Data!$1:$1,0)-1,1000,1)=IF(T$7="","Yes",T$7))*ROW(Data!$C$1:$C$1002),ROW(T80)-ROW(T$7)),1),"")</f>
        <v>NBC Sports Network</v>
      </c>
      <c r="U80" s="43" t="str">
        <f ca="1">IF(V80="","",IF(INDEX(Data!$BR:$BR,MATCH(V80,Data!$A:$A,0),1)=0,"",INDEX(Data!$BR:$BR,MATCH(V80,Data!$A:$A,0),1)))</f>
        <v/>
      </c>
      <c r="V80" s="43" t="str">
        <f ca="1">IFERROR(INDEX(Data!$A$1:T$1002,_xlfn.AGGREGATE(15,6,(OFFSET(Data!$A$1,0,MATCH(V$6,Data!$1:$1,0)-1,1000,1)=IF(V$7="","Yes",V$7))/(OFFSET(Data!$A$1,0,MATCH(V$6,Data!$1:$1,0)-1,1000,1)=IF(V$7="","Yes",V$7))*ROW(Data!$C$1:$C$1002),ROW(V80)-ROW(V$7)),1),"")</f>
        <v>Syfy</v>
      </c>
      <c r="W80" s="43" t="str">
        <f ca="1">IF(X80="","",IF(INDEX(Data!$BR:$BR,MATCH(X80,Data!$A:$A,0),1)=0,"",INDEX(Data!$BR:$BR,MATCH(X80,Data!$A:$A,0),1)))</f>
        <v/>
      </c>
      <c r="X80" s="43" t="str">
        <f ca="1">IFERROR(INDEX(Data!$A$1:Y$1002,_xlfn.AGGREGATE(15,6,(OFFSET(Data!$A$1,0,MATCH(X$6,Data!$1:$1,0)-1,1000,1)=IF(X$7="","Yes",X$7))/(OFFSET(Data!$A$1,0,MATCH(X$6,Data!$1:$1,0)-1,1000,1)=IF(X$7="","Yes",X$7))*ROW(Data!$C$1:$C$1002),ROW(X80)-ROW(X$7)),1),"")</f>
        <v/>
      </c>
      <c r="Y80" s="43" t="str">
        <f ca="1">IF(Z80="","",IF(INDEX(Data!$BR:$BR,MATCH(Z80,Data!$A:$A,0),1)=0,"",INDEX(Data!$BR:$BR,MATCH(Z80,Data!$A:$A,0),1)))</f>
        <v/>
      </c>
      <c r="Z80" s="43" t="str">
        <f ca="1">IFERROR(INDEX(Data!$A$1:AA$1002,_xlfn.AGGREGATE(15,6,(OFFSET(Data!$A$1,0,MATCH(Z$6,Data!$1:$1,0)-1,1000,1)=IF(Z$7="","Yes",Z$7))/(OFFSET(Data!$A$1,0,MATCH(Z$6,Data!$1:$1,0)-1,1000,1)=IF(Z$7="","Yes",Z$7))*ROW(Data!$C$1:$C$1002),ROW(Z80)-ROW(Z$7)),1),"")</f>
        <v/>
      </c>
      <c r="AA80" s="43" t="str">
        <f ca="1">IF(AB80="","",IF(INDEX(Data!$BR:$BR,MATCH(AB80,Data!$A:$A,0),1)=0,"",INDEX(Data!$BR:$BR,MATCH(AB80,Data!$A:$A,0),1)))</f>
        <v/>
      </c>
      <c r="AB80" s="43" t="str">
        <f ca="1">IFERROR(INDEX(Data!$A$1:AC$1002,_xlfn.AGGREGATE(15,6,(OFFSET(Data!$A$1,0,MATCH(AB$6,Data!$1:$1,0)-1,1000,1)=IF(AB$7="","Yes",AB$7))/(OFFSET(Data!$A$1,0,MATCH(AB$6,Data!$1:$1,0)-1,1000,1)=IF(AB$7="","Yes",AB$7))*ROW(Data!$C$1:$C$1002),ROW(AB80)-ROW(AB$7)),1),"")</f>
        <v>TruTV</v>
      </c>
      <c r="AC80" s="43" t="str">
        <f ca="1">IF(AD80="","",IF(INDEX(Data!$BR:$BR,MATCH(AD80,Data!$A:$A,0),1)=0,"",INDEX(Data!$BR:$BR,MATCH(AD80,Data!$A:$A,0),1)))</f>
        <v/>
      </c>
      <c r="AD80" s="43" t="str">
        <f ca="1">IFERROR(INDEX(Data!$A$1:AE$1002,_xlfn.AGGREGATE(15,6,(OFFSET(Data!$A$1,0,MATCH(AD$6,Data!$1:$1,0)-1,1000,1)=IF(AD$7="","Yes",AD$7))/(OFFSET(Data!$A$1,0,MATCH(AD$6,Data!$1:$1,0)-1,1000,1)=IF(AD$7="","Yes",AD$7))*ROW(Data!$C$1:$C$1002),ROW(AD80)-ROW(AD$7)),1),"")</f>
        <v/>
      </c>
      <c r="AE80" s="43" t="str">
        <f ca="1">IF(AF80="","",IF(INDEX(Data!$BR:$BR,MATCH(AF80,Data!$A:$A,0),1)=0,"",INDEX(Data!$BR:$BR,MATCH(AF80,Data!$A:$A,0),1)))</f>
        <v/>
      </c>
      <c r="AF80" s="43" t="str">
        <f ca="1">IFERROR(INDEX(Data!$A$1:AM$1002,_xlfn.AGGREGATE(15,6,(OFFSET(Data!$A$1,0,MATCH(AF$6,Data!$1:$1,0)-1,1000,1)=IF(AF$7="","Yes",AF$7))/(OFFSET(Data!$A$1,0,MATCH(AF$6,Data!$1:$1,0)-1,1000,1)=IF(AF$7="","Yes",AF$7))*ROW(Data!$C$1:$C$1002),ROW(AF80)-ROW(AF$7)),1),"")</f>
        <v/>
      </c>
      <c r="AG80" s="43" t="str">
        <f ca="1">IF(AH80="","",IF(INDEX(Data!$BR:$BR,MATCH(AH80,Data!$A:$A,0),1)=0,"",INDEX(Data!$BR:$BR,MATCH(AH80,Data!$A:$A,0),1)))</f>
        <v/>
      </c>
      <c r="AH80" s="43" t="str">
        <f ca="1">IFERROR(INDEX(Data!$A$1:AO$1002,_xlfn.AGGREGATE(15,6,(OFFSET(Data!$A$1,0,MATCH(AH$6,Data!$1:$1,0)-1,1000,1)=IF(AH$7="","Yes",AH$7))/(OFFSET(Data!$A$1,0,MATCH(AH$6,Data!$1:$1,0)-1,1000,1)=IF(AH$7="","Yes",AH$7))*ROW(Data!$C$1:$C$1002),ROW(AH80)-ROW(AH$7)),1),"")</f>
        <v/>
      </c>
      <c r="AI80" s="43" t="str">
        <f ca="1">IF(AJ80="","",IF(INDEX(Data!$BR:$BR,MATCH(AJ80,Data!$A:$A,0),1)=0,"",INDEX(Data!$BR:$BR,MATCH(AJ80,Data!$A:$A,0),1)))</f>
        <v/>
      </c>
      <c r="AJ80" s="43" t="str">
        <f ca="1">IFERROR(INDEX(Data!$A$1:AQ$1002,_xlfn.AGGREGATE(15,6,(OFFSET(Data!$A$1,0,MATCH(AJ$6,Data!$1:$1,0)-1,1000,1)=IF(AJ$7="","Yes",AJ$7))/(OFFSET(Data!$A$1,0,MATCH(AJ$6,Data!$1:$1,0)-1,1000,1)=IF(AJ$7="","Yes",AJ$7))*ROW(Data!$C$1:$C$1002),ROW(AJ80)-ROW(AJ$7)),1),"")</f>
        <v/>
      </c>
      <c r="AK80" s="43" t="str">
        <f ca="1">IF(AL80="","",IF(INDEX(Data!$BR:$BR,MATCH(AL80,Data!$A:$A,0),1)=0,"",INDEX(Data!$BR:$BR,MATCH(AL80,Data!$A:$A,0),1)))</f>
        <v/>
      </c>
      <c r="AL80" s="43" t="str">
        <f ca="1">IFERROR(INDEX(Data!$A$1:AS$1002,_xlfn.AGGREGATE(15,6,(OFFSET(Data!$A$1,0,MATCH(AL$6,Data!$1:$1,0)-1,1000,1)=IF(AL$7="","Yes",AL$7))/(OFFSET(Data!$A$1,0,MATCH(AL$6,Data!$1:$1,0)-1,1000,1)=IF(AL$7="","Yes",AL$7))*ROW(Data!$C$1:$C$1002),ROW(AL80)-ROW(AL$7)),1),"")</f>
        <v/>
      </c>
      <c r="AM80" s="43" t="str">
        <f ca="1">IF(AN80="","",IF(INDEX(Data!$BR:$BR,MATCH(AN80,Data!$A:$A,0),1)=0,"",INDEX(Data!$BR:$BR,MATCH(AN80,Data!$A:$A,0),1)))</f>
        <v/>
      </c>
      <c r="AN80" s="43" t="str">
        <f ca="1">IFERROR(INDEX(Data!$A$1:AU$1002,_xlfn.AGGREGATE(15,6,(OFFSET(Data!$A$1,0,MATCH(AN$6,Data!$1:$1,0)-1,1000,1)=IF(AN$7="","Yes",AN$7))/(OFFSET(Data!$A$1,0,MATCH(AN$6,Data!$1:$1,0)-1,1000,1)=IF(AN$7="","Yes",AN$7))*ROW(Data!$C$1:$C$1002),ROW(AN80)-ROW(AN$7)),1),"")</f>
        <v/>
      </c>
    </row>
    <row r="81" spans="1:40" ht="24" x14ac:dyDescent="0.4">
      <c r="A81" s="43" t="str">
        <f ca="1">IF(B81="","",IF(INDEX(Data!$BR:$BR,MATCH(B81,Data!$A:$A,0),1)=0,"",INDEX(Data!$BR:$BR,MATCH(B81,Data!$A:$A,0),1)))</f>
        <v/>
      </c>
      <c r="B81" s="43" t="str">
        <f ca="1">IFERROR(INDEX(Data!A$1:$A$1002,_xlfn.AGGREGATE(15,6,(OFFSET(Data!$A$1,0,MATCH(B$6,Data!$1:$1,0)-1,1000,1)=IF(B$7="","Yes",B$7))/(OFFSET(Data!$A$1,0,MATCH(B$6,Data!$1:$1,0)-1,1000,1)=IF(B$7="","Yes",B$7))*ROW(Data!$C$1:$C$1002),ROW(B81)-ROW(B$7)),1),"")</f>
        <v/>
      </c>
      <c r="C81" s="43" t="str">
        <f ca="1">IF(D81="","",IF(INDEX(Data!$BR:$BR,MATCH(D81,Data!$A:$A,0),1)=0,"",INDEX(Data!$BR:$BR,MATCH(D81,Data!$A:$A,0),1)))</f>
        <v/>
      </c>
      <c r="D81" s="43" t="str">
        <f ca="1">IFERROR(INDEX(Data!$A$1:C$1002,_xlfn.AGGREGATE(15,6,(OFFSET(Data!$A$1,0,MATCH(D$6,Data!$1:$1,0)-1,1000,1)=IF(D$7="","Yes",D$7))/(OFFSET(Data!$A$1,0,MATCH(D$6,Data!$1:$1,0)-1,1000,1)=IF(D$7="","Yes",D$7))*ROW(Data!$C$1:$C$1002),ROW(D81)-ROW(D$7)),1),"")</f>
        <v/>
      </c>
      <c r="E81" s="43" t="str">
        <f ca="1">IF(F81="","",IF(INDEX(Data!$BR:$BR,MATCH(F81,Data!$A:$A,0),1)=0,"",INDEX(Data!$BR:$BR,MATCH(F81,Data!$A:$A,0),1)))</f>
        <v/>
      </c>
      <c r="F81" s="43" t="str">
        <f ca="1">IFERROR(INDEX(Data!$A$1:E$1002,_xlfn.AGGREGATE(15,6,(OFFSET(Data!$A$1,0,MATCH(F$6,Data!$1:$1,0)-1,1000,1)=IF(F$7="","Yes",F$7))/(OFFSET(Data!$A$1,0,MATCH(F$6,Data!$1:$1,0)-1,1000,1)=IF(F$7="","Yes",F$7))*ROW(Data!$C$1:$C$1002),ROW(F81)-ROW(F$7)),1),"")</f>
        <v/>
      </c>
      <c r="G81" s="43" t="str">
        <f ca="1">IF(H81="","",IF(INDEX(Data!$BR:$BR,MATCH(H81,Data!$A:$A,0),1)=0,"",INDEX(Data!$BR:$BR,MATCH(H81,Data!$A:$A,0),1)))</f>
        <v/>
      </c>
      <c r="H81" s="43" t="str">
        <f ca="1">IFERROR(INDEX(Data!$A$1:G$1002,_xlfn.AGGREGATE(15,6,(OFFSET(Data!$A$1,0,MATCH(H$6,Data!$1:$1,0)-1,1000,1)=IF(H$7="","Yes",H$7))/(OFFSET(Data!$A$1,0,MATCH(H$6,Data!$1:$1,0)-1,1000,1)=IF(H$7="","Yes",H$7))*ROW(Data!$C$1:$C$1002),ROW(H81)-ROW(H$7)),1),"")</f>
        <v/>
      </c>
      <c r="I81" s="43" t="str">
        <f ca="1">IF(J81="","",IF(INDEX(Data!$BR:$BR,MATCH(J81,Data!$A:$A,0),1)=0,"",INDEX(Data!$BR:$BR,MATCH(J81,Data!$A:$A,0),1)))</f>
        <v/>
      </c>
      <c r="J81" s="43" t="str">
        <f ca="1">IFERROR(INDEX(Data!$A$1:I$1002,_xlfn.AGGREGATE(15,6,(OFFSET(Data!$A$1,0,MATCH(J$6,Data!$1:$1,0)-1,1000,1)=IF(J$7="","Yes",J$7))/(OFFSET(Data!$A$1,0,MATCH(J$6,Data!$1:$1,0)-1,1000,1)=IF(J$7="","Yes",J$7))*ROW(Data!$C$1:$C$1002),ROW(J81)-ROW(J$7)),1),"")</f>
        <v>VH1</v>
      </c>
      <c r="K81" s="43" t="str">
        <f ca="1">IF(L81="","",IF(INDEX(Data!$BR:$BR,MATCH(L81,Data!$A:$A,0),1)=0,"",INDEX(Data!$BR:$BR,MATCH(L81,Data!$A:$A,0),1)))</f>
        <v/>
      </c>
      <c r="L81" s="43" t="str">
        <f ca="1">IFERROR(INDEX(Data!$A$1:K$1002,_xlfn.AGGREGATE(15,6,(OFFSET(Data!$A$1,0,MATCH(L$6,Data!$1:$1,0)-1,1000,1)=IF(L$7="","Yes",L$7))/(OFFSET(Data!$A$1,0,MATCH(L$6,Data!$1:$1,0)-1,1000,1)=IF(L$7="","Yes",L$7))*ROW(Data!$C$1:$C$1002),ROW(L81)-ROW(L$7)),1),"")</f>
        <v>Viceland</v>
      </c>
      <c r="M81" s="43" t="str">
        <f ca="1">IF(N81="","",IF(INDEX(Data!$BR:$BR,MATCH(N81,Data!$A:$A,0),1)=0,"",INDEX(Data!$BR:$BR,MATCH(N81,Data!$A:$A,0),1)))</f>
        <v/>
      </c>
      <c r="N81" s="43" t="str">
        <f ca="1">IFERROR(INDEX(Data!$A$1:M$1002,_xlfn.AGGREGATE(15,6,(OFFSET(Data!$A$1,0,MATCH(N$6,Data!$1:$1,0)-1,1000,1)=IF(N$7="","Yes",N$7))/(OFFSET(Data!$A$1,0,MATCH(N$6,Data!$1:$1,0)-1,1000,1)=IF(N$7="","Yes",N$7))*ROW(Data!$C$1:$C$1002),ROW(N81)-ROW(N$7)),1),"")</f>
        <v>QVC 2</v>
      </c>
      <c r="O81" s="43" t="str">
        <f ca="1">IF(P81="","",IF(INDEX(Data!$BR:$BR,MATCH(P81,Data!$A:$A,0),1)=0,"",INDEX(Data!$BR:$BR,MATCH(P81,Data!$A:$A,0),1)))</f>
        <v/>
      </c>
      <c r="P81" s="43" t="str">
        <f ca="1">IFERROR(INDEX(Data!$A$1:O$1002,_xlfn.AGGREGATE(15,6,(OFFSET(Data!$A$1,0,MATCH(P$6,Data!$1:$1,0)-1,1000,1)=IF(P$7="","Yes",P$7))/(OFFSET(Data!$A$1,0,MATCH(P$6,Data!$1:$1,0)-1,1000,1)=IF(P$7="","Yes",P$7))*ROW(Data!$C$1:$C$1002),ROW(P81)-ROW(P$7)),1),"")</f>
        <v>Logo</v>
      </c>
      <c r="Q81" s="43" t="str">
        <f ca="1">IF(R81="","",IF(INDEX(Data!$BR:$BR,MATCH(R81,Data!$A:$A,0),1)=0,"",INDEX(Data!$BR:$BR,MATCH(R81,Data!$A:$A,0),1)))</f>
        <v/>
      </c>
      <c r="R81" s="43" t="str">
        <f ca="1">IFERROR(INDEX(Data!$A$1:Q$1002,_xlfn.AGGREGATE(15,6,(OFFSET(Data!$A$1,0,MATCH(R$6,Data!$1:$1,0)-1,1000,1)=IF(R$7="","Yes",R$7))/(OFFSET(Data!$A$1,0,MATCH(R$6,Data!$1:$1,0)-1,1000,1)=IF(R$7="","Yes",R$7))*ROW(Data!$C$1:$C$1002),ROW(R81)-ROW(R$7)),1),"")</f>
        <v>Lifetime Movie Network</v>
      </c>
      <c r="S81" s="43" t="str">
        <f ca="1">IF(T81="","",IF(INDEX(Data!$BR:$BR,MATCH(T81,Data!$A:$A,0),1)=0,"",INDEX(Data!$BR:$BR,MATCH(T81,Data!$A:$A,0),1)))</f>
        <v/>
      </c>
      <c r="T81" s="43" t="str">
        <f ca="1">IFERROR(INDEX(Data!$A$1:R$1002,_xlfn.AGGREGATE(15,6,(OFFSET(Data!$A$1,0,MATCH(T$6,Data!$1:$1,0)-1,1000,1)=IF(T$7="","Yes",T$7))/(OFFSET(Data!$A$1,0,MATCH(T$6,Data!$1:$1,0)-1,1000,1)=IF(T$7="","Yes",T$7))*ROW(Data!$C$1:$C$1002),ROW(T81)-ROW(T$7)),1),"")</f>
        <v>Nick Jr.</v>
      </c>
      <c r="U81" s="43" t="str">
        <f ca="1">IF(V81="","",IF(INDEX(Data!$BR:$BR,MATCH(V81,Data!$A:$A,0),1)=0,"",INDEX(Data!$BR:$BR,MATCH(V81,Data!$A:$A,0),1)))</f>
        <v/>
      </c>
      <c r="V81" s="43" t="str">
        <f ca="1">IFERROR(INDEX(Data!$A$1:T$1002,_xlfn.AGGREGATE(15,6,(OFFSET(Data!$A$1,0,MATCH(V$6,Data!$1:$1,0)-1,1000,1)=IF(V$7="","Yes",V$7))/(OFFSET(Data!$A$1,0,MATCH(V$6,Data!$1:$1,0)-1,1000,1)=IF(V$7="","Yes",V$7))*ROW(Data!$C$1:$C$1002),ROW(V81)-ROW(V$7)),1),"")</f>
        <v>Tastemade</v>
      </c>
      <c r="W81" s="43" t="str">
        <f ca="1">IF(X81="","",IF(INDEX(Data!$BR:$BR,MATCH(X81,Data!$A:$A,0),1)=0,"",INDEX(Data!$BR:$BR,MATCH(X81,Data!$A:$A,0),1)))</f>
        <v/>
      </c>
      <c r="X81" s="43" t="str">
        <f ca="1">IFERROR(INDEX(Data!$A$1:Y$1002,_xlfn.AGGREGATE(15,6,(OFFSET(Data!$A$1,0,MATCH(X$6,Data!$1:$1,0)-1,1000,1)=IF(X$7="","Yes",X$7))/(OFFSET(Data!$A$1,0,MATCH(X$6,Data!$1:$1,0)-1,1000,1)=IF(X$7="","Yes",X$7))*ROW(Data!$C$1:$C$1002),ROW(X81)-ROW(X$7)),1),"")</f>
        <v/>
      </c>
      <c r="Y81" s="43" t="str">
        <f ca="1">IF(Z81="","",IF(INDEX(Data!$BR:$BR,MATCH(Z81,Data!$A:$A,0),1)=0,"",INDEX(Data!$BR:$BR,MATCH(Z81,Data!$A:$A,0),1)))</f>
        <v/>
      </c>
      <c r="Z81" s="43" t="str">
        <f ca="1">IFERROR(INDEX(Data!$A$1:AA$1002,_xlfn.AGGREGATE(15,6,(OFFSET(Data!$A$1,0,MATCH(Z$6,Data!$1:$1,0)-1,1000,1)=IF(Z$7="","Yes",Z$7))/(OFFSET(Data!$A$1,0,MATCH(Z$6,Data!$1:$1,0)-1,1000,1)=IF(Z$7="","Yes",Z$7))*ROW(Data!$C$1:$C$1002),ROW(Z81)-ROW(Z$7)),1),"")</f>
        <v/>
      </c>
      <c r="AA81" s="43" t="str">
        <f ca="1">IF(AB81="","",IF(INDEX(Data!$BR:$BR,MATCH(AB81,Data!$A:$A,0),1)=0,"",INDEX(Data!$BR:$BR,MATCH(AB81,Data!$A:$A,0),1)))</f>
        <v/>
      </c>
      <c r="AB81" s="43" t="str">
        <f ca="1">IFERROR(INDEX(Data!$A$1:AC$1002,_xlfn.AGGREGATE(15,6,(OFFSET(Data!$A$1,0,MATCH(AB$6,Data!$1:$1,0)-1,1000,1)=IF(AB$7="","Yes",AB$7))/(OFFSET(Data!$A$1,0,MATCH(AB$6,Data!$1:$1,0)-1,1000,1)=IF(AB$7="","Yes",AB$7))*ROW(Data!$C$1:$C$1002),ROW(AB81)-ROW(AB$7)),1),"")</f>
        <v>TUDN</v>
      </c>
      <c r="AC81" s="43" t="str">
        <f ca="1">IF(AD81="","",IF(INDEX(Data!$BR:$BR,MATCH(AD81,Data!$A:$A,0),1)=0,"",INDEX(Data!$BR:$BR,MATCH(AD81,Data!$A:$A,0),1)))</f>
        <v/>
      </c>
      <c r="AD81" s="43" t="str">
        <f ca="1">IFERROR(INDEX(Data!$A$1:AE$1002,_xlfn.AGGREGATE(15,6,(OFFSET(Data!$A$1,0,MATCH(AD$6,Data!$1:$1,0)-1,1000,1)=IF(AD$7="","Yes",AD$7))/(OFFSET(Data!$A$1,0,MATCH(AD$6,Data!$1:$1,0)-1,1000,1)=IF(AD$7="","Yes",AD$7))*ROW(Data!$C$1:$C$1002),ROW(AD81)-ROW(AD$7)),1),"")</f>
        <v/>
      </c>
      <c r="AE81" s="43" t="str">
        <f ca="1">IF(AF81="","",IF(INDEX(Data!$BR:$BR,MATCH(AF81,Data!$A:$A,0),1)=0,"",INDEX(Data!$BR:$BR,MATCH(AF81,Data!$A:$A,0),1)))</f>
        <v/>
      </c>
      <c r="AF81" s="43" t="str">
        <f ca="1">IFERROR(INDEX(Data!$A$1:AM$1002,_xlfn.AGGREGATE(15,6,(OFFSET(Data!$A$1,0,MATCH(AF$6,Data!$1:$1,0)-1,1000,1)=IF(AF$7="","Yes",AF$7))/(OFFSET(Data!$A$1,0,MATCH(AF$6,Data!$1:$1,0)-1,1000,1)=IF(AF$7="","Yes",AF$7))*ROW(Data!$C$1:$C$1002),ROW(AF81)-ROW(AF$7)),1),"")</f>
        <v/>
      </c>
      <c r="AG81" s="43" t="str">
        <f ca="1">IF(AH81="","",IF(INDEX(Data!$BR:$BR,MATCH(AH81,Data!$A:$A,0),1)=0,"",INDEX(Data!$BR:$BR,MATCH(AH81,Data!$A:$A,0),1)))</f>
        <v/>
      </c>
      <c r="AH81" s="43" t="str">
        <f ca="1">IFERROR(INDEX(Data!$A$1:AO$1002,_xlfn.AGGREGATE(15,6,(OFFSET(Data!$A$1,0,MATCH(AH$6,Data!$1:$1,0)-1,1000,1)=IF(AH$7="","Yes",AH$7))/(OFFSET(Data!$A$1,0,MATCH(AH$6,Data!$1:$1,0)-1,1000,1)=IF(AH$7="","Yes",AH$7))*ROW(Data!$C$1:$C$1002),ROW(AH81)-ROW(AH$7)),1),"")</f>
        <v/>
      </c>
      <c r="AI81" s="43" t="str">
        <f ca="1">IF(AJ81="","",IF(INDEX(Data!$BR:$BR,MATCH(AJ81,Data!$A:$A,0),1)=0,"",INDEX(Data!$BR:$BR,MATCH(AJ81,Data!$A:$A,0),1)))</f>
        <v/>
      </c>
      <c r="AJ81" s="43" t="str">
        <f ca="1">IFERROR(INDEX(Data!$A$1:AQ$1002,_xlfn.AGGREGATE(15,6,(OFFSET(Data!$A$1,0,MATCH(AJ$6,Data!$1:$1,0)-1,1000,1)=IF(AJ$7="","Yes",AJ$7))/(OFFSET(Data!$A$1,0,MATCH(AJ$6,Data!$1:$1,0)-1,1000,1)=IF(AJ$7="","Yes",AJ$7))*ROW(Data!$C$1:$C$1002),ROW(AJ81)-ROW(AJ$7)),1),"")</f>
        <v/>
      </c>
      <c r="AK81" s="43" t="str">
        <f ca="1">IF(AL81="","",IF(INDEX(Data!$BR:$BR,MATCH(AL81,Data!$A:$A,0),1)=0,"",INDEX(Data!$BR:$BR,MATCH(AL81,Data!$A:$A,0),1)))</f>
        <v/>
      </c>
      <c r="AL81" s="43" t="str">
        <f ca="1">IFERROR(INDEX(Data!$A$1:AS$1002,_xlfn.AGGREGATE(15,6,(OFFSET(Data!$A$1,0,MATCH(AL$6,Data!$1:$1,0)-1,1000,1)=IF(AL$7="","Yes",AL$7))/(OFFSET(Data!$A$1,0,MATCH(AL$6,Data!$1:$1,0)-1,1000,1)=IF(AL$7="","Yes",AL$7))*ROW(Data!$C$1:$C$1002),ROW(AL81)-ROW(AL$7)),1),"")</f>
        <v/>
      </c>
      <c r="AM81" s="43" t="str">
        <f ca="1">IF(AN81="","",IF(INDEX(Data!$BR:$BR,MATCH(AN81,Data!$A:$A,0),1)=0,"",INDEX(Data!$BR:$BR,MATCH(AN81,Data!$A:$A,0),1)))</f>
        <v/>
      </c>
      <c r="AN81" s="43" t="str">
        <f ca="1">IFERROR(INDEX(Data!$A$1:AU$1002,_xlfn.AGGREGATE(15,6,(OFFSET(Data!$A$1,0,MATCH(AN$6,Data!$1:$1,0)-1,1000,1)=IF(AN$7="","Yes",AN$7))/(OFFSET(Data!$A$1,0,MATCH(AN$6,Data!$1:$1,0)-1,1000,1)=IF(AN$7="","Yes",AN$7))*ROW(Data!$C$1:$C$1002),ROW(AN81)-ROW(AN$7)),1),"")</f>
        <v/>
      </c>
    </row>
    <row r="82" spans="1:40" x14ac:dyDescent="0.4">
      <c r="A82" s="43" t="str">
        <f ca="1">IF(B82="","",IF(INDEX(Data!$BR:$BR,MATCH(B82,Data!$A:$A,0),1)=0,"",INDEX(Data!$BR:$BR,MATCH(B82,Data!$A:$A,0),1)))</f>
        <v/>
      </c>
      <c r="B82" s="43" t="str">
        <f ca="1">IFERROR(INDEX(Data!A$1:$A$1002,_xlfn.AGGREGATE(15,6,(OFFSET(Data!$A$1,0,MATCH(B$6,Data!$1:$1,0)-1,1000,1)=IF(B$7="","Yes",B$7))/(OFFSET(Data!$A$1,0,MATCH(B$6,Data!$1:$1,0)-1,1000,1)=IF(B$7="","Yes",B$7))*ROW(Data!$C$1:$C$1002),ROW(B82)-ROW(B$7)),1),"")</f>
        <v/>
      </c>
      <c r="C82" s="43" t="str">
        <f ca="1">IF(D82="","",IF(INDEX(Data!$BR:$BR,MATCH(D82,Data!$A:$A,0),1)=0,"",INDEX(Data!$BR:$BR,MATCH(D82,Data!$A:$A,0),1)))</f>
        <v/>
      </c>
      <c r="D82" s="43" t="str">
        <f ca="1">IFERROR(INDEX(Data!$A$1:C$1002,_xlfn.AGGREGATE(15,6,(OFFSET(Data!$A$1,0,MATCH(D$6,Data!$1:$1,0)-1,1000,1)=IF(D$7="","Yes",D$7))/(OFFSET(Data!$A$1,0,MATCH(D$6,Data!$1:$1,0)-1,1000,1)=IF(D$7="","Yes",D$7))*ROW(Data!$C$1:$C$1002),ROW(D82)-ROW(D$7)),1),"")</f>
        <v/>
      </c>
      <c r="E82" s="43" t="str">
        <f ca="1">IF(F82="","",IF(INDEX(Data!$BR:$BR,MATCH(F82,Data!$A:$A,0),1)=0,"",INDEX(Data!$BR:$BR,MATCH(F82,Data!$A:$A,0),1)))</f>
        <v/>
      </c>
      <c r="F82" s="43" t="str">
        <f ca="1">IFERROR(INDEX(Data!$A$1:E$1002,_xlfn.AGGREGATE(15,6,(OFFSET(Data!$A$1,0,MATCH(F$6,Data!$1:$1,0)-1,1000,1)=IF(F$7="","Yes",F$7))/(OFFSET(Data!$A$1,0,MATCH(F$6,Data!$1:$1,0)-1,1000,1)=IF(F$7="","Yes",F$7))*ROW(Data!$C$1:$C$1002),ROW(F82)-ROW(F$7)),1),"")</f>
        <v/>
      </c>
      <c r="G82" s="43" t="str">
        <f ca="1">IF(H82="","",IF(INDEX(Data!$BR:$BR,MATCH(H82,Data!$A:$A,0),1)=0,"",INDEX(Data!$BR:$BR,MATCH(H82,Data!$A:$A,0),1)))</f>
        <v/>
      </c>
      <c r="H82" s="43" t="str">
        <f ca="1">IFERROR(INDEX(Data!$A$1:G$1002,_xlfn.AGGREGATE(15,6,(OFFSET(Data!$A$1,0,MATCH(H$6,Data!$1:$1,0)-1,1000,1)=IF(H$7="","Yes",H$7))/(OFFSET(Data!$A$1,0,MATCH(H$6,Data!$1:$1,0)-1,1000,1)=IF(H$7="","Yes",H$7))*ROW(Data!$C$1:$C$1002),ROW(H82)-ROW(H$7)),1),"")</f>
        <v/>
      </c>
      <c r="I82" s="43" t="str">
        <f ca="1">IF(J82="","",IF(INDEX(Data!$BR:$BR,MATCH(J82,Data!$A:$A,0),1)=0,"",INDEX(Data!$BR:$BR,MATCH(J82,Data!$A:$A,0),1)))</f>
        <v/>
      </c>
      <c r="J82" s="43" t="str">
        <f ca="1">IFERROR(INDEX(Data!$A$1:I$1002,_xlfn.AGGREGATE(15,6,(OFFSET(Data!$A$1,0,MATCH(J$6,Data!$1:$1,0)-1,1000,1)=IF(J$7="","Yes",J$7))/(OFFSET(Data!$A$1,0,MATCH(J$6,Data!$1:$1,0)-1,1000,1)=IF(J$7="","Yes",J$7))*ROW(Data!$C$1:$C$1002),ROW(J82)-ROW(J$7)),1),"")</f>
        <v>Yes Network</v>
      </c>
      <c r="K82" s="43" t="str">
        <f ca="1">IF(L82="","",IF(INDEX(Data!$BR:$BR,MATCH(L82,Data!$A:$A,0),1)=0,"",INDEX(Data!$BR:$BR,MATCH(L82,Data!$A:$A,0),1)))</f>
        <v/>
      </c>
      <c r="L82" s="43" t="str">
        <f ca="1">IFERROR(INDEX(Data!$A$1:K$1002,_xlfn.AGGREGATE(15,6,(OFFSET(Data!$A$1,0,MATCH(L$6,Data!$1:$1,0)-1,1000,1)=IF(L$7="","Yes",L$7))/(OFFSET(Data!$A$1,0,MATCH(L$6,Data!$1:$1,0)-1,1000,1)=IF(L$7="","Yes",L$7))*ROW(Data!$C$1:$C$1002),ROW(L82)-ROW(L$7)),1),"")</f>
        <v>We TV</v>
      </c>
      <c r="M82" s="43" t="str">
        <f ca="1">IF(N82="","",IF(INDEX(Data!$BR:$BR,MATCH(N82,Data!$A:$A,0),1)=0,"",INDEX(Data!$BR:$BR,MATCH(N82,Data!$A:$A,0),1)))</f>
        <v/>
      </c>
      <c r="N82" s="43" t="str">
        <f ca="1">IFERROR(INDEX(Data!$A$1:M$1002,_xlfn.AGGREGATE(15,6,(OFFSET(Data!$A$1,0,MATCH(N$6,Data!$1:$1,0)-1,1000,1)=IF(N$7="","Yes",N$7))/(OFFSET(Data!$A$1,0,MATCH(N$6,Data!$1:$1,0)-1,1000,1)=IF(N$7="","Yes",N$7))*ROW(Data!$C$1:$C$1002),ROW(N82)-ROW(N$7)),1),"")</f>
        <v>Reelz</v>
      </c>
      <c r="O82" s="43" t="str">
        <f ca="1">IF(P82="","",IF(INDEX(Data!$BR:$BR,MATCH(P82,Data!$A:$A,0),1)=0,"",INDEX(Data!$BR:$BR,MATCH(P82,Data!$A:$A,0),1)))</f>
        <v/>
      </c>
      <c r="P82" s="43" t="str">
        <f ca="1">IFERROR(INDEX(Data!$A$1:O$1002,_xlfn.AGGREGATE(15,6,(OFFSET(Data!$A$1,0,MATCH(P$6,Data!$1:$1,0)-1,1000,1)=IF(P$7="","Yes",P$7))/(OFFSET(Data!$A$1,0,MATCH(P$6,Data!$1:$1,0)-1,1000,1)=IF(P$7="","Yes",P$7))*ROW(Data!$C$1:$C$1002),ROW(P82)-ROW(P$7)),1),"")</f>
        <v>MLB Network</v>
      </c>
      <c r="Q82" s="43" t="str">
        <f ca="1">IF(R82="","",IF(INDEX(Data!$BR:$BR,MATCH(R82,Data!$A:$A,0),1)=0,"",INDEX(Data!$BR:$BR,MATCH(R82,Data!$A:$A,0),1)))</f>
        <v/>
      </c>
      <c r="R82" s="43" t="str">
        <f ca="1">IFERROR(INDEX(Data!$A$1:Q$1002,_xlfn.AGGREGATE(15,6,(OFFSET(Data!$A$1,0,MATCH(R$6,Data!$1:$1,0)-1,1000,1)=IF(R$7="","Yes",R$7))/(OFFSET(Data!$A$1,0,MATCH(R$6,Data!$1:$1,0)-1,1000,1)=IF(R$7="","Yes",R$7))*ROW(Data!$C$1:$C$1002),ROW(R82)-ROW(R$7)),1),"")</f>
        <v>Logo</v>
      </c>
      <c r="S82" s="43" t="str">
        <f ca="1">IF(T82="","",IF(INDEX(Data!$BR:$BR,MATCH(T82,Data!$A:$A,0),1)=0,"",INDEX(Data!$BR:$BR,MATCH(T82,Data!$A:$A,0),1)))</f>
        <v/>
      </c>
      <c r="T82" s="43" t="str">
        <f ca="1">IFERROR(INDEX(Data!$A$1:R$1002,_xlfn.AGGREGATE(15,6,(OFFSET(Data!$A$1,0,MATCH(T$6,Data!$1:$1,0)-1,1000,1)=IF(T$7="","Yes",T$7))/(OFFSET(Data!$A$1,0,MATCH(T$6,Data!$1:$1,0)-1,1000,1)=IF(T$7="","Yes",T$7))*ROW(Data!$C$1:$C$1002),ROW(T82)-ROW(T$7)),1),"")</f>
        <v>Nickelodeon</v>
      </c>
      <c r="U82" s="43" t="str">
        <f ca="1">IF(V82="","",IF(INDEX(Data!$BR:$BR,MATCH(V82,Data!$A:$A,0),1)=0,"",INDEX(Data!$BR:$BR,MATCH(V82,Data!$A:$A,0),1)))</f>
        <v/>
      </c>
      <c r="V82" s="43" t="str">
        <f ca="1">IFERROR(INDEX(Data!$A$1:T$1002,_xlfn.AGGREGATE(15,6,(OFFSET(Data!$A$1,0,MATCH(V$6,Data!$1:$1,0)-1,1000,1)=IF(V$7="","Yes",V$7))/(OFFSET(Data!$A$1,0,MATCH(V$6,Data!$1:$1,0)-1,1000,1)=IF(V$7="","Yes",V$7))*ROW(Data!$C$1:$C$1002),ROW(V82)-ROW(V$7)),1),"")</f>
        <v>TBS</v>
      </c>
      <c r="W82" s="43" t="str">
        <f ca="1">IF(X82="","",IF(INDEX(Data!$BR:$BR,MATCH(X82,Data!$A:$A,0),1)=0,"",INDEX(Data!$BR:$BR,MATCH(X82,Data!$A:$A,0),1)))</f>
        <v/>
      </c>
      <c r="X82" s="43" t="str">
        <f ca="1">IFERROR(INDEX(Data!$A$1:Y$1002,_xlfn.AGGREGATE(15,6,(OFFSET(Data!$A$1,0,MATCH(X$6,Data!$1:$1,0)-1,1000,1)=IF(X$7="","Yes",X$7))/(OFFSET(Data!$A$1,0,MATCH(X$6,Data!$1:$1,0)-1,1000,1)=IF(X$7="","Yes",X$7))*ROW(Data!$C$1:$C$1002),ROW(X82)-ROW(X$7)),1),"")</f>
        <v/>
      </c>
      <c r="Y82" s="43" t="str">
        <f ca="1">IF(Z82="","",IF(INDEX(Data!$BR:$BR,MATCH(Z82,Data!$A:$A,0),1)=0,"",INDEX(Data!$BR:$BR,MATCH(Z82,Data!$A:$A,0),1)))</f>
        <v/>
      </c>
      <c r="Z82" s="43" t="str">
        <f ca="1">IFERROR(INDEX(Data!$A$1:AA$1002,_xlfn.AGGREGATE(15,6,(OFFSET(Data!$A$1,0,MATCH(Z$6,Data!$1:$1,0)-1,1000,1)=IF(Z$7="","Yes",Z$7))/(OFFSET(Data!$A$1,0,MATCH(Z$6,Data!$1:$1,0)-1,1000,1)=IF(Z$7="","Yes",Z$7))*ROW(Data!$C$1:$C$1002),ROW(Z82)-ROW(Z$7)),1),"")</f>
        <v/>
      </c>
      <c r="AA82" s="43" t="str">
        <f ca="1">IF(AB82="","",IF(INDEX(Data!$BR:$BR,MATCH(AB82,Data!$A:$A,0),1)=0,"",INDEX(Data!$BR:$BR,MATCH(AB82,Data!$A:$A,0),1)))</f>
        <v/>
      </c>
      <c r="AB82" s="43" t="str">
        <f ca="1">IFERROR(INDEX(Data!$A$1:AC$1002,_xlfn.AGGREGATE(15,6,(OFFSET(Data!$A$1,0,MATCH(AB$6,Data!$1:$1,0)-1,1000,1)=IF(AB$7="","Yes",AB$7))/(OFFSET(Data!$A$1,0,MATCH(AB$6,Data!$1:$1,0)-1,1000,1)=IF(AB$7="","Yes",AB$7))*ROW(Data!$C$1:$C$1002),ROW(AB82)-ROW(AB$7)),1),"")</f>
        <v>TUDNxtra1</v>
      </c>
      <c r="AC82" s="43" t="str">
        <f ca="1">IF(AD82="","",IF(INDEX(Data!$BR:$BR,MATCH(AD82,Data!$A:$A,0),1)=0,"",INDEX(Data!$BR:$BR,MATCH(AD82,Data!$A:$A,0),1)))</f>
        <v/>
      </c>
      <c r="AD82" s="43" t="str">
        <f ca="1">IFERROR(INDEX(Data!$A$1:AE$1002,_xlfn.AGGREGATE(15,6,(OFFSET(Data!$A$1,0,MATCH(AD$6,Data!$1:$1,0)-1,1000,1)=IF(AD$7="","Yes",AD$7))/(OFFSET(Data!$A$1,0,MATCH(AD$6,Data!$1:$1,0)-1,1000,1)=IF(AD$7="","Yes",AD$7))*ROW(Data!$C$1:$C$1002),ROW(AD82)-ROW(AD$7)),1),"")</f>
        <v/>
      </c>
      <c r="AE82" s="43" t="str">
        <f ca="1">IF(AF82="","",IF(INDEX(Data!$BR:$BR,MATCH(AF82,Data!$A:$A,0),1)=0,"",INDEX(Data!$BR:$BR,MATCH(AF82,Data!$A:$A,0),1)))</f>
        <v/>
      </c>
      <c r="AF82" s="43" t="str">
        <f ca="1">IFERROR(INDEX(Data!$A$1:AM$1002,_xlfn.AGGREGATE(15,6,(OFFSET(Data!$A$1,0,MATCH(AF$6,Data!$1:$1,0)-1,1000,1)=IF(AF$7="","Yes",AF$7))/(OFFSET(Data!$A$1,0,MATCH(AF$6,Data!$1:$1,0)-1,1000,1)=IF(AF$7="","Yes",AF$7))*ROW(Data!$C$1:$C$1002),ROW(AF82)-ROW(AF$7)),1),"")</f>
        <v/>
      </c>
      <c r="AG82" s="43" t="str">
        <f ca="1">IF(AH82="","",IF(INDEX(Data!$BR:$BR,MATCH(AH82,Data!$A:$A,0),1)=0,"",INDEX(Data!$BR:$BR,MATCH(AH82,Data!$A:$A,0),1)))</f>
        <v/>
      </c>
      <c r="AH82" s="43" t="str">
        <f ca="1">IFERROR(INDEX(Data!$A$1:AO$1002,_xlfn.AGGREGATE(15,6,(OFFSET(Data!$A$1,0,MATCH(AH$6,Data!$1:$1,0)-1,1000,1)=IF(AH$7="","Yes",AH$7))/(OFFSET(Data!$A$1,0,MATCH(AH$6,Data!$1:$1,0)-1,1000,1)=IF(AH$7="","Yes",AH$7))*ROW(Data!$C$1:$C$1002),ROW(AH82)-ROW(AH$7)),1),"")</f>
        <v/>
      </c>
      <c r="AI82" s="43" t="str">
        <f ca="1">IF(AJ82="","",IF(INDEX(Data!$BR:$BR,MATCH(AJ82,Data!$A:$A,0),1)=0,"",INDEX(Data!$BR:$BR,MATCH(AJ82,Data!$A:$A,0),1)))</f>
        <v/>
      </c>
      <c r="AJ82" s="43" t="str">
        <f ca="1">IFERROR(INDEX(Data!$A$1:AQ$1002,_xlfn.AGGREGATE(15,6,(OFFSET(Data!$A$1,0,MATCH(AJ$6,Data!$1:$1,0)-1,1000,1)=IF(AJ$7="","Yes",AJ$7))/(OFFSET(Data!$A$1,0,MATCH(AJ$6,Data!$1:$1,0)-1,1000,1)=IF(AJ$7="","Yes",AJ$7))*ROW(Data!$C$1:$C$1002),ROW(AJ82)-ROW(AJ$7)),1),"")</f>
        <v/>
      </c>
      <c r="AK82" s="43" t="str">
        <f ca="1">IF(AL82="","",IF(INDEX(Data!$BR:$BR,MATCH(AL82,Data!$A:$A,0),1)=0,"",INDEX(Data!$BR:$BR,MATCH(AL82,Data!$A:$A,0),1)))</f>
        <v/>
      </c>
      <c r="AL82" s="43" t="str">
        <f ca="1">IFERROR(INDEX(Data!$A$1:AS$1002,_xlfn.AGGREGATE(15,6,(OFFSET(Data!$A$1,0,MATCH(AL$6,Data!$1:$1,0)-1,1000,1)=IF(AL$7="","Yes",AL$7))/(OFFSET(Data!$A$1,0,MATCH(AL$6,Data!$1:$1,0)-1,1000,1)=IF(AL$7="","Yes",AL$7))*ROW(Data!$C$1:$C$1002),ROW(AL82)-ROW(AL$7)),1),"")</f>
        <v/>
      </c>
      <c r="AM82" s="43" t="str">
        <f ca="1">IF(AN82="","",IF(INDEX(Data!$BR:$BR,MATCH(AN82,Data!$A:$A,0),1)=0,"",INDEX(Data!$BR:$BR,MATCH(AN82,Data!$A:$A,0),1)))</f>
        <v/>
      </c>
      <c r="AN82" s="43" t="str">
        <f ca="1">IFERROR(INDEX(Data!$A$1:AU$1002,_xlfn.AGGREGATE(15,6,(OFFSET(Data!$A$1,0,MATCH(AN$6,Data!$1:$1,0)-1,1000,1)=IF(AN$7="","Yes",AN$7))/(OFFSET(Data!$A$1,0,MATCH(AN$6,Data!$1:$1,0)-1,1000,1)=IF(AN$7="","Yes",AN$7))*ROW(Data!$C$1:$C$1002),ROW(AN82)-ROW(AN$7)),1),"")</f>
        <v/>
      </c>
    </row>
    <row r="83" spans="1:40" x14ac:dyDescent="0.4">
      <c r="A83" s="43" t="str">
        <f ca="1">IF(B83="","",IF(INDEX(Data!$BR:$BR,MATCH(B83,Data!$A:$A,0),1)=0,"",INDEX(Data!$BR:$BR,MATCH(B83,Data!$A:$A,0),1)))</f>
        <v/>
      </c>
      <c r="B83" s="43" t="str">
        <f ca="1">IFERROR(INDEX(Data!A$1:$A$1002,_xlfn.AGGREGATE(15,6,(OFFSET(Data!$A$1,0,MATCH(B$6,Data!$1:$1,0)-1,1000,1)=IF(B$7="","Yes",B$7))/(OFFSET(Data!$A$1,0,MATCH(B$6,Data!$1:$1,0)-1,1000,1)=IF(B$7="","Yes",B$7))*ROW(Data!$C$1:$C$1002),ROW(B83)-ROW(B$7)),1),"")</f>
        <v/>
      </c>
      <c r="C83" s="43" t="str">
        <f ca="1">IF(D83="","",IF(INDEX(Data!$BR:$BR,MATCH(D83,Data!$A:$A,0),1)=0,"",INDEX(Data!$BR:$BR,MATCH(D83,Data!$A:$A,0),1)))</f>
        <v/>
      </c>
      <c r="D83" s="43" t="str">
        <f ca="1">IFERROR(INDEX(Data!$A$1:C$1002,_xlfn.AGGREGATE(15,6,(OFFSET(Data!$A$1,0,MATCH(D$6,Data!$1:$1,0)-1,1000,1)=IF(D$7="","Yes",D$7))/(OFFSET(Data!$A$1,0,MATCH(D$6,Data!$1:$1,0)-1,1000,1)=IF(D$7="","Yes",D$7))*ROW(Data!$C$1:$C$1002),ROW(D83)-ROW(D$7)),1),"")</f>
        <v/>
      </c>
      <c r="E83" s="43" t="str">
        <f ca="1">IF(F83="","",IF(INDEX(Data!$BR:$BR,MATCH(F83,Data!$A:$A,0),1)=0,"",INDEX(Data!$BR:$BR,MATCH(F83,Data!$A:$A,0),1)))</f>
        <v/>
      </c>
      <c r="F83" s="43" t="str">
        <f ca="1">IFERROR(INDEX(Data!$A$1:E$1002,_xlfn.AGGREGATE(15,6,(OFFSET(Data!$A$1,0,MATCH(F$6,Data!$1:$1,0)-1,1000,1)=IF(F$7="","Yes",F$7))/(OFFSET(Data!$A$1,0,MATCH(F$6,Data!$1:$1,0)-1,1000,1)=IF(F$7="","Yes",F$7))*ROW(Data!$C$1:$C$1002),ROW(F83)-ROW(F$7)),1),"")</f>
        <v/>
      </c>
      <c r="G83" s="43" t="str">
        <f ca="1">IF(H83="","",IF(INDEX(Data!$BR:$BR,MATCH(H83,Data!$A:$A,0),1)=0,"",INDEX(Data!$BR:$BR,MATCH(H83,Data!$A:$A,0),1)))</f>
        <v/>
      </c>
      <c r="H83" s="43" t="str">
        <f ca="1">IFERROR(INDEX(Data!$A$1:G$1002,_xlfn.AGGREGATE(15,6,(OFFSET(Data!$A$1,0,MATCH(H$6,Data!$1:$1,0)-1,1000,1)=IF(H$7="","Yes",H$7))/(OFFSET(Data!$A$1,0,MATCH(H$6,Data!$1:$1,0)-1,1000,1)=IF(H$7="","Yes",H$7))*ROW(Data!$C$1:$C$1002),ROW(H83)-ROW(H$7)),1),"")</f>
        <v/>
      </c>
      <c r="I83" s="43" t="str">
        <f ca="1">IF(J83="","",IF(INDEX(Data!$BR:$BR,MATCH(J83,Data!$A:$A,0),1)=0,"",INDEX(Data!$BR:$BR,MATCH(J83,Data!$A:$A,0),1)))</f>
        <v/>
      </c>
      <c r="J83" s="43" t="str">
        <f ca="1">IFERROR(INDEX(Data!$A$1:I$1002,_xlfn.AGGREGATE(15,6,(OFFSET(Data!$A$1,0,MATCH(J$6,Data!$1:$1,0)-1,1000,1)=IF(J$7="","Yes",J$7))/(OFFSET(Data!$A$1,0,MATCH(J$6,Data!$1:$1,0)-1,1000,1)=IF(J$7="","Yes",J$7))*ROW(Data!$C$1:$C$1002),ROW(J83)-ROW(J$7)),1),"")</f>
        <v/>
      </c>
      <c r="K83" s="43" t="str">
        <f ca="1">IF(L83="","",IF(INDEX(Data!$BR:$BR,MATCH(L83,Data!$A:$A,0),1)=0,"",INDEX(Data!$BR:$BR,MATCH(L83,Data!$A:$A,0),1)))</f>
        <v/>
      </c>
      <c r="L83" s="43" t="str">
        <f ca="1">IFERROR(INDEX(Data!$A$1:K$1002,_xlfn.AGGREGATE(15,6,(OFFSET(Data!$A$1,0,MATCH(L$6,Data!$1:$1,0)-1,1000,1)=IF(L$7="","Yes",L$7))/(OFFSET(Data!$A$1,0,MATCH(L$6,Data!$1:$1,0)-1,1000,1)=IF(L$7="","Yes",L$7))*ROW(Data!$C$1:$C$1002),ROW(L83)-ROW(L$7)),1),"")</f>
        <v/>
      </c>
      <c r="M83" s="43" t="str">
        <f ca="1">IF(N83="","",IF(INDEX(Data!$BR:$BR,MATCH(N83,Data!$A:$A,0),1)=0,"",INDEX(Data!$BR:$BR,MATCH(N83,Data!$A:$A,0),1)))</f>
        <v/>
      </c>
      <c r="N83" s="43" t="str">
        <f ca="1">IFERROR(INDEX(Data!$A$1:M$1002,_xlfn.AGGREGATE(15,6,(OFFSET(Data!$A$1,0,MATCH(N$6,Data!$1:$1,0)-1,1000,1)=IF(N$7="","Yes",N$7))/(OFFSET(Data!$A$1,0,MATCH(N$6,Data!$1:$1,0)-1,1000,1)=IF(N$7="","Yes",N$7))*ROW(Data!$C$1:$C$1002),ROW(N83)-ROW(N$7)),1),"")</f>
        <v>RFD-TV</v>
      </c>
      <c r="O83" s="43" t="str">
        <f ca="1">IF(P83="","",IF(INDEX(Data!$BR:$BR,MATCH(P83,Data!$A:$A,0),1)=0,"",INDEX(Data!$BR:$BR,MATCH(P83,Data!$A:$A,0),1)))</f>
        <v/>
      </c>
      <c r="P83" s="43" t="str">
        <f ca="1">IFERROR(INDEX(Data!$A$1:O$1002,_xlfn.AGGREGATE(15,6,(OFFSET(Data!$A$1,0,MATCH(P$6,Data!$1:$1,0)-1,1000,1)=IF(P$7="","Yes",P$7))/(OFFSET(Data!$A$1,0,MATCH(P$6,Data!$1:$1,0)-1,1000,1)=IF(P$7="","Yes",P$7))*ROW(Data!$C$1:$C$1002),ROW(P83)-ROW(P$7)),1),"")</f>
        <v>Motor Trend</v>
      </c>
      <c r="Q83" s="43" t="str">
        <f ca="1">IF(R83="","",IF(INDEX(Data!$BR:$BR,MATCH(R83,Data!$A:$A,0),1)=0,"",INDEX(Data!$BR:$BR,MATCH(R83,Data!$A:$A,0),1)))</f>
        <v/>
      </c>
      <c r="R83" s="43" t="str">
        <f ca="1">IFERROR(INDEX(Data!$A$1:Q$1002,_xlfn.AGGREGATE(15,6,(OFFSET(Data!$A$1,0,MATCH(R$6,Data!$1:$1,0)-1,1000,1)=IF(R$7="","Yes",R$7))/(OFFSET(Data!$A$1,0,MATCH(R$6,Data!$1:$1,0)-1,1000,1)=IF(R$7="","Yes",R$7))*ROW(Data!$C$1:$C$1002),ROW(R83)-ROW(R$7)),1),"")</f>
        <v>MLB Network</v>
      </c>
      <c r="S83" s="43" t="str">
        <f ca="1">IF(T83="","",IF(INDEX(Data!$BR:$BR,MATCH(T83,Data!$A:$A,0),1)=0,"",INDEX(Data!$BR:$BR,MATCH(T83,Data!$A:$A,0),1)))</f>
        <v/>
      </c>
      <c r="T83" s="43" t="str">
        <f ca="1">IFERROR(INDEX(Data!$A$1:R$1002,_xlfn.AGGREGATE(15,6,(OFFSET(Data!$A$1,0,MATCH(T$6,Data!$1:$1,0)-1,1000,1)=IF(T$7="","Yes",T$7))/(OFFSET(Data!$A$1,0,MATCH(T$6,Data!$1:$1,0)-1,1000,1)=IF(T$7="","Yes",T$7))*ROW(Data!$C$1:$C$1002),ROW(T83)-ROW(T$7)),1),"")</f>
        <v>NTN24</v>
      </c>
      <c r="U83" s="43" t="str">
        <f ca="1">IF(V83="","",IF(INDEX(Data!$BR:$BR,MATCH(V83,Data!$A:$A,0),1)=0,"",INDEX(Data!$BR:$BR,MATCH(V83,Data!$A:$A,0),1)))</f>
        <v/>
      </c>
      <c r="V83" s="43" t="str">
        <f ca="1">IFERROR(INDEX(Data!$A$1:T$1002,_xlfn.AGGREGATE(15,6,(OFFSET(Data!$A$1,0,MATCH(V$6,Data!$1:$1,0)-1,1000,1)=IF(V$7="","Yes",V$7))/(OFFSET(Data!$A$1,0,MATCH(V$6,Data!$1:$1,0)-1,1000,1)=IF(V$7="","Yes",V$7))*ROW(Data!$C$1:$C$1002),ROW(V83)-ROW(V$7)),1),"")</f>
        <v>Telemundo</v>
      </c>
      <c r="W83" s="43" t="str">
        <f ca="1">IF(X83="","",IF(INDEX(Data!$BR:$BR,MATCH(X83,Data!$A:$A,0),1)=0,"",INDEX(Data!$BR:$BR,MATCH(X83,Data!$A:$A,0),1)))</f>
        <v/>
      </c>
      <c r="X83" s="43" t="str">
        <f ca="1">IFERROR(INDEX(Data!$A$1:Y$1002,_xlfn.AGGREGATE(15,6,(OFFSET(Data!$A$1,0,MATCH(X$6,Data!$1:$1,0)-1,1000,1)=IF(X$7="","Yes",X$7))/(OFFSET(Data!$A$1,0,MATCH(X$6,Data!$1:$1,0)-1,1000,1)=IF(X$7="","Yes",X$7))*ROW(Data!$C$1:$C$1002),ROW(X83)-ROW(X$7)),1),"")</f>
        <v/>
      </c>
      <c r="Y83" s="43" t="str">
        <f ca="1">IF(Z83="","",IF(INDEX(Data!$BR:$BR,MATCH(Z83,Data!$A:$A,0),1)=0,"",INDEX(Data!$BR:$BR,MATCH(Z83,Data!$A:$A,0),1)))</f>
        <v/>
      </c>
      <c r="Z83" s="43" t="str">
        <f ca="1">IFERROR(INDEX(Data!$A$1:AA$1002,_xlfn.AGGREGATE(15,6,(OFFSET(Data!$A$1,0,MATCH(Z$6,Data!$1:$1,0)-1,1000,1)=IF(Z$7="","Yes",Z$7))/(OFFSET(Data!$A$1,0,MATCH(Z$6,Data!$1:$1,0)-1,1000,1)=IF(Z$7="","Yes",Z$7))*ROW(Data!$C$1:$C$1002),ROW(Z83)-ROW(Z$7)),1),"")</f>
        <v/>
      </c>
      <c r="AA83" s="43" t="str">
        <f ca="1">IF(AB83="","",IF(INDEX(Data!$BR:$BR,MATCH(AB83,Data!$A:$A,0),1)=0,"",INDEX(Data!$BR:$BR,MATCH(AB83,Data!$A:$A,0),1)))</f>
        <v/>
      </c>
      <c r="AB83" s="43" t="str">
        <f ca="1">IFERROR(INDEX(Data!$A$1:AC$1002,_xlfn.AGGREGATE(15,6,(OFFSET(Data!$A$1,0,MATCH(AB$6,Data!$1:$1,0)-1,1000,1)=IF(AB$7="","Yes",AB$7))/(OFFSET(Data!$A$1,0,MATCH(AB$6,Data!$1:$1,0)-1,1000,1)=IF(AB$7="","Yes",AB$7))*ROW(Data!$C$1:$C$1002),ROW(AB83)-ROW(AB$7)),1),"")</f>
        <v>TUDNxtra10</v>
      </c>
      <c r="AC83" s="43" t="str">
        <f ca="1">IF(AD83="","",IF(INDEX(Data!$BR:$BR,MATCH(AD83,Data!$A:$A,0),1)=0,"",INDEX(Data!$BR:$BR,MATCH(AD83,Data!$A:$A,0),1)))</f>
        <v/>
      </c>
      <c r="AD83" s="43" t="str">
        <f ca="1">IFERROR(INDEX(Data!$A$1:AE$1002,_xlfn.AGGREGATE(15,6,(OFFSET(Data!$A$1,0,MATCH(AD$6,Data!$1:$1,0)-1,1000,1)=IF(AD$7="","Yes",AD$7))/(OFFSET(Data!$A$1,0,MATCH(AD$6,Data!$1:$1,0)-1,1000,1)=IF(AD$7="","Yes",AD$7))*ROW(Data!$C$1:$C$1002),ROW(AD83)-ROW(AD$7)),1),"")</f>
        <v/>
      </c>
      <c r="AE83" s="43" t="str">
        <f ca="1">IF(AF83="","",IF(INDEX(Data!$BR:$BR,MATCH(AF83,Data!$A:$A,0),1)=0,"",INDEX(Data!$BR:$BR,MATCH(AF83,Data!$A:$A,0),1)))</f>
        <v/>
      </c>
      <c r="AF83" s="43" t="str">
        <f ca="1">IFERROR(INDEX(Data!$A$1:AM$1002,_xlfn.AGGREGATE(15,6,(OFFSET(Data!$A$1,0,MATCH(AF$6,Data!$1:$1,0)-1,1000,1)=IF(AF$7="","Yes",AF$7))/(OFFSET(Data!$A$1,0,MATCH(AF$6,Data!$1:$1,0)-1,1000,1)=IF(AF$7="","Yes",AF$7))*ROW(Data!$C$1:$C$1002),ROW(AF83)-ROW(AF$7)),1),"")</f>
        <v/>
      </c>
      <c r="AG83" s="43" t="str">
        <f ca="1">IF(AH83="","",IF(INDEX(Data!$BR:$BR,MATCH(AH83,Data!$A:$A,0),1)=0,"",INDEX(Data!$BR:$BR,MATCH(AH83,Data!$A:$A,0),1)))</f>
        <v/>
      </c>
      <c r="AH83" s="43" t="str">
        <f ca="1">IFERROR(INDEX(Data!$A$1:AO$1002,_xlfn.AGGREGATE(15,6,(OFFSET(Data!$A$1,0,MATCH(AH$6,Data!$1:$1,0)-1,1000,1)=IF(AH$7="","Yes",AH$7))/(OFFSET(Data!$A$1,0,MATCH(AH$6,Data!$1:$1,0)-1,1000,1)=IF(AH$7="","Yes",AH$7))*ROW(Data!$C$1:$C$1002),ROW(AH83)-ROW(AH$7)),1),"")</f>
        <v/>
      </c>
      <c r="AI83" s="43" t="str">
        <f ca="1">IF(AJ83="","",IF(INDEX(Data!$BR:$BR,MATCH(AJ83,Data!$A:$A,0),1)=0,"",INDEX(Data!$BR:$BR,MATCH(AJ83,Data!$A:$A,0),1)))</f>
        <v/>
      </c>
      <c r="AJ83" s="43" t="str">
        <f ca="1">IFERROR(INDEX(Data!$A$1:AQ$1002,_xlfn.AGGREGATE(15,6,(OFFSET(Data!$A$1,0,MATCH(AJ$6,Data!$1:$1,0)-1,1000,1)=IF(AJ$7="","Yes",AJ$7))/(OFFSET(Data!$A$1,0,MATCH(AJ$6,Data!$1:$1,0)-1,1000,1)=IF(AJ$7="","Yes",AJ$7))*ROW(Data!$C$1:$C$1002),ROW(AJ83)-ROW(AJ$7)),1),"")</f>
        <v/>
      </c>
      <c r="AK83" s="43" t="str">
        <f ca="1">IF(AL83="","",IF(INDEX(Data!$BR:$BR,MATCH(AL83,Data!$A:$A,0),1)=0,"",INDEX(Data!$BR:$BR,MATCH(AL83,Data!$A:$A,0),1)))</f>
        <v/>
      </c>
      <c r="AL83" s="43" t="str">
        <f ca="1">IFERROR(INDEX(Data!$A$1:AS$1002,_xlfn.AGGREGATE(15,6,(OFFSET(Data!$A$1,0,MATCH(AL$6,Data!$1:$1,0)-1,1000,1)=IF(AL$7="","Yes",AL$7))/(OFFSET(Data!$A$1,0,MATCH(AL$6,Data!$1:$1,0)-1,1000,1)=IF(AL$7="","Yes",AL$7))*ROW(Data!$C$1:$C$1002),ROW(AL83)-ROW(AL$7)),1),"")</f>
        <v/>
      </c>
      <c r="AM83" s="43" t="str">
        <f ca="1">IF(AN83="","",IF(INDEX(Data!$BR:$BR,MATCH(AN83,Data!$A:$A,0),1)=0,"",INDEX(Data!$BR:$BR,MATCH(AN83,Data!$A:$A,0),1)))</f>
        <v/>
      </c>
      <c r="AN83" s="43" t="str">
        <f ca="1">IFERROR(INDEX(Data!$A$1:AU$1002,_xlfn.AGGREGATE(15,6,(OFFSET(Data!$A$1,0,MATCH(AN$6,Data!$1:$1,0)-1,1000,1)=IF(AN$7="","Yes",AN$7))/(OFFSET(Data!$A$1,0,MATCH(AN$6,Data!$1:$1,0)-1,1000,1)=IF(AN$7="","Yes",AN$7))*ROW(Data!$C$1:$C$1002),ROW(AN83)-ROW(AN$7)),1),"")</f>
        <v/>
      </c>
    </row>
    <row r="84" spans="1:40" x14ac:dyDescent="0.4">
      <c r="A84" s="43" t="str">
        <f ca="1">IF(B84="","",IF(INDEX(Data!$BR:$BR,MATCH(B84,Data!$A:$A,0),1)=0,"",INDEX(Data!$BR:$BR,MATCH(B84,Data!$A:$A,0),1)))</f>
        <v/>
      </c>
      <c r="B84" s="43" t="str">
        <f ca="1">IFERROR(INDEX(Data!A$1:$A$1002,_xlfn.AGGREGATE(15,6,(OFFSET(Data!$A$1,0,MATCH(B$6,Data!$1:$1,0)-1,1000,1)=IF(B$7="","Yes",B$7))/(OFFSET(Data!$A$1,0,MATCH(B$6,Data!$1:$1,0)-1,1000,1)=IF(B$7="","Yes",B$7))*ROW(Data!$C$1:$C$1002),ROW(B84)-ROW(B$7)),1),"")</f>
        <v/>
      </c>
      <c r="C84" s="43" t="str">
        <f ca="1">IF(D84="","",IF(INDEX(Data!$BR:$BR,MATCH(D84,Data!$A:$A,0),1)=0,"",INDEX(Data!$BR:$BR,MATCH(D84,Data!$A:$A,0),1)))</f>
        <v/>
      </c>
      <c r="D84" s="43" t="str">
        <f ca="1">IFERROR(INDEX(Data!$A$1:C$1002,_xlfn.AGGREGATE(15,6,(OFFSET(Data!$A$1,0,MATCH(D$6,Data!$1:$1,0)-1,1000,1)=IF(D$7="","Yes",D$7))/(OFFSET(Data!$A$1,0,MATCH(D$6,Data!$1:$1,0)-1,1000,1)=IF(D$7="","Yes",D$7))*ROW(Data!$C$1:$C$1002),ROW(D84)-ROW(D$7)),1),"")</f>
        <v/>
      </c>
      <c r="E84" s="43" t="str">
        <f ca="1">IF(F84="","",IF(INDEX(Data!$BR:$BR,MATCH(F84,Data!$A:$A,0),1)=0,"",INDEX(Data!$BR:$BR,MATCH(F84,Data!$A:$A,0),1)))</f>
        <v/>
      </c>
      <c r="F84" s="43" t="str">
        <f ca="1">IFERROR(INDEX(Data!$A$1:E$1002,_xlfn.AGGREGATE(15,6,(OFFSET(Data!$A$1,0,MATCH(F$6,Data!$1:$1,0)-1,1000,1)=IF(F$7="","Yes",F$7))/(OFFSET(Data!$A$1,0,MATCH(F$6,Data!$1:$1,0)-1,1000,1)=IF(F$7="","Yes",F$7))*ROW(Data!$C$1:$C$1002),ROW(F84)-ROW(F$7)),1),"")</f>
        <v/>
      </c>
      <c r="G84" s="43" t="str">
        <f ca="1">IF(H84="","",IF(INDEX(Data!$BR:$BR,MATCH(H84,Data!$A:$A,0),1)=0,"",INDEX(Data!$BR:$BR,MATCH(H84,Data!$A:$A,0),1)))</f>
        <v/>
      </c>
      <c r="H84" s="43" t="str">
        <f ca="1">IFERROR(INDEX(Data!$A$1:G$1002,_xlfn.AGGREGATE(15,6,(OFFSET(Data!$A$1,0,MATCH(H$6,Data!$1:$1,0)-1,1000,1)=IF(H$7="","Yes",H$7))/(OFFSET(Data!$A$1,0,MATCH(H$6,Data!$1:$1,0)-1,1000,1)=IF(H$7="","Yes",H$7))*ROW(Data!$C$1:$C$1002),ROW(H84)-ROW(H$7)),1),"")</f>
        <v/>
      </c>
      <c r="I84" s="43" t="str">
        <f ca="1">IF(J84="","",IF(INDEX(Data!$BR:$BR,MATCH(J84,Data!$A:$A,0),1)=0,"",INDEX(Data!$BR:$BR,MATCH(J84,Data!$A:$A,0),1)))</f>
        <v/>
      </c>
      <c r="J84" s="43" t="str">
        <f ca="1">IFERROR(INDEX(Data!$A$1:I$1002,_xlfn.AGGREGATE(15,6,(OFFSET(Data!$A$1,0,MATCH(J$6,Data!$1:$1,0)-1,1000,1)=IF(J$7="","Yes",J$7))/(OFFSET(Data!$A$1,0,MATCH(J$6,Data!$1:$1,0)-1,1000,1)=IF(J$7="","Yes",J$7))*ROW(Data!$C$1:$C$1002),ROW(J84)-ROW(J$7)),1),"")</f>
        <v/>
      </c>
      <c r="K84" s="43" t="str">
        <f ca="1">IF(L84="","",IF(INDEX(Data!$BR:$BR,MATCH(L84,Data!$A:$A,0),1)=0,"",INDEX(Data!$BR:$BR,MATCH(L84,Data!$A:$A,0),1)))</f>
        <v/>
      </c>
      <c r="L84" s="43" t="str">
        <f ca="1">IFERROR(INDEX(Data!$A$1:K$1002,_xlfn.AGGREGATE(15,6,(OFFSET(Data!$A$1,0,MATCH(L$6,Data!$1:$1,0)-1,1000,1)=IF(L$7="","Yes",L$7))/(OFFSET(Data!$A$1,0,MATCH(L$6,Data!$1:$1,0)-1,1000,1)=IF(L$7="","Yes",L$7))*ROW(Data!$C$1:$C$1002),ROW(L84)-ROW(L$7)),1),"")</f>
        <v/>
      </c>
      <c r="M84" s="43" t="str">
        <f ca="1">IF(N84="","",IF(INDEX(Data!$BR:$BR,MATCH(N84,Data!$A:$A,0),1)=0,"",INDEX(Data!$BR:$BR,MATCH(N84,Data!$A:$A,0),1)))</f>
        <v/>
      </c>
      <c r="N84" s="43" t="str">
        <f ca="1">IFERROR(INDEX(Data!$A$1:M$1002,_xlfn.AGGREGATE(15,6,(OFFSET(Data!$A$1,0,MATCH(N$6,Data!$1:$1,0)-1,1000,1)=IF(N$7="","Yes",N$7))/(OFFSET(Data!$A$1,0,MATCH(N$6,Data!$1:$1,0)-1,1000,1)=IF(N$7="","Yes",N$7))*ROW(Data!$C$1:$C$1002),ROW(N84)-ROW(N$7)),1),"")</f>
        <v>Science</v>
      </c>
      <c r="O84" s="43" t="str">
        <f ca="1">IF(P84="","",IF(INDEX(Data!$BR:$BR,MATCH(P84,Data!$A:$A,0),1)=0,"",INDEX(Data!$BR:$BR,MATCH(P84,Data!$A:$A,0),1)))</f>
        <v/>
      </c>
      <c r="P84" s="43" t="str">
        <f ca="1">IFERROR(INDEX(Data!$A$1:O$1002,_xlfn.AGGREGATE(15,6,(OFFSET(Data!$A$1,0,MATCH(P$6,Data!$1:$1,0)-1,1000,1)=IF(P$7="","Yes",P$7))/(OFFSET(Data!$A$1,0,MATCH(P$6,Data!$1:$1,0)-1,1000,1)=IF(P$7="","Yes",P$7))*ROW(Data!$C$1:$C$1002),ROW(P84)-ROW(P$7)),1),"")</f>
        <v>MSNBC</v>
      </c>
      <c r="Q84" s="43" t="str">
        <f ca="1">IF(R84="","",IF(INDEX(Data!$BR:$BR,MATCH(R84,Data!$A:$A,0),1)=0,"",INDEX(Data!$BR:$BR,MATCH(R84,Data!$A:$A,0),1)))</f>
        <v/>
      </c>
      <c r="R84" s="43" t="str">
        <f ca="1">IFERROR(INDEX(Data!$A$1:Q$1002,_xlfn.AGGREGATE(15,6,(OFFSET(Data!$A$1,0,MATCH(R$6,Data!$1:$1,0)-1,1000,1)=IF(R$7="","Yes",R$7))/(OFFSET(Data!$A$1,0,MATCH(R$6,Data!$1:$1,0)-1,1000,1)=IF(R$7="","Yes",R$7))*ROW(Data!$C$1:$C$1002),ROW(R84)-ROW(R$7)),1),"")</f>
        <v>Motor Trend</v>
      </c>
      <c r="S84" s="43" t="str">
        <f ca="1">IF(T84="","",IF(INDEX(Data!$BR:$BR,MATCH(T84,Data!$A:$A,0),1)=0,"",INDEX(Data!$BR:$BR,MATCH(T84,Data!$A:$A,0),1)))</f>
        <v/>
      </c>
      <c r="T84" s="43" t="str">
        <f ca="1">IFERROR(INDEX(Data!$A$1:R$1002,_xlfn.AGGREGATE(15,6,(OFFSET(Data!$A$1,0,MATCH(T$6,Data!$1:$1,0)-1,1000,1)=IF(T$7="","Yes",T$7))/(OFFSET(Data!$A$1,0,MATCH(T$6,Data!$1:$1,0)-1,1000,1)=IF(T$7="","Yes",T$7))*ROW(Data!$C$1:$C$1002),ROW(T84)-ROW(T$7)),1),"")</f>
        <v>Nuestra Tele</v>
      </c>
      <c r="U84" s="43" t="str">
        <f ca="1">IF(V84="","",IF(INDEX(Data!$BR:$BR,MATCH(V84,Data!$A:$A,0),1)=0,"",INDEX(Data!$BR:$BR,MATCH(V84,Data!$A:$A,0),1)))</f>
        <v/>
      </c>
      <c r="V84" s="43" t="str">
        <f ca="1">IFERROR(INDEX(Data!$A$1:T$1002,_xlfn.AGGREGATE(15,6,(OFFSET(Data!$A$1,0,MATCH(V$6,Data!$1:$1,0)-1,1000,1)=IF(V$7="","Yes",V$7))/(OFFSET(Data!$A$1,0,MATCH(V$6,Data!$1:$1,0)-1,1000,1)=IF(V$7="","Yes",V$7))*ROW(Data!$C$1:$C$1002),ROW(V84)-ROW(V$7)),1),"")</f>
        <v>Tennis Channel</v>
      </c>
      <c r="W84" s="43" t="str">
        <f ca="1">IF(X84="","",IF(INDEX(Data!$BR:$BR,MATCH(X84,Data!$A:$A,0),1)=0,"",INDEX(Data!$BR:$BR,MATCH(X84,Data!$A:$A,0),1)))</f>
        <v/>
      </c>
      <c r="X84" s="43" t="str">
        <f ca="1">IFERROR(INDEX(Data!$A$1:Y$1002,_xlfn.AGGREGATE(15,6,(OFFSET(Data!$A$1,0,MATCH(X$6,Data!$1:$1,0)-1,1000,1)=IF(X$7="","Yes",X$7))/(OFFSET(Data!$A$1,0,MATCH(X$6,Data!$1:$1,0)-1,1000,1)=IF(X$7="","Yes",X$7))*ROW(Data!$C$1:$C$1002),ROW(X84)-ROW(X$7)),1),"")</f>
        <v/>
      </c>
      <c r="Y84" s="43" t="str">
        <f ca="1">IF(Z84="","",IF(INDEX(Data!$BR:$BR,MATCH(Z84,Data!$A:$A,0),1)=0,"",INDEX(Data!$BR:$BR,MATCH(Z84,Data!$A:$A,0),1)))</f>
        <v/>
      </c>
      <c r="Z84" s="43" t="str">
        <f ca="1">IFERROR(INDEX(Data!$A$1:AA$1002,_xlfn.AGGREGATE(15,6,(OFFSET(Data!$A$1,0,MATCH(Z$6,Data!$1:$1,0)-1,1000,1)=IF(Z$7="","Yes",Z$7))/(OFFSET(Data!$A$1,0,MATCH(Z$6,Data!$1:$1,0)-1,1000,1)=IF(Z$7="","Yes",Z$7))*ROW(Data!$C$1:$C$1002),ROW(Z84)-ROW(Z$7)),1),"")</f>
        <v/>
      </c>
      <c r="AA84" s="43" t="str">
        <f ca="1">IF(AB84="","",IF(INDEX(Data!$BR:$BR,MATCH(AB84,Data!$A:$A,0),1)=0,"",INDEX(Data!$BR:$BR,MATCH(AB84,Data!$A:$A,0),1)))</f>
        <v/>
      </c>
      <c r="AB84" s="43" t="str">
        <f ca="1">IFERROR(INDEX(Data!$A$1:AC$1002,_xlfn.AGGREGATE(15,6,(OFFSET(Data!$A$1,0,MATCH(AB$6,Data!$1:$1,0)-1,1000,1)=IF(AB$7="","Yes",AB$7))/(OFFSET(Data!$A$1,0,MATCH(AB$6,Data!$1:$1,0)-1,1000,1)=IF(AB$7="","Yes",AB$7))*ROW(Data!$C$1:$C$1002),ROW(AB84)-ROW(AB$7)),1),"")</f>
        <v>TUDNxtra11</v>
      </c>
      <c r="AC84" s="43" t="str">
        <f ca="1">IF(AD84="","",IF(INDEX(Data!$BR:$BR,MATCH(AD84,Data!$A:$A,0),1)=0,"",INDEX(Data!$BR:$BR,MATCH(AD84,Data!$A:$A,0),1)))</f>
        <v/>
      </c>
      <c r="AD84" s="43" t="str">
        <f ca="1">IFERROR(INDEX(Data!$A$1:AE$1002,_xlfn.AGGREGATE(15,6,(OFFSET(Data!$A$1,0,MATCH(AD$6,Data!$1:$1,0)-1,1000,1)=IF(AD$7="","Yes",AD$7))/(OFFSET(Data!$A$1,0,MATCH(AD$6,Data!$1:$1,0)-1,1000,1)=IF(AD$7="","Yes",AD$7))*ROW(Data!$C$1:$C$1002),ROW(AD84)-ROW(AD$7)),1),"")</f>
        <v/>
      </c>
      <c r="AE84" s="43" t="str">
        <f ca="1">IF(AF84="","",IF(INDEX(Data!$BR:$BR,MATCH(AF84,Data!$A:$A,0),1)=0,"",INDEX(Data!$BR:$BR,MATCH(AF84,Data!$A:$A,0),1)))</f>
        <v/>
      </c>
      <c r="AF84" s="43" t="str">
        <f ca="1">IFERROR(INDEX(Data!$A$1:AM$1002,_xlfn.AGGREGATE(15,6,(OFFSET(Data!$A$1,0,MATCH(AF$6,Data!$1:$1,0)-1,1000,1)=IF(AF$7="","Yes",AF$7))/(OFFSET(Data!$A$1,0,MATCH(AF$6,Data!$1:$1,0)-1,1000,1)=IF(AF$7="","Yes",AF$7))*ROW(Data!$C$1:$C$1002),ROW(AF84)-ROW(AF$7)),1),"")</f>
        <v/>
      </c>
      <c r="AG84" s="43" t="str">
        <f ca="1">IF(AH84="","",IF(INDEX(Data!$BR:$BR,MATCH(AH84,Data!$A:$A,0),1)=0,"",INDEX(Data!$BR:$BR,MATCH(AH84,Data!$A:$A,0),1)))</f>
        <v/>
      </c>
      <c r="AH84" s="43" t="str">
        <f ca="1">IFERROR(INDEX(Data!$A$1:AO$1002,_xlfn.AGGREGATE(15,6,(OFFSET(Data!$A$1,0,MATCH(AH$6,Data!$1:$1,0)-1,1000,1)=IF(AH$7="","Yes",AH$7))/(OFFSET(Data!$A$1,0,MATCH(AH$6,Data!$1:$1,0)-1,1000,1)=IF(AH$7="","Yes",AH$7))*ROW(Data!$C$1:$C$1002),ROW(AH84)-ROW(AH$7)),1),"")</f>
        <v/>
      </c>
      <c r="AI84" s="43" t="str">
        <f ca="1">IF(AJ84="","",IF(INDEX(Data!$BR:$BR,MATCH(AJ84,Data!$A:$A,0),1)=0,"",INDEX(Data!$BR:$BR,MATCH(AJ84,Data!$A:$A,0),1)))</f>
        <v/>
      </c>
      <c r="AJ84" s="43" t="str">
        <f ca="1">IFERROR(INDEX(Data!$A$1:AQ$1002,_xlfn.AGGREGATE(15,6,(OFFSET(Data!$A$1,0,MATCH(AJ$6,Data!$1:$1,0)-1,1000,1)=IF(AJ$7="","Yes",AJ$7))/(OFFSET(Data!$A$1,0,MATCH(AJ$6,Data!$1:$1,0)-1,1000,1)=IF(AJ$7="","Yes",AJ$7))*ROW(Data!$C$1:$C$1002),ROW(AJ84)-ROW(AJ$7)),1),"")</f>
        <v/>
      </c>
      <c r="AK84" s="43" t="str">
        <f ca="1">IF(AL84="","",IF(INDEX(Data!$BR:$BR,MATCH(AL84,Data!$A:$A,0),1)=0,"",INDEX(Data!$BR:$BR,MATCH(AL84,Data!$A:$A,0),1)))</f>
        <v/>
      </c>
      <c r="AL84" s="43" t="str">
        <f ca="1">IFERROR(INDEX(Data!$A$1:AS$1002,_xlfn.AGGREGATE(15,6,(OFFSET(Data!$A$1,0,MATCH(AL$6,Data!$1:$1,0)-1,1000,1)=IF(AL$7="","Yes",AL$7))/(OFFSET(Data!$A$1,0,MATCH(AL$6,Data!$1:$1,0)-1,1000,1)=IF(AL$7="","Yes",AL$7))*ROW(Data!$C$1:$C$1002),ROW(AL84)-ROW(AL$7)),1),"")</f>
        <v/>
      </c>
      <c r="AM84" s="43" t="str">
        <f ca="1">IF(AN84="","",IF(INDEX(Data!$BR:$BR,MATCH(AN84,Data!$A:$A,0),1)=0,"",INDEX(Data!$BR:$BR,MATCH(AN84,Data!$A:$A,0),1)))</f>
        <v/>
      </c>
      <c r="AN84" s="43" t="str">
        <f ca="1">IFERROR(INDEX(Data!$A$1:AU$1002,_xlfn.AGGREGATE(15,6,(OFFSET(Data!$A$1,0,MATCH(AN$6,Data!$1:$1,0)-1,1000,1)=IF(AN$7="","Yes",AN$7))/(OFFSET(Data!$A$1,0,MATCH(AN$6,Data!$1:$1,0)-1,1000,1)=IF(AN$7="","Yes",AN$7))*ROW(Data!$C$1:$C$1002),ROW(AN84)-ROW(AN$7)),1),"")</f>
        <v/>
      </c>
    </row>
    <row r="85" spans="1:40" ht="24" x14ac:dyDescent="0.4">
      <c r="A85" s="43" t="str">
        <f ca="1">IF(B85="","",IF(INDEX(Data!$BR:$BR,MATCH(B85,Data!$A:$A,0),1)=0,"",INDEX(Data!$BR:$BR,MATCH(B85,Data!$A:$A,0),1)))</f>
        <v/>
      </c>
      <c r="B85" s="43" t="str">
        <f ca="1">IFERROR(INDEX(Data!A$1:$A$1002,_xlfn.AGGREGATE(15,6,(OFFSET(Data!$A$1,0,MATCH(B$6,Data!$1:$1,0)-1,1000,1)=IF(B$7="","Yes",B$7))/(OFFSET(Data!$A$1,0,MATCH(B$6,Data!$1:$1,0)-1,1000,1)=IF(B$7="","Yes",B$7))*ROW(Data!$C$1:$C$1002),ROW(B85)-ROW(B$7)),1),"")</f>
        <v/>
      </c>
      <c r="C85" s="43" t="str">
        <f ca="1">IF(D85="","",IF(INDEX(Data!$BR:$BR,MATCH(D85,Data!$A:$A,0),1)=0,"",INDEX(Data!$BR:$BR,MATCH(D85,Data!$A:$A,0),1)))</f>
        <v/>
      </c>
      <c r="D85" s="43" t="str">
        <f ca="1">IFERROR(INDEX(Data!$A$1:C$1002,_xlfn.AGGREGATE(15,6,(OFFSET(Data!$A$1,0,MATCH(D$6,Data!$1:$1,0)-1,1000,1)=IF(D$7="","Yes",D$7))/(OFFSET(Data!$A$1,0,MATCH(D$6,Data!$1:$1,0)-1,1000,1)=IF(D$7="","Yes",D$7))*ROW(Data!$C$1:$C$1002),ROW(D85)-ROW(D$7)),1),"")</f>
        <v/>
      </c>
      <c r="E85" s="43" t="str">
        <f ca="1">IF(F85="","",IF(INDEX(Data!$BR:$BR,MATCH(F85,Data!$A:$A,0),1)=0,"",INDEX(Data!$BR:$BR,MATCH(F85,Data!$A:$A,0),1)))</f>
        <v/>
      </c>
      <c r="F85" s="43" t="str">
        <f ca="1">IFERROR(INDEX(Data!$A$1:E$1002,_xlfn.AGGREGATE(15,6,(OFFSET(Data!$A$1,0,MATCH(F$6,Data!$1:$1,0)-1,1000,1)=IF(F$7="","Yes",F$7))/(OFFSET(Data!$A$1,0,MATCH(F$6,Data!$1:$1,0)-1,1000,1)=IF(F$7="","Yes",F$7))*ROW(Data!$C$1:$C$1002),ROW(F85)-ROW(F$7)),1),"")</f>
        <v/>
      </c>
      <c r="G85" s="43" t="str">
        <f ca="1">IF(H85="","",IF(INDEX(Data!$BR:$BR,MATCH(H85,Data!$A:$A,0),1)=0,"",INDEX(Data!$BR:$BR,MATCH(H85,Data!$A:$A,0),1)))</f>
        <v/>
      </c>
      <c r="H85" s="43" t="str">
        <f ca="1">IFERROR(INDEX(Data!$A$1:G$1002,_xlfn.AGGREGATE(15,6,(OFFSET(Data!$A$1,0,MATCH(H$6,Data!$1:$1,0)-1,1000,1)=IF(H$7="","Yes",H$7))/(OFFSET(Data!$A$1,0,MATCH(H$6,Data!$1:$1,0)-1,1000,1)=IF(H$7="","Yes",H$7))*ROW(Data!$C$1:$C$1002),ROW(H85)-ROW(H$7)),1),"")</f>
        <v/>
      </c>
      <c r="I85" s="43" t="str">
        <f ca="1">IF(J85="","",IF(INDEX(Data!$BR:$BR,MATCH(J85,Data!$A:$A,0),1)=0,"",INDEX(Data!$BR:$BR,MATCH(J85,Data!$A:$A,0),1)))</f>
        <v/>
      </c>
      <c r="J85" s="43" t="str">
        <f ca="1">IFERROR(INDEX(Data!$A$1:I$1002,_xlfn.AGGREGATE(15,6,(OFFSET(Data!$A$1,0,MATCH(J$6,Data!$1:$1,0)-1,1000,1)=IF(J$7="","Yes",J$7))/(OFFSET(Data!$A$1,0,MATCH(J$6,Data!$1:$1,0)-1,1000,1)=IF(J$7="","Yes",J$7))*ROW(Data!$C$1:$C$1002),ROW(J85)-ROW(J$7)),1),"")</f>
        <v/>
      </c>
      <c r="K85" s="43" t="str">
        <f ca="1">IF(L85="","",IF(INDEX(Data!$BR:$BR,MATCH(L85,Data!$A:$A,0),1)=0,"",INDEX(Data!$BR:$BR,MATCH(L85,Data!$A:$A,0),1)))</f>
        <v/>
      </c>
      <c r="L85" s="43" t="str">
        <f ca="1">IFERROR(INDEX(Data!$A$1:K$1002,_xlfn.AGGREGATE(15,6,(OFFSET(Data!$A$1,0,MATCH(L$6,Data!$1:$1,0)-1,1000,1)=IF(L$7="","Yes",L$7))/(OFFSET(Data!$A$1,0,MATCH(L$6,Data!$1:$1,0)-1,1000,1)=IF(L$7="","Yes",L$7))*ROW(Data!$C$1:$C$1002),ROW(L85)-ROW(L$7)),1),"")</f>
        <v/>
      </c>
      <c r="M85" s="43" t="str">
        <f ca="1">IF(N85="","",IF(INDEX(Data!$BR:$BR,MATCH(N85,Data!$A:$A,0),1)=0,"",INDEX(Data!$BR:$BR,MATCH(N85,Data!$A:$A,0),1)))</f>
        <v/>
      </c>
      <c r="N85" s="43" t="str">
        <f ca="1">IFERROR(INDEX(Data!$A$1:M$1002,_xlfn.AGGREGATE(15,6,(OFFSET(Data!$A$1,0,MATCH(N$6,Data!$1:$1,0)-1,1000,1)=IF(N$7="","Yes",N$7))/(OFFSET(Data!$A$1,0,MATCH(N$6,Data!$1:$1,0)-1,1000,1)=IF(N$7="","Yes",N$7))*ROW(Data!$C$1:$C$1002),ROW(N85)-ROW(N$7)),1),"")</f>
        <v>SEC Network</v>
      </c>
      <c r="O85" s="43" t="str">
        <f ca="1">IF(P85="","",IF(INDEX(Data!$BR:$BR,MATCH(P85,Data!$A:$A,0),1)=0,"",INDEX(Data!$BR:$BR,MATCH(P85,Data!$A:$A,0),1)))</f>
        <v/>
      </c>
      <c r="P85" s="43" t="str">
        <f ca="1">IFERROR(INDEX(Data!$A$1:O$1002,_xlfn.AGGREGATE(15,6,(OFFSET(Data!$A$1,0,MATCH(P$6,Data!$1:$1,0)-1,1000,1)=IF(P$7="","Yes",P$7))/(OFFSET(Data!$A$1,0,MATCH(P$6,Data!$1:$1,0)-1,1000,1)=IF(P$7="","Yes",P$7))*ROW(Data!$C$1:$C$1002),ROW(P85)-ROW(P$7)),1),"")</f>
        <v>MTV</v>
      </c>
      <c r="Q85" s="43" t="str">
        <f ca="1">IF(R85="","",IF(INDEX(Data!$BR:$BR,MATCH(R85,Data!$A:$A,0),1)=0,"",INDEX(Data!$BR:$BR,MATCH(R85,Data!$A:$A,0),1)))</f>
        <v/>
      </c>
      <c r="R85" s="43" t="str">
        <f ca="1">IFERROR(INDEX(Data!$A$1:Q$1002,_xlfn.AGGREGATE(15,6,(OFFSET(Data!$A$1,0,MATCH(R$6,Data!$1:$1,0)-1,1000,1)=IF(R$7="","Yes",R$7))/(OFFSET(Data!$A$1,0,MATCH(R$6,Data!$1:$1,0)-1,1000,1)=IF(R$7="","Yes",R$7))*ROW(Data!$C$1:$C$1002),ROW(R85)-ROW(R$7)),1),"")</f>
        <v>MSNBC</v>
      </c>
      <c r="S85" s="43" t="str">
        <f ca="1">IF(T85="","",IF(INDEX(Data!$BR:$BR,MATCH(T85,Data!$A:$A,0),1)=0,"",INDEX(Data!$BR:$BR,MATCH(T85,Data!$A:$A,0),1)))</f>
        <v/>
      </c>
      <c r="T85" s="43" t="str">
        <f ca="1">IFERROR(INDEX(Data!$A$1:R$1002,_xlfn.AGGREGATE(15,6,(OFFSET(Data!$A$1,0,MATCH(T$6,Data!$1:$1,0)-1,1000,1)=IF(T$7="","Yes",T$7))/(OFFSET(Data!$A$1,0,MATCH(T$6,Data!$1:$1,0)-1,1000,1)=IF(T$7="","Yes",T$7))*ROW(Data!$C$1:$C$1002),ROW(T85)-ROW(T$7)),1),"")</f>
        <v>Paramount Network</v>
      </c>
      <c r="U85" s="43" t="str">
        <f ca="1">IF(V85="","",IF(INDEX(Data!$BR:$BR,MATCH(V85,Data!$A:$A,0),1)=0,"",INDEX(Data!$BR:$BR,MATCH(V85,Data!$A:$A,0),1)))</f>
        <v/>
      </c>
      <c r="V85" s="43" t="str">
        <f ca="1">IFERROR(INDEX(Data!$A$1:T$1002,_xlfn.AGGREGATE(15,6,(OFFSET(Data!$A$1,0,MATCH(V$6,Data!$1:$1,0)-1,1000,1)=IF(V$7="","Yes",V$7))/(OFFSET(Data!$A$1,0,MATCH(V$6,Data!$1:$1,0)-1,1000,1)=IF(V$7="","Yes",V$7))*ROW(Data!$C$1:$C$1002),ROW(V85)-ROW(V$7)),1),"")</f>
        <v>The Young Turks</v>
      </c>
      <c r="W85" s="43" t="str">
        <f ca="1">IF(X85="","",IF(INDEX(Data!$BR:$BR,MATCH(X85,Data!$A:$A,0),1)=0,"",INDEX(Data!$BR:$BR,MATCH(X85,Data!$A:$A,0),1)))</f>
        <v/>
      </c>
      <c r="X85" s="43" t="str">
        <f ca="1">IFERROR(INDEX(Data!$A$1:Y$1002,_xlfn.AGGREGATE(15,6,(OFFSET(Data!$A$1,0,MATCH(X$6,Data!$1:$1,0)-1,1000,1)=IF(X$7="","Yes",X$7))/(OFFSET(Data!$A$1,0,MATCH(X$6,Data!$1:$1,0)-1,1000,1)=IF(X$7="","Yes",X$7))*ROW(Data!$C$1:$C$1002),ROW(X85)-ROW(X$7)),1),"")</f>
        <v/>
      </c>
      <c r="Y85" s="43" t="str">
        <f ca="1">IF(Z85="","",IF(INDEX(Data!$BR:$BR,MATCH(Z85,Data!$A:$A,0),1)=0,"",INDEX(Data!$BR:$BR,MATCH(Z85,Data!$A:$A,0),1)))</f>
        <v/>
      </c>
      <c r="Z85" s="43" t="str">
        <f ca="1">IFERROR(INDEX(Data!$A$1:AA$1002,_xlfn.AGGREGATE(15,6,(OFFSET(Data!$A$1,0,MATCH(Z$6,Data!$1:$1,0)-1,1000,1)=IF(Z$7="","Yes",Z$7))/(OFFSET(Data!$A$1,0,MATCH(Z$6,Data!$1:$1,0)-1,1000,1)=IF(Z$7="","Yes",Z$7))*ROW(Data!$C$1:$C$1002),ROW(Z85)-ROW(Z$7)),1),"")</f>
        <v/>
      </c>
      <c r="AA85" s="43" t="str">
        <f ca="1">IF(AB85="","",IF(INDEX(Data!$BR:$BR,MATCH(AB85,Data!$A:$A,0),1)=0,"",INDEX(Data!$BR:$BR,MATCH(AB85,Data!$A:$A,0),1)))</f>
        <v/>
      </c>
      <c r="AB85" s="43" t="str">
        <f ca="1">IFERROR(INDEX(Data!$A$1:AC$1002,_xlfn.AGGREGATE(15,6,(OFFSET(Data!$A$1,0,MATCH(AB$6,Data!$1:$1,0)-1,1000,1)=IF(AB$7="","Yes",AB$7))/(OFFSET(Data!$A$1,0,MATCH(AB$6,Data!$1:$1,0)-1,1000,1)=IF(AB$7="","Yes",AB$7))*ROW(Data!$C$1:$C$1002),ROW(AB85)-ROW(AB$7)),1),"")</f>
        <v>TUDNxtra2</v>
      </c>
      <c r="AC85" s="43" t="str">
        <f ca="1">IF(AD85="","",IF(INDEX(Data!$BR:$BR,MATCH(AD85,Data!$A:$A,0),1)=0,"",INDEX(Data!$BR:$BR,MATCH(AD85,Data!$A:$A,0),1)))</f>
        <v/>
      </c>
      <c r="AD85" s="43" t="str">
        <f ca="1">IFERROR(INDEX(Data!$A$1:AE$1002,_xlfn.AGGREGATE(15,6,(OFFSET(Data!$A$1,0,MATCH(AD$6,Data!$1:$1,0)-1,1000,1)=IF(AD$7="","Yes",AD$7))/(OFFSET(Data!$A$1,0,MATCH(AD$6,Data!$1:$1,0)-1,1000,1)=IF(AD$7="","Yes",AD$7))*ROW(Data!$C$1:$C$1002),ROW(AD85)-ROW(AD$7)),1),"")</f>
        <v/>
      </c>
      <c r="AE85" s="43" t="str">
        <f ca="1">IF(AF85="","",IF(INDEX(Data!$BR:$BR,MATCH(AF85,Data!$A:$A,0),1)=0,"",INDEX(Data!$BR:$BR,MATCH(AF85,Data!$A:$A,0),1)))</f>
        <v/>
      </c>
      <c r="AF85" s="43" t="str">
        <f ca="1">IFERROR(INDEX(Data!$A$1:AM$1002,_xlfn.AGGREGATE(15,6,(OFFSET(Data!$A$1,0,MATCH(AF$6,Data!$1:$1,0)-1,1000,1)=IF(AF$7="","Yes",AF$7))/(OFFSET(Data!$A$1,0,MATCH(AF$6,Data!$1:$1,0)-1,1000,1)=IF(AF$7="","Yes",AF$7))*ROW(Data!$C$1:$C$1002),ROW(AF85)-ROW(AF$7)),1),"")</f>
        <v/>
      </c>
      <c r="AG85" s="43" t="str">
        <f ca="1">IF(AH85="","",IF(INDEX(Data!$BR:$BR,MATCH(AH85,Data!$A:$A,0),1)=0,"",INDEX(Data!$BR:$BR,MATCH(AH85,Data!$A:$A,0),1)))</f>
        <v/>
      </c>
      <c r="AH85" s="43" t="str">
        <f ca="1">IFERROR(INDEX(Data!$A$1:AO$1002,_xlfn.AGGREGATE(15,6,(OFFSET(Data!$A$1,0,MATCH(AH$6,Data!$1:$1,0)-1,1000,1)=IF(AH$7="","Yes",AH$7))/(OFFSET(Data!$A$1,0,MATCH(AH$6,Data!$1:$1,0)-1,1000,1)=IF(AH$7="","Yes",AH$7))*ROW(Data!$C$1:$C$1002),ROW(AH85)-ROW(AH$7)),1),"")</f>
        <v/>
      </c>
      <c r="AI85" s="43" t="str">
        <f ca="1">IF(AJ85="","",IF(INDEX(Data!$BR:$BR,MATCH(AJ85,Data!$A:$A,0),1)=0,"",INDEX(Data!$BR:$BR,MATCH(AJ85,Data!$A:$A,0),1)))</f>
        <v/>
      </c>
      <c r="AJ85" s="43" t="str">
        <f ca="1">IFERROR(INDEX(Data!$A$1:AQ$1002,_xlfn.AGGREGATE(15,6,(OFFSET(Data!$A$1,0,MATCH(AJ$6,Data!$1:$1,0)-1,1000,1)=IF(AJ$7="","Yes",AJ$7))/(OFFSET(Data!$A$1,0,MATCH(AJ$6,Data!$1:$1,0)-1,1000,1)=IF(AJ$7="","Yes",AJ$7))*ROW(Data!$C$1:$C$1002),ROW(AJ85)-ROW(AJ$7)),1),"")</f>
        <v/>
      </c>
      <c r="AK85" s="43" t="str">
        <f ca="1">IF(AL85="","",IF(INDEX(Data!$BR:$BR,MATCH(AL85,Data!$A:$A,0),1)=0,"",INDEX(Data!$BR:$BR,MATCH(AL85,Data!$A:$A,0),1)))</f>
        <v/>
      </c>
      <c r="AL85" s="43" t="str">
        <f ca="1">IFERROR(INDEX(Data!$A$1:AS$1002,_xlfn.AGGREGATE(15,6,(OFFSET(Data!$A$1,0,MATCH(AL$6,Data!$1:$1,0)-1,1000,1)=IF(AL$7="","Yes",AL$7))/(OFFSET(Data!$A$1,0,MATCH(AL$6,Data!$1:$1,0)-1,1000,1)=IF(AL$7="","Yes",AL$7))*ROW(Data!$C$1:$C$1002),ROW(AL85)-ROW(AL$7)),1),"")</f>
        <v/>
      </c>
      <c r="AM85" s="43" t="str">
        <f ca="1">IF(AN85="","",IF(INDEX(Data!$BR:$BR,MATCH(AN85,Data!$A:$A,0),1)=0,"",INDEX(Data!$BR:$BR,MATCH(AN85,Data!$A:$A,0),1)))</f>
        <v/>
      </c>
      <c r="AN85" s="43" t="str">
        <f ca="1">IFERROR(INDEX(Data!$A$1:AU$1002,_xlfn.AGGREGATE(15,6,(OFFSET(Data!$A$1,0,MATCH(AN$6,Data!$1:$1,0)-1,1000,1)=IF(AN$7="","Yes",AN$7))/(OFFSET(Data!$A$1,0,MATCH(AN$6,Data!$1:$1,0)-1,1000,1)=IF(AN$7="","Yes",AN$7))*ROW(Data!$C$1:$C$1002),ROW(AN85)-ROW(AN$7)),1),"")</f>
        <v/>
      </c>
    </row>
    <row r="86" spans="1:40" x14ac:dyDescent="0.4">
      <c r="A86" s="43" t="str">
        <f ca="1">IF(B86="","",IF(INDEX(Data!$BR:$BR,MATCH(B86,Data!$A:$A,0),1)=0,"",INDEX(Data!$BR:$BR,MATCH(B86,Data!$A:$A,0),1)))</f>
        <v/>
      </c>
      <c r="B86" s="43" t="str">
        <f ca="1">IFERROR(INDEX(Data!A$1:$A$1002,_xlfn.AGGREGATE(15,6,(OFFSET(Data!$A$1,0,MATCH(B$6,Data!$1:$1,0)-1,1000,1)=IF(B$7="","Yes",B$7))/(OFFSET(Data!$A$1,0,MATCH(B$6,Data!$1:$1,0)-1,1000,1)=IF(B$7="","Yes",B$7))*ROW(Data!$C$1:$C$1002),ROW(B86)-ROW(B$7)),1),"")</f>
        <v/>
      </c>
      <c r="C86" s="43" t="str">
        <f ca="1">IF(D86="","",IF(INDEX(Data!$BR:$BR,MATCH(D86,Data!$A:$A,0),1)=0,"",INDEX(Data!$BR:$BR,MATCH(D86,Data!$A:$A,0),1)))</f>
        <v/>
      </c>
      <c r="D86" s="43" t="str">
        <f ca="1">IFERROR(INDEX(Data!$A$1:C$1002,_xlfn.AGGREGATE(15,6,(OFFSET(Data!$A$1,0,MATCH(D$6,Data!$1:$1,0)-1,1000,1)=IF(D$7="","Yes",D$7))/(OFFSET(Data!$A$1,0,MATCH(D$6,Data!$1:$1,0)-1,1000,1)=IF(D$7="","Yes",D$7))*ROW(Data!$C$1:$C$1002),ROW(D86)-ROW(D$7)),1),"")</f>
        <v/>
      </c>
      <c r="E86" s="43" t="str">
        <f ca="1">IF(F86="","",IF(INDEX(Data!$BR:$BR,MATCH(F86,Data!$A:$A,0),1)=0,"",INDEX(Data!$BR:$BR,MATCH(F86,Data!$A:$A,0),1)))</f>
        <v/>
      </c>
      <c r="F86" s="43" t="str">
        <f ca="1">IFERROR(INDEX(Data!$A$1:E$1002,_xlfn.AGGREGATE(15,6,(OFFSET(Data!$A$1,0,MATCH(F$6,Data!$1:$1,0)-1,1000,1)=IF(F$7="","Yes",F$7))/(OFFSET(Data!$A$1,0,MATCH(F$6,Data!$1:$1,0)-1,1000,1)=IF(F$7="","Yes",F$7))*ROW(Data!$C$1:$C$1002),ROW(F86)-ROW(F$7)),1),"")</f>
        <v/>
      </c>
      <c r="G86" s="43" t="str">
        <f ca="1">IF(H86="","",IF(INDEX(Data!$BR:$BR,MATCH(H86,Data!$A:$A,0),1)=0,"",INDEX(Data!$BR:$BR,MATCH(H86,Data!$A:$A,0),1)))</f>
        <v/>
      </c>
      <c r="H86" s="43" t="str">
        <f ca="1">IFERROR(INDEX(Data!$A$1:G$1002,_xlfn.AGGREGATE(15,6,(OFFSET(Data!$A$1,0,MATCH(H$6,Data!$1:$1,0)-1,1000,1)=IF(H$7="","Yes",H$7))/(OFFSET(Data!$A$1,0,MATCH(H$6,Data!$1:$1,0)-1,1000,1)=IF(H$7="","Yes",H$7))*ROW(Data!$C$1:$C$1002),ROW(H86)-ROW(H$7)),1),"")</f>
        <v/>
      </c>
      <c r="I86" s="43" t="str">
        <f ca="1">IF(J86="","",IF(INDEX(Data!$BR:$BR,MATCH(J86,Data!$A:$A,0),1)=0,"",INDEX(Data!$BR:$BR,MATCH(J86,Data!$A:$A,0),1)))</f>
        <v/>
      </c>
      <c r="J86" s="43" t="str">
        <f ca="1">IFERROR(INDEX(Data!$A$1:I$1002,_xlfn.AGGREGATE(15,6,(OFFSET(Data!$A$1,0,MATCH(J$6,Data!$1:$1,0)-1,1000,1)=IF(J$7="","Yes",J$7))/(OFFSET(Data!$A$1,0,MATCH(J$6,Data!$1:$1,0)-1,1000,1)=IF(J$7="","Yes",J$7))*ROW(Data!$C$1:$C$1002),ROW(J86)-ROW(J$7)),1),"")</f>
        <v/>
      </c>
      <c r="K86" s="43" t="str">
        <f ca="1">IF(L86="","",IF(INDEX(Data!$BR:$BR,MATCH(L86,Data!$A:$A,0),1)=0,"",INDEX(Data!$BR:$BR,MATCH(L86,Data!$A:$A,0),1)))</f>
        <v/>
      </c>
      <c r="L86" s="43" t="str">
        <f ca="1">IFERROR(INDEX(Data!$A$1:K$1002,_xlfn.AGGREGATE(15,6,(OFFSET(Data!$A$1,0,MATCH(L$6,Data!$1:$1,0)-1,1000,1)=IF(L$7="","Yes",L$7))/(OFFSET(Data!$A$1,0,MATCH(L$6,Data!$1:$1,0)-1,1000,1)=IF(L$7="","Yes",L$7))*ROW(Data!$C$1:$C$1002),ROW(L86)-ROW(L$7)),1),"")</f>
        <v/>
      </c>
      <c r="M86" s="43" t="str">
        <f ca="1">IF(N86="","",IF(INDEX(Data!$BR:$BR,MATCH(N86,Data!$A:$A,0),1)=0,"",INDEX(Data!$BR:$BR,MATCH(N86,Data!$A:$A,0),1)))</f>
        <v/>
      </c>
      <c r="N86" s="43" t="str">
        <f ca="1">IFERROR(INDEX(Data!$A$1:M$1002,_xlfn.AGGREGATE(15,6,(OFFSET(Data!$A$1,0,MATCH(N$6,Data!$1:$1,0)-1,1000,1)=IF(N$7="","Yes",N$7))/(OFFSET(Data!$A$1,0,MATCH(N$6,Data!$1:$1,0)-1,1000,1)=IF(N$7="","Yes",N$7))*ROW(Data!$C$1:$C$1002),ROW(N86)-ROW(N$7)),1),"")</f>
        <v>Sundance TV</v>
      </c>
      <c r="O86" s="43" t="str">
        <f ca="1">IF(P86="","",IF(INDEX(Data!$BR:$BR,MATCH(P86,Data!$A:$A,0),1)=0,"",INDEX(Data!$BR:$BR,MATCH(P86,Data!$A:$A,0),1)))</f>
        <v/>
      </c>
      <c r="P86" s="43" t="str">
        <f ca="1">IFERROR(INDEX(Data!$A$1:O$1002,_xlfn.AGGREGATE(15,6,(OFFSET(Data!$A$1,0,MATCH(P$6,Data!$1:$1,0)-1,1000,1)=IF(P$7="","Yes",P$7))/(OFFSET(Data!$A$1,0,MATCH(P$6,Data!$1:$1,0)-1,1000,1)=IF(P$7="","Yes",P$7))*ROW(Data!$C$1:$C$1002),ROW(P86)-ROW(P$7)),1),"")</f>
        <v>MTV Classic</v>
      </c>
      <c r="Q86" s="43" t="str">
        <f ca="1">IF(R86="","",IF(INDEX(Data!$BR:$BR,MATCH(R86,Data!$A:$A,0),1)=0,"",INDEX(Data!$BR:$BR,MATCH(R86,Data!$A:$A,0),1)))</f>
        <v/>
      </c>
      <c r="R86" s="43" t="str">
        <f ca="1">IFERROR(INDEX(Data!$A$1:Q$1002,_xlfn.AGGREGATE(15,6,(OFFSET(Data!$A$1,0,MATCH(R$6,Data!$1:$1,0)-1,1000,1)=IF(R$7="","Yes",R$7))/(OFFSET(Data!$A$1,0,MATCH(R$6,Data!$1:$1,0)-1,1000,1)=IF(R$7="","Yes",R$7))*ROW(Data!$C$1:$C$1002),ROW(R86)-ROW(R$7)),1),"")</f>
        <v>MTV</v>
      </c>
      <c r="S86" s="43" t="str">
        <f ca="1">IF(T86="","",IF(INDEX(Data!$BR:$BR,MATCH(T86,Data!$A:$A,0),1)=0,"",INDEX(Data!$BR:$BR,MATCH(T86,Data!$A:$A,0),1)))</f>
        <v/>
      </c>
      <c r="T86" s="43" t="str">
        <f ca="1">IFERROR(INDEX(Data!$A$1:R$1002,_xlfn.AGGREGATE(15,6,(OFFSET(Data!$A$1,0,MATCH(T$6,Data!$1:$1,0)-1,1000,1)=IF(T$7="","Yes",T$7))/(OFFSET(Data!$A$1,0,MATCH(T$6,Data!$1:$1,0)-1,1000,1)=IF(T$7="","Yes",T$7))*ROW(Data!$C$1:$C$1002),ROW(T86)-ROW(T$7)),1),"")</f>
        <v>Pasiones</v>
      </c>
      <c r="U86" s="43" t="str">
        <f ca="1">IF(V86="","",IF(INDEX(Data!$BR:$BR,MATCH(V86,Data!$A:$A,0),1)=0,"",INDEX(Data!$BR:$BR,MATCH(V86,Data!$A:$A,0),1)))</f>
        <v/>
      </c>
      <c r="V86" s="43" t="str">
        <f ca="1">IFERROR(INDEX(Data!$A$1:T$1002,_xlfn.AGGREGATE(15,6,(OFFSET(Data!$A$1,0,MATCH(V$6,Data!$1:$1,0)-1,1000,1)=IF(V$7="","Yes",V$7))/(OFFSET(Data!$A$1,0,MATCH(V$6,Data!$1:$1,0)-1,1000,1)=IF(V$7="","Yes",V$7))*ROW(Data!$C$1:$C$1002),ROW(V86)-ROW(V$7)),1),"")</f>
        <v>TLC</v>
      </c>
      <c r="W86" s="43" t="str">
        <f ca="1">IF(X86="","",IF(INDEX(Data!$BR:$BR,MATCH(X86,Data!$A:$A,0),1)=0,"",INDEX(Data!$BR:$BR,MATCH(X86,Data!$A:$A,0),1)))</f>
        <v/>
      </c>
      <c r="X86" s="43" t="str">
        <f ca="1">IFERROR(INDEX(Data!$A$1:Y$1002,_xlfn.AGGREGATE(15,6,(OFFSET(Data!$A$1,0,MATCH(X$6,Data!$1:$1,0)-1,1000,1)=IF(X$7="","Yes",X$7))/(OFFSET(Data!$A$1,0,MATCH(X$6,Data!$1:$1,0)-1,1000,1)=IF(X$7="","Yes",X$7))*ROW(Data!$C$1:$C$1002),ROW(X86)-ROW(X$7)),1),"")</f>
        <v/>
      </c>
      <c r="Y86" s="43" t="str">
        <f ca="1">IF(Z86="","",IF(INDEX(Data!$BR:$BR,MATCH(Z86,Data!$A:$A,0),1)=0,"",INDEX(Data!$BR:$BR,MATCH(Z86,Data!$A:$A,0),1)))</f>
        <v/>
      </c>
      <c r="Z86" s="43" t="str">
        <f ca="1">IFERROR(INDEX(Data!$A$1:AA$1002,_xlfn.AGGREGATE(15,6,(OFFSET(Data!$A$1,0,MATCH(Z$6,Data!$1:$1,0)-1,1000,1)=IF(Z$7="","Yes",Z$7))/(OFFSET(Data!$A$1,0,MATCH(Z$6,Data!$1:$1,0)-1,1000,1)=IF(Z$7="","Yes",Z$7))*ROW(Data!$C$1:$C$1002),ROW(Z86)-ROW(Z$7)),1),"")</f>
        <v/>
      </c>
      <c r="AA86" s="43" t="str">
        <f ca="1">IF(AB86="","",IF(INDEX(Data!$BR:$BR,MATCH(AB86,Data!$A:$A,0),1)=0,"",INDEX(Data!$BR:$BR,MATCH(AB86,Data!$A:$A,0),1)))</f>
        <v/>
      </c>
      <c r="AB86" s="43" t="str">
        <f ca="1">IFERROR(INDEX(Data!$A$1:AC$1002,_xlfn.AGGREGATE(15,6,(OFFSET(Data!$A$1,0,MATCH(AB$6,Data!$1:$1,0)-1,1000,1)=IF(AB$7="","Yes",AB$7))/(OFFSET(Data!$A$1,0,MATCH(AB$6,Data!$1:$1,0)-1,1000,1)=IF(AB$7="","Yes",AB$7))*ROW(Data!$C$1:$C$1002),ROW(AB86)-ROW(AB$7)),1),"")</f>
        <v>TUDNxtra3</v>
      </c>
      <c r="AC86" s="43" t="str">
        <f ca="1">IF(AD86="","",IF(INDEX(Data!$BR:$BR,MATCH(AD86,Data!$A:$A,0),1)=0,"",INDEX(Data!$BR:$BR,MATCH(AD86,Data!$A:$A,0),1)))</f>
        <v/>
      </c>
      <c r="AD86" s="43" t="str">
        <f ca="1">IFERROR(INDEX(Data!$A$1:AE$1002,_xlfn.AGGREGATE(15,6,(OFFSET(Data!$A$1,0,MATCH(AD$6,Data!$1:$1,0)-1,1000,1)=IF(AD$7="","Yes",AD$7))/(OFFSET(Data!$A$1,0,MATCH(AD$6,Data!$1:$1,0)-1,1000,1)=IF(AD$7="","Yes",AD$7))*ROW(Data!$C$1:$C$1002),ROW(AD86)-ROW(AD$7)),1),"")</f>
        <v/>
      </c>
      <c r="AE86" s="43" t="str">
        <f ca="1">IF(AF86="","",IF(INDEX(Data!$BR:$BR,MATCH(AF86,Data!$A:$A,0),1)=0,"",INDEX(Data!$BR:$BR,MATCH(AF86,Data!$A:$A,0),1)))</f>
        <v/>
      </c>
      <c r="AF86" s="43" t="str">
        <f ca="1">IFERROR(INDEX(Data!$A$1:AM$1002,_xlfn.AGGREGATE(15,6,(OFFSET(Data!$A$1,0,MATCH(AF$6,Data!$1:$1,0)-1,1000,1)=IF(AF$7="","Yes",AF$7))/(OFFSET(Data!$A$1,0,MATCH(AF$6,Data!$1:$1,0)-1,1000,1)=IF(AF$7="","Yes",AF$7))*ROW(Data!$C$1:$C$1002),ROW(AF86)-ROW(AF$7)),1),"")</f>
        <v/>
      </c>
      <c r="AG86" s="43" t="str">
        <f ca="1">IF(AH86="","",IF(INDEX(Data!$BR:$BR,MATCH(AH86,Data!$A:$A,0),1)=0,"",INDEX(Data!$BR:$BR,MATCH(AH86,Data!$A:$A,0),1)))</f>
        <v/>
      </c>
      <c r="AH86" s="43" t="str">
        <f ca="1">IFERROR(INDEX(Data!$A$1:AO$1002,_xlfn.AGGREGATE(15,6,(OFFSET(Data!$A$1,0,MATCH(AH$6,Data!$1:$1,0)-1,1000,1)=IF(AH$7="","Yes",AH$7))/(OFFSET(Data!$A$1,0,MATCH(AH$6,Data!$1:$1,0)-1,1000,1)=IF(AH$7="","Yes",AH$7))*ROW(Data!$C$1:$C$1002),ROW(AH86)-ROW(AH$7)),1),"")</f>
        <v/>
      </c>
      <c r="AI86" s="43" t="str">
        <f ca="1">IF(AJ86="","",IF(INDEX(Data!$BR:$BR,MATCH(AJ86,Data!$A:$A,0),1)=0,"",INDEX(Data!$BR:$BR,MATCH(AJ86,Data!$A:$A,0),1)))</f>
        <v/>
      </c>
      <c r="AJ86" s="43" t="str">
        <f ca="1">IFERROR(INDEX(Data!$A$1:AQ$1002,_xlfn.AGGREGATE(15,6,(OFFSET(Data!$A$1,0,MATCH(AJ$6,Data!$1:$1,0)-1,1000,1)=IF(AJ$7="","Yes",AJ$7))/(OFFSET(Data!$A$1,0,MATCH(AJ$6,Data!$1:$1,0)-1,1000,1)=IF(AJ$7="","Yes",AJ$7))*ROW(Data!$C$1:$C$1002),ROW(AJ86)-ROW(AJ$7)),1),"")</f>
        <v/>
      </c>
      <c r="AK86" s="43" t="str">
        <f ca="1">IF(AL86="","",IF(INDEX(Data!$BR:$BR,MATCH(AL86,Data!$A:$A,0),1)=0,"",INDEX(Data!$BR:$BR,MATCH(AL86,Data!$A:$A,0),1)))</f>
        <v/>
      </c>
      <c r="AL86" s="43" t="str">
        <f ca="1">IFERROR(INDEX(Data!$A$1:AS$1002,_xlfn.AGGREGATE(15,6,(OFFSET(Data!$A$1,0,MATCH(AL$6,Data!$1:$1,0)-1,1000,1)=IF(AL$7="","Yes",AL$7))/(OFFSET(Data!$A$1,0,MATCH(AL$6,Data!$1:$1,0)-1,1000,1)=IF(AL$7="","Yes",AL$7))*ROW(Data!$C$1:$C$1002),ROW(AL86)-ROW(AL$7)),1),"")</f>
        <v/>
      </c>
      <c r="AM86" s="43" t="str">
        <f ca="1">IF(AN86="","",IF(INDEX(Data!$BR:$BR,MATCH(AN86,Data!$A:$A,0),1)=0,"",INDEX(Data!$BR:$BR,MATCH(AN86,Data!$A:$A,0),1)))</f>
        <v/>
      </c>
      <c r="AN86" s="43" t="str">
        <f ca="1">IFERROR(INDEX(Data!$A$1:AU$1002,_xlfn.AGGREGATE(15,6,(OFFSET(Data!$A$1,0,MATCH(AN$6,Data!$1:$1,0)-1,1000,1)=IF(AN$7="","Yes",AN$7))/(OFFSET(Data!$A$1,0,MATCH(AN$6,Data!$1:$1,0)-1,1000,1)=IF(AN$7="","Yes",AN$7))*ROW(Data!$C$1:$C$1002),ROW(AN86)-ROW(AN$7)),1),"")</f>
        <v/>
      </c>
    </row>
    <row r="87" spans="1:40" x14ac:dyDescent="0.4">
      <c r="A87" s="43" t="str">
        <f ca="1">IF(B87="","",IF(INDEX(Data!$BR:$BR,MATCH(B87,Data!$A:$A,0),1)=0,"",INDEX(Data!$BR:$BR,MATCH(B87,Data!$A:$A,0),1)))</f>
        <v/>
      </c>
      <c r="B87" s="43" t="str">
        <f ca="1">IFERROR(INDEX(Data!A$1:$A$1002,_xlfn.AGGREGATE(15,6,(OFFSET(Data!$A$1,0,MATCH(B$6,Data!$1:$1,0)-1,1000,1)=IF(B$7="","Yes",B$7))/(OFFSET(Data!$A$1,0,MATCH(B$6,Data!$1:$1,0)-1,1000,1)=IF(B$7="","Yes",B$7))*ROW(Data!$C$1:$C$1002),ROW(B87)-ROW(B$7)),1),"")</f>
        <v/>
      </c>
      <c r="C87" s="43" t="str">
        <f ca="1">IF(D87="","",IF(INDEX(Data!$BR:$BR,MATCH(D87,Data!$A:$A,0),1)=0,"",INDEX(Data!$BR:$BR,MATCH(D87,Data!$A:$A,0),1)))</f>
        <v/>
      </c>
      <c r="D87" s="43" t="str">
        <f ca="1">IFERROR(INDEX(Data!$A$1:C$1002,_xlfn.AGGREGATE(15,6,(OFFSET(Data!$A$1,0,MATCH(D$6,Data!$1:$1,0)-1,1000,1)=IF(D$7="","Yes",D$7))/(OFFSET(Data!$A$1,0,MATCH(D$6,Data!$1:$1,0)-1,1000,1)=IF(D$7="","Yes",D$7))*ROW(Data!$C$1:$C$1002),ROW(D87)-ROW(D$7)),1),"")</f>
        <v/>
      </c>
      <c r="E87" s="43" t="str">
        <f ca="1">IF(F87="","",IF(INDEX(Data!$BR:$BR,MATCH(F87,Data!$A:$A,0),1)=0,"",INDEX(Data!$BR:$BR,MATCH(F87,Data!$A:$A,0),1)))</f>
        <v/>
      </c>
      <c r="F87" s="43" t="str">
        <f ca="1">IFERROR(INDEX(Data!$A$1:E$1002,_xlfn.AGGREGATE(15,6,(OFFSET(Data!$A$1,0,MATCH(F$6,Data!$1:$1,0)-1,1000,1)=IF(F$7="","Yes",F$7))/(OFFSET(Data!$A$1,0,MATCH(F$6,Data!$1:$1,0)-1,1000,1)=IF(F$7="","Yes",F$7))*ROW(Data!$C$1:$C$1002),ROW(F87)-ROW(F$7)),1),"")</f>
        <v/>
      </c>
      <c r="G87" s="43" t="str">
        <f ca="1">IF(H87="","",IF(INDEX(Data!$BR:$BR,MATCH(H87,Data!$A:$A,0),1)=0,"",INDEX(Data!$BR:$BR,MATCH(H87,Data!$A:$A,0),1)))</f>
        <v/>
      </c>
      <c r="H87" s="43" t="str">
        <f ca="1">IFERROR(INDEX(Data!$A$1:G$1002,_xlfn.AGGREGATE(15,6,(OFFSET(Data!$A$1,0,MATCH(H$6,Data!$1:$1,0)-1,1000,1)=IF(H$7="","Yes",H$7))/(OFFSET(Data!$A$1,0,MATCH(H$6,Data!$1:$1,0)-1,1000,1)=IF(H$7="","Yes",H$7))*ROW(Data!$C$1:$C$1002),ROW(H87)-ROW(H$7)),1),"")</f>
        <v/>
      </c>
      <c r="I87" s="43" t="str">
        <f ca="1">IF(J87="","",IF(INDEX(Data!$BR:$BR,MATCH(J87,Data!$A:$A,0),1)=0,"",INDEX(Data!$BR:$BR,MATCH(J87,Data!$A:$A,0),1)))</f>
        <v/>
      </c>
      <c r="J87" s="43" t="str">
        <f ca="1">IFERROR(INDEX(Data!$A$1:I$1002,_xlfn.AGGREGATE(15,6,(OFFSET(Data!$A$1,0,MATCH(J$6,Data!$1:$1,0)-1,1000,1)=IF(J$7="","Yes",J$7))/(OFFSET(Data!$A$1,0,MATCH(J$6,Data!$1:$1,0)-1,1000,1)=IF(J$7="","Yes",J$7))*ROW(Data!$C$1:$C$1002),ROW(J87)-ROW(J$7)),1),"")</f>
        <v/>
      </c>
      <c r="K87" s="43" t="str">
        <f ca="1">IF(L87="","",IF(INDEX(Data!$BR:$BR,MATCH(L87,Data!$A:$A,0),1)=0,"",INDEX(Data!$BR:$BR,MATCH(L87,Data!$A:$A,0),1)))</f>
        <v/>
      </c>
      <c r="L87" s="43" t="str">
        <f ca="1">IFERROR(INDEX(Data!$A$1:K$1002,_xlfn.AGGREGATE(15,6,(OFFSET(Data!$A$1,0,MATCH(L$6,Data!$1:$1,0)-1,1000,1)=IF(L$7="","Yes",L$7))/(OFFSET(Data!$A$1,0,MATCH(L$6,Data!$1:$1,0)-1,1000,1)=IF(L$7="","Yes",L$7))*ROW(Data!$C$1:$C$1002),ROW(L87)-ROW(L$7)),1),"")</f>
        <v/>
      </c>
      <c r="M87" s="43" t="str">
        <f ca="1">IF(N87="","",IF(INDEX(Data!$BR:$BR,MATCH(N87,Data!$A:$A,0),1)=0,"",INDEX(Data!$BR:$BR,MATCH(N87,Data!$A:$A,0),1)))</f>
        <v/>
      </c>
      <c r="N87" s="43" t="str">
        <f ca="1">IFERROR(INDEX(Data!$A$1:M$1002,_xlfn.AGGREGATE(15,6,(OFFSET(Data!$A$1,0,MATCH(N$6,Data!$1:$1,0)-1,1000,1)=IF(N$7="","Yes",N$7))/(OFFSET(Data!$A$1,0,MATCH(N$6,Data!$1:$1,0)-1,1000,1)=IF(N$7="","Yes",N$7))*ROW(Data!$C$1:$C$1002),ROW(N87)-ROW(N$7)),1),"")</f>
        <v>Syfy</v>
      </c>
      <c r="O87" s="43" t="str">
        <f ca="1">IF(P87="","",IF(INDEX(Data!$BR:$BR,MATCH(P87,Data!$A:$A,0),1)=0,"",INDEX(Data!$BR:$BR,MATCH(P87,Data!$A:$A,0),1)))</f>
        <v/>
      </c>
      <c r="P87" s="43" t="str">
        <f ca="1">IFERROR(INDEX(Data!$A$1:O$1002,_xlfn.AGGREGATE(15,6,(OFFSET(Data!$A$1,0,MATCH(P$6,Data!$1:$1,0)-1,1000,1)=IF(P$7="","Yes",P$7))/(OFFSET(Data!$A$1,0,MATCH(P$6,Data!$1:$1,0)-1,1000,1)=IF(P$7="","Yes",P$7))*ROW(Data!$C$1:$C$1002),ROW(P87)-ROW(P$7)),1),"")</f>
        <v>MTV2</v>
      </c>
      <c r="Q87" s="43" t="str">
        <f ca="1">IF(R87="","",IF(INDEX(Data!$BR:$BR,MATCH(R87,Data!$A:$A,0),1)=0,"",INDEX(Data!$BR:$BR,MATCH(R87,Data!$A:$A,0),1)))</f>
        <v/>
      </c>
      <c r="R87" s="43" t="str">
        <f ca="1">IFERROR(INDEX(Data!$A$1:Q$1002,_xlfn.AGGREGATE(15,6,(OFFSET(Data!$A$1,0,MATCH(R$6,Data!$1:$1,0)-1,1000,1)=IF(R$7="","Yes",R$7))/(OFFSET(Data!$A$1,0,MATCH(R$6,Data!$1:$1,0)-1,1000,1)=IF(R$7="","Yes",R$7))*ROW(Data!$C$1:$C$1002),ROW(R87)-ROW(R$7)),1),"")</f>
        <v>MTV Classic</v>
      </c>
      <c r="S87" s="43" t="str">
        <f ca="1">IF(T87="","",IF(INDEX(Data!$BR:$BR,MATCH(T87,Data!$A:$A,0),1)=0,"",INDEX(Data!$BR:$BR,MATCH(T87,Data!$A:$A,0),1)))</f>
        <v/>
      </c>
      <c r="T87" s="43" t="str">
        <f ca="1">IFERROR(INDEX(Data!$A$1:R$1002,_xlfn.AGGREGATE(15,6,(OFFSET(Data!$A$1,0,MATCH(T$6,Data!$1:$1,0)-1,1000,1)=IF(T$7="","Yes",T$7))/(OFFSET(Data!$A$1,0,MATCH(T$6,Data!$1:$1,0)-1,1000,1)=IF(T$7="","Yes",T$7))*ROW(Data!$C$1:$C$1002),ROW(T87)-ROW(T$7)),1),"")</f>
        <v>Perú Mágico</v>
      </c>
      <c r="U87" s="43" t="str">
        <f ca="1">IF(V87="","",IF(INDEX(Data!$BR:$BR,MATCH(V87,Data!$A:$A,0),1)=0,"",INDEX(Data!$BR:$BR,MATCH(V87,Data!$A:$A,0),1)))</f>
        <v/>
      </c>
      <c r="V87" s="43" t="str">
        <f ca="1">IFERROR(INDEX(Data!$A$1:T$1002,_xlfn.AGGREGATE(15,6,(OFFSET(Data!$A$1,0,MATCH(V$6,Data!$1:$1,0)-1,1000,1)=IF(V$7="","Yes",V$7))/(OFFSET(Data!$A$1,0,MATCH(V$6,Data!$1:$1,0)-1,1000,1)=IF(V$7="","Yes",V$7))*ROW(Data!$C$1:$C$1002),ROW(V87)-ROW(V$7)),1),"")</f>
        <v>TNT</v>
      </c>
      <c r="W87" s="43" t="str">
        <f ca="1">IF(X87="","",IF(INDEX(Data!$BR:$BR,MATCH(X87,Data!$A:$A,0),1)=0,"",INDEX(Data!$BR:$BR,MATCH(X87,Data!$A:$A,0),1)))</f>
        <v/>
      </c>
      <c r="X87" s="43" t="str">
        <f ca="1">IFERROR(INDEX(Data!$A$1:Y$1002,_xlfn.AGGREGATE(15,6,(OFFSET(Data!$A$1,0,MATCH(X$6,Data!$1:$1,0)-1,1000,1)=IF(X$7="","Yes",X$7))/(OFFSET(Data!$A$1,0,MATCH(X$6,Data!$1:$1,0)-1,1000,1)=IF(X$7="","Yes",X$7))*ROW(Data!$C$1:$C$1002),ROW(X87)-ROW(X$7)),1),"")</f>
        <v/>
      </c>
      <c r="Y87" s="43" t="str">
        <f ca="1">IF(Z87="","",IF(INDEX(Data!$BR:$BR,MATCH(Z87,Data!$A:$A,0),1)=0,"",INDEX(Data!$BR:$BR,MATCH(Z87,Data!$A:$A,0),1)))</f>
        <v/>
      </c>
      <c r="Z87" s="43" t="str">
        <f ca="1">IFERROR(INDEX(Data!$A$1:AA$1002,_xlfn.AGGREGATE(15,6,(OFFSET(Data!$A$1,0,MATCH(Z$6,Data!$1:$1,0)-1,1000,1)=IF(Z$7="","Yes",Z$7))/(OFFSET(Data!$A$1,0,MATCH(Z$6,Data!$1:$1,0)-1,1000,1)=IF(Z$7="","Yes",Z$7))*ROW(Data!$C$1:$C$1002),ROW(Z87)-ROW(Z$7)),1),"")</f>
        <v/>
      </c>
      <c r="AA87" s="43" t="str">
        <f ca="1">IF(AB87="","",IF(INDEX(Data!$BR:$BR,MATCH(AB87,Data!$A:$A,0),1)=0,"",INDEX(Data!$BR:$BR,MATCH(AB87,Data!$A:$A,0),1)))</f>
        <v/>
      </c>
      <c r="AB87" s="43" t="str">
        <f ca="1">IFERROR(INDEX(Data!$A$1:AC$1002,_xlfn.AGGREGATE(15,6,(OFFSET(Data!$A$1,0,MATCH(AB$6,Data!$1:$1,0)-1,1000,1)=IF(AB$7="","Yes",AB$7))/(OFFSET(Data!$A$1,0,MATCH(AB$6,Data!$1:$1,0)-1,1000,1)=IF(AB$7="","Yes",AB$7))*ROW(Data!$C$1:$C$1002),ROW(AB87)-ROW(AB$7)),1),"")</f>
        <v>TUDNxtra4</v>
      </c>
      <c r="AC87" s="43" t="str">
        <f ca="1">IF(AD87="","",IF(INDEX(Data!$BR:$BR,MATCH(AD87,Data!$A:$A,0),1)=0,"",INDEX(Data!$BR:$BR,MATCH(AD87,Data!$A:$A,0),1)))</f>
        <v/>
      </c>
      <c r="AD87" s="43" t="str">
        <f ca="1">IFERROR(INDEX(Data!$A$1:AE$1002,_xlfn.AGGREGATE(15,6,(OFFSET(Data!$A$1,0,MATCH(AD$6,Data!$1:$1,0)-1,1000,1)=IF(AD$7="","Yes",AD$7))/(OFFSET(Data!$A$1,0,MATCH(AD$6,Data!$1:$1,0)-1,1000,1)=IF(AD$7="","Yes",AD$7))*ROW(Data!$C$1:$C$1002),ROW(AD87)-ROW(AD$7)),1),"")</f>
        <v/>
      </c>
      <c r="AE87" s="43" t="str">
        <f ca="1">IF(AF87="","",IF(INDEX(Data!$BR:$BR,MATCH(AF87,Data!$A:$A,0),1)=0,"",INDEX(Data!$BR:$BR,MATCH(AF87,Data!$A:$A,0),1)))</f>
        <v/>
      </c>
      <c r="AF87" s="43" t="str">
        <f ca="1">IFERROR(INDEX(Data!$A$1:AM$1002,_xlfn.AGGREGATE(15,6,(OFFSET(Data!$A$1,0,MATCH(AF$6,Data!$1:$1,0)-1,1000,1)=IF(AF$7="","Yes",AF$7))/(OFFSET(Data!$A$1,0,MATCH(AF$6,Data!$1:$1,0)-1,1000,1)=IF(AF$7="","Yes",AF$7))*ROW(Data!$C$1:$C$1002),ROW(AF87)-ROW(AF$7)),1),"")</f>
        <v/>
      </c>
      <c r="AG87" s="43" t="str">
        <f ca="1">IF(AH87="","",IF(INDEX(Data!$BR:$BR,MATCH(AH87,Data!$A:$A,0),1)=0,"",INDEX(Data!$BR:$BR,MATCH(AH87,Data!$A:$A,0),1)))</f>
        <v/>
      </c>
      <c r="AH87" s="43" t="str">
        <f ca="1">IFERROR(INDEX(Data!$A$1:AO$1002,_xlfn.AGGREGATE(15,6,(OFFSET(Data!$A$1,0,MATCH(AH$6,Data!$1:$1,0)-1,1000,1)=IF(AH$7="","Yes",AH$7))/(OFFSET(Data!$A$1,0,MATCH(AH$6,Data!$1:$1,0)-1,1000,1)=IF(AH$7="","Yes",AH$7))*ROW(Data!$C$1:$C$1002),ROW(AH87)-ROW(AH$7)),1),"")</f>
        <v/>
      </c>
      <c r="AI87" s="43" t="str">
        <f ca="1">IF(AJ87="","",IF(INDEX(Data!$BR:$BR,MATCH(AJ87,Data!$A:$A,0),1)=0,"",INDEX(Data!$BR:$BR,MATCH(AJ87,Data!$A:$A,0),1)))</f>
        <v/>
      </c>
      <c r="AJ87" s="43" t="str">
        <f ca="1">IFERROR(INDEX(Data!$A$1:AQ$1002,_xlfn.AGGREGATE(15,6,(OFFSET(Data!$A$1,0,MATCH(AJ$6,Data!$1:$1,0)-1,1000,1)=IF(AJ$7="","Yes",AJ$7))/(OFFSET(Data!$A$1,0,MATCH(AJ$6,Data!$1:$1,0)-1,1000,1)=IF(AJ$7="","Yes",AJ$7))*ROW(Data!$C$1:$C$1002),ROW(AJ87)-ROW(AJ$7)),1),"")</f>
        <v/>
      </c>
      <c r="AK87" s="43" t="str">
        <f ca="1">IF(AL87="","",IF(INDEX(Data!$BR:$BR,MATCH(AL87,Data!$A:$A,0),1)=0,"",INDEX(Data!$BR:$BR,MATCH(AL87,Data!$A:$A,0),1)))</f>
        <v/>
      </c>
      <c r="AL87" s="43" t="str">
        <f ca="1">IFERROR(INDEX(Data!$A$1:AS$1002,_xlfn.AGGREGATE(15,6,(OFFSET(Data!$A$1,0,MATCH(AL$6,Data!$1:$1,0)-1,1000,1)=IF(AL$7="","Yes",AL$7))/(OFFSET(Data!$A$1,0,MATCH(AL$6,Data!$1:$1,0)-1,1000,1)=IF(AL$7="","Yes",AL$7))*ROW(Data!$C$1:$C$1002),ROW(AL87)-ROW(AL$7)),1),"")</f>
        <v/>
      </c>
      <c r="AM87" s="43" t="str">
        <f ca="1">IF(AN87="","",IF(INDEX(Data!$BR:$BR,MATCH(AN87,Data!$A:$A,0),1)=0,"",INDEX(Data!$BR:$BR,MATCH(AN87,Data!$A:$A,0),1)))</f>
        <v/>
      </c>
      <c r="AN87" s="43" t="str">
        <f ca="1">IFERROR(INDEX(Data!$A$1:AU$1002,_xlfn.AGGREGATE(15,6,(OFFSET(Data!$A$1,0,MATCH(AN$6,Data!$1:$1,0)-1,1000,1)=IF(AN$7="","Yes",AN$7))/(OFFSET(Data!$A$1,0,MATCH(AN$6,Data!$1:$1,0)-1,1000,1)=IF(AN$7="","Yes",AN$7))*ROW(Data!$C$1:$C$1002),ROW(AN87)-ROW(AN$7)),1),"")</f>
        <v/>
      </c>
    </row>
    <row r="88" spans="1:40" x14ac:dyDescent="0.4">
      <c r="A88" s="43" t="str">
        <f ca="1">IF(B88="","",IF(INDEX(Data!$BR:$BR,MATCH(B88,Data!$A:$A,0),1)=0,"",INDEX(Data!$BR:$BR,MATCH(B88,Data!$A:$A,0),1)))</f>
        <v/>
      </c>
      <c r="B88" s="43" t="str">
        <f ca="1">IFERROR(INDEX(Data!A$1:$A$1002,_xlfn.AGGREGATE(15,6,(OFFSET(Data!$A$1,0,MATCH(B$6,Data!$1:$1,0)-1,1000,1)=IF(B$7="","Yes",B$7))/(OFFSET(Data!$A$1,0,MATCH(B$6,Data!$1:$1,0)-1,1000,1)=IF(B$7="","Yes",B$7))*ROW(Data!$C$1:$C$1002),ROW(B88)-ROW(B$7)),1),"")</f>
        <v/>
      </c>
      <c r="C88" s="43" t="str">
        <f ca="1">IF(D88="","",IF(INDEX(Data!$BR:$BR,MATCH(D88,Data!$A:$A,0),1)=0,"",INDEX(Data!$BR:$BR,MATCH(D88,Data!$A:$A,0),1)))</f>
        <v/>
      </c>
      <c r="D88" s="43" t="str">
        <f ca="1">IFERROR(INDEX(Data!$A$1:C$1002,_xlfn.AGGREGATE(15,6,(OFFSET(Data!$A$1,0,MATCH(D$6,Data!$1:$1,0)-1,1000,1)=IF(D$7="","Yes",D$7))/(OFFSET(Data!$A$1,0,MATCH(D$6,Data!$1:$1,0)-1,1000,1)=IF(D$7="","Yes",D$7))*ROW(Data!$C$1:$C$1002),ROW(D88)-ROW(D$7)),1),"")</f>
        <v/>
      </c>
      <c r="E88" s="43" t="str">
        <f ca="1">IF(F88="","",IF(INDEX(Data!$BR:$BR,MATCH(F88,Data!$A:$A,0),1)=0,"",INDEX(Data!$BR:$BR,MATCH(F88,Data!$A:$A,0),1)))</f>
        <v/>
      </c>
      <c r="F88" s="43" t="str">
        <f ca="1">IFERROR(INDEX(Data!$A$1:E$1002,_xlfn.AGGREGATE(15,6,(OFFSET(Data!$A$1,0,MATCH(F$6,Data!$1:$1,0)-1,1000,1)=IF(F$7="","Yes",F$7))/(OFFSET(Data!$A$1,0,MATCH(F$6,Data!$1:$1,0)-1,1000,1)=IF(F$7="","Yes",F$7))*ROW(Data!$C$1:$C$1002),ROW(F88)-ROW(F$7)),1),"")</f>
        <v/>
      </c>
      <c r="G88" s="43" t="str">
        <f ca="1">IF(H88="","",IF(INDEX(Data!$BR:$BR,MATCH(H88,Data!$A:$A,0),1)=0,"",INDEX(Data!$BR:$BR,MATCH(H88,Data!$A:$A,0),1)))</f>
        <v/>
      </c>
      <c r="H88" s="43" t="str">
        <f ca="1">IFERROR(INDEX(Data!$A$1:G$1002,_xlfn.AGGREGATE(15,6,(OFFSET(Data!$A$1,0,MATCH(H$6,Data!$1:$1,0)-1,1000,1)=IF(H$7="","Yes",H$7))/(OFFSET(Data!$A$1,0,MATCH(H$6,Data!$1:$1,0)-1,1000,1)=IF(H$7="","Yes",H$7))*ROW(Data!$C$1:$C$1002),ROW(H88)-ROW(H$7)),1),"")</f>
        <v/>
      </c>
      <c r="I88" s="43" t="str">
        <f ca="1">IF(J88="","",IF(INDEX(Data!$BR:$BR,MATCH(J88,Data!$A:$A,0),1)=0,"",INDEX(Data!$BR:$BR,MATCH(J88,Data!$A:$A,0),1)))</f>
        <v/>
      </c>
      <c r="J88" s="43" t="str">
        <f ca="1">IFERROR(INDEX(Data!$A$1:I$1002,_xlfn.AGGREGATE(15,6,(OFFSET(Data!$A$1,0,MATCH(J$6,Data!$1:$1,0)-1,1000,1)=IF(J$7="","Yes",J$7))/(OFFSET(Data!$A$1,0,MATCH(J$6,Data!$1:$1,0)-1,1000,1)=IF(J$7="","Yes",J$7))*ROW(Data!$C$1:$C$1002),ROW(J88)-ROW(J$7)),1),"")</f>
        <v/>
      </c>
      <c r="K88" s="43" t="str">
        <f ca="1">IF(L88="","",IF(INDEX(Data!$BR:$BR,MATCH(L88,Data!$A:$A,0),1)=0,"",INDEX(Data!$BR:$BR,MATCH(L88,Data!$A:$A,0),1)))</f>
        <v/>
      </c>
      <c r="L88" s="43" t="str">
        <f ca="1">IFERROR(INDEX(Data!$A$1:K$1002,_xlfn.AGGREGATE(15,6,(OFFSET(Data!$A$1,0,MATCH(L$6,Data!$1:$1,0)-1,1000,1)=IF(L$7="","Yes",L$7))/(OFFSET(Data!$A$1,0,MATCH(L$6,Data!$1:$1,0)-1,1000,1)=IF(L$7="","Yes",L$7))*ROW(Data!$C$1:$C$1002),ROW(L88)-ROW(L$7)),1),"")</f>
        <v/>
      </c>
      <c r="M88" s="43" t="str">
        <f ca="1">IF(N88="","",IF(INDEX(Data!$BR:$BR,MATCH(N88,Data!$A:$A,0),1)=0,"",INDEX(Data!$BR:$BR,MATCH(N88,Data!$A:$A,0),1)))</f>
        <v/>
      </c>
      <c r="N88" s="43" t="str">
        <f ca="1">IFERROR(INDEX(Data!$A$1:M$1002,_xlfn.AGGREGATE(15,6,(OFFSET(Data!$A$1,0,MATCH(N$6,Data!$1:$1,0)-1,1000,1)=IF(N$7="","Yes",N$7))/(OFFSET(Data!$A$1,0,MATCH(N$6,Data!$1:$1,0)-1,1000,1)=IF(N$7="","Yes",N$7))*ROW(Data!$C$1:$C$1002),ROW(N88)-ROW(N$7)),1),"")</f>
        <v>TBS</v>
      </c>
      <c r="O88" s="43" t="str">
        <f ca="1">IF(P88="","",IF(INDEX(Data!$BR:$BR,MATCH(P88,Data!$A:$A,0),1)=0,"",INDEX(Data!$BR:$BR,MATCH(P88,Data!$A:$A,0),1)))</f>
        <v/>
      </c>
      <c r="P88" s="43" t="str">
        <f ca="1">IFERROR(INDEX(Data!$A$1:O$1002,_xlfn.AGGREGATE(15,6,(OFFSET(Data!$A$1,0,MATCH(P$6,Data!$1:$1,0)-1,1000,1)=IF(P$7="","Yes",P$7))/(OFFSET(Data!$A$1,0,MATCH(P$6,Data!$1:$1,0)-1,1000,1)=IF(P$7="","Yes",P$7))*ROW(Data!$C$1:$C$1002),ROW(P88)-ROW(P$7)),1),"")</f>
        <v>Nat Geo Wild</v>
      </c>
      <c r="Q88" s="43" t="str">
        <f ca="1">IF(R88="","",IF(INDEX(Data!$BR:$BR,MATCH(R88,Data!$A:$A,0),1)=0,"",INDEX(Data!$BR:$BR,MATCH(R88,Data!$A:$A,0),1)))</f>
        <v/>
      </c>
      <c r="R88" s="43" t="str">
        <f ca="1">IFERROR(INDEX(Data!$A$1:Q$1002,_xlfn.AGGREGATE(15,6,(OFFSET(Data!$A$1,0,MATCH(R$6,Data!$1:$1,0)-1,1000,1)=IF(R$7="","Yes",R$7))/(OFFSET(Data!$A$1,0,MATCH(R$6,Data!$1:$1,0)-1,1000,1)=IF(R$7="","Yes",R$7))*ROW(Data!$C$1:$C$1002),ROW(R88)-ROW(R$7)),1),"")</f>
        <v>MTV2</v>
      </c>
      <c r="S88" s="43" t="str">
        <f ca="1">IF(T88="","",IF(INDEX(Data!$BR:$BR,MATCH(T88,Data!$A:$A,0),1)=0,"",INDEX(Data!$BR:$BR,MATCH(T88,Data!$A:$A,0),1)))</f>
        <v/>
      </c>
      <c r="T88" s="43" t="str">
        <f ca="1">IFERROR(INDEX(Data!$A$1:R$1002,_xlfn.AGGREGATE(15,6,(OFFSET(Data!$A$1,0,MATCH(T$6,Data!$1:$1,0)-1,1000,1)=IF(T$7="","Yes",T$7))/(OFFSET(Data!$A$1,0,MATCH(T$6,Data!$1:$1,0)-1,1000,1)=IF(T$7="","Yes",T$7))*ROW(Data!$C$1:$C$1002),ROW(T88)-ROW(T$7)),1),"")</f>
        <v>QVC</v>
      </c>
      <c r="U88" s="43" t="str">
        <f ca="1">IF(V88="","",IF(INDEX(Data!$BR:$BR,MATCH(V88,Data!$A:$A,0),1)=0,"",INDEX(Data!$BR:$BR,MATCH(V88,Data!$A:$A,0),1)))</f>
        <v/>
      </c>
      <c r="V88" s="43" t="str">
        <f ca="1">IFERROR(INDEX(Data!$A$1:T$1002,_xlfn.AGGREGATE(15,6,(OFFSET(Data!$A$1,0,MATCH(V$6,Data!$1:$1,0)-1,1000,1)=IF(V$7="","Yes",V$7))/(OFFSET(Data!$A$1,0,MATCH(V$6,Data!$1:$1,0)-1,1000,1)=IF(V$7="","Yes",V$7))*ROW(Data!$C$1:$C$1002),ROW(V88)-ROW(V$7)),1),"")</f>
        <v>Travel Channel</v>
      </c>
      <c r="W88" s="43" t="str">
        <f ca="1">IF(X88="","",IF(INDEX(Data!$BR:$BR,MATCH(X88,Data!$A:$A,0),1)=0,"",INDEX(Data!$BR:$BR,MATCH(X88,Data!$A:$A,0),1)))</f>
        <v/>
      </c>
      <c r="X88" s="43" t="str">
        <f ca="1">IFERROR(INDEX(Data!$A$1:Y$1002,_xlfn.AGGREGATE(15,6,(OFFSET(Data!$A$1,0,MATCH(X$6,Data!$1:$1,0)-1,1000,1)=IF(X$7="","Yes",X$7))/(OFFSET(Data!$A$1,0,MATCH(X$6,Data!$1:$1,0)-1,1000,1)=IF(X$7="","Yes",X$7))*ROW(Data!$C$1:$C$1002),ROW(X88)-ROW(X$7)),1),"")</f>
        <v/>
      </c>
      <c r="Y88" s="43" t="str">
        <f ca="1">IF(Z88="","",IF(INDEX(Data!$BR:$BR,MATCH(Z88,Data!$A:$A,0),1)=0,"",INDEX(Data!$BR:$BR,MATCH(Z88,Data!$A:$A,0),1)))</f>
        <v/>
      </c>
      <c r="Z88" s="43" t="str">
        <f ca="1">IFERROR(INDEX(Data!$A$1:AA$1002,_xlfn.AGGREGATE(15,6,(OFFSET(Data!$A$1,0,MATCH(Z$6,Data!$1:$1,0)-1,1000,1)=IF(Z$7="","Yes",Z$7))/(OFFSET(Data!$A$1,0,MATCH(Z$6,Data!$1:$1,0)-1,1000,1)=IF(Z$7="","Yes",Z$7))*ROW(Data!$C$1:$C$1002),ROW(Z88)-ROW(Z$7)),1),"")</f>
        <v/>
      </c>
      <c r="AA88" s="43" t="str">
        <f ca="1">IF(AB88="","",IF(INDEX(Data!$BR:$BR,MATCH(AB88,Data!$A:$A,0),1)=0,"",INDEX(Data!$BR:$BR,MATCH(AB88,Data!$A:$A,0),1)))</f>
        <v/>
      </c>
      <c r="AB88" s="43" t="str">
        <f ca="1">IFERROR(INDEX(Data!$A$1:AC$1002,_xlfn.AGGREGATE(15,6,(OFFSET(Data!$A$1,0,MATCH(AB$6,Data!$1:$1,0)-1,1000,1)=IF(AB$7="","Yes",AB$7))/(OFFSET(Data!$A$1,0,MATCH(AB$6,Data!$1:$1,0)-1,1000,1)=IF(AB$7="","Yes",AB$7))*ROW(Data!$C$1:$C$1002),ROW(AB88)-ROW(AB$7)),1),"")</f>
        <v>TUDNxtra5</v>
      </c>
      <c r="AC88" s="43" t="str">
        <f ca="1">IF(AD88="","",IF(INDEX(Data!$BR:$BR,MATCH(AD88,Data!$A:$A,0),1)=0,"",INDEX(Data!$BR:$BR,MATCH(AD88,Data!$A:$A,0),1)))</f>
        <v/>
      </c>
      <c r="AD88" s="43" t="str">
        <f ca="1">IFERROR(INDEX(Data!$A$1:AE$1002,_xlfn.AGGREGATE(15,6,(OFFSET(Data!$A$1,0,MATCH(AD$6,Data!$1:$1,0)-1,1000,1)=IF(AD$7="","Yes",AD$7))/(OFFSET(Data!$A$1,0,MATCH(AD$6,Data!$1:$1,0)-1,1000,1)=IF(AD$7="","Yes",AD$7))*ROW(Data!$C$1:$C$1002),ROW(AD88)-ROW(AD$7)),1),"")</f>
        <v/>
      </c>
      <c r="AE88" s="43" t="str">
        <f ca="1">IF(AF88="","",IF(INDEX(Data!$BR:$BR,MATCH(AF88,Data!$A:$A,0),1)=0,"",INDEX(Data!$BR:$BR,MATCH(AF88,Data!$A:$A,0),1)))</f>
        <v/>
      </c>
      <c r="AF88" s="43" t="str">
        <f ca="1">IFERROR(INDEX(Data!$A$1:AM$1002,_xlfn.AGGREGATE(15,6,(OFFSET(Data!$A$1,0,MATCH(AF$6,Data!$1:$1,0)-1,1000,1)=IF(AF$7="","Yes",AF$7))/(OFFSET(Data!$A$1,0,MATCH(AF$6,Data!$1:$1,0)-1,1000,1)=IF(AF$7="","Yes",AF$7))*ROW(Data!$C$1:$C$1002),ROW(AF88)-ROW(AF$7)),1),"")</f>
        <v/>
      </c>
      <c r="AG88" s="43" t="str">
        <f ca="1">IF(AH88="","",IF(INDEX(Data!$BR:$BR,MATCH(AH88,Data!$A:$A,0),1)=0,"",INDEX(Data!$BR:$BR,MATCH(AH88,Data!$A:$A,0),1)))</f>
        <v/>
      </c>
      <c r="AH88" s="43" t="str">
        <f ca="1">IFERROR(INDEX(Data!$A$1:AO$1002,_xlfn.AGGREGATE(15,6,(OFFSET(Data!$A$1,0,MATCH(AH$6,Data!$1:$1,0)-1,1000,1)=IF(AH$7="","Yes",AH$7))/(OFFSET(Data!$A$1,0,MATCH(AH$6,Data!$1:$1,0)-1,1000,1)=IF(AH$7="","Yes",AH$7))*ROW(Data!$C$1:$C$1002),ROW(AH88)-ROW(AH$7)),1),"")</f>
        <v/>
      </c>
      <c r="AI88" s="43" t="str">
        <f ca="1">IF(AJ88="","",IF(INDEX(Data!$BR:$BR,MATCH(AJ88,Data!$A:$A,0),1)=0,"",INDEX(Data!$BR:$BR,MATCH(AJ88,Data!$A:$A,0),1)))</f>
        <v/>
      </c>
      <c r="AJ88" s="43" t="str">
        <f ca="1">IFERROR(INDEX(Data!$A$1:AQ$1002,_xlfn.AGGREGATE(15,6,(OFFSET(Data!$A$1,0,MATCH(AJ$6,Data!$1:$1,0)-1,1000,1)=IF(AJ$7="","Yes",AJ$7))/(OFFSET(Data!$A$1,0,MATCH(AJ$6,Data!$1:$1,0)-1,1000,1)=IF(AJ$7="","Yes",AJ$7))*ROW(Data!$C$1:$C$1002),ROW(AJ88)-ROW(AJ$7)),1),"")</f>
        <v/>
      </c>
      <c r="AK88" s="43" t="str">
        <f ca="1">IF(AL88="","",IF(INDEX(Data!$BR:$BR,MATCH(AL88,Data!$A:$A,0),1)=0,"",INDEX(Data!$BR:$BR,MATCH(AL88,Data!$A:$A,0),1)))</f>
        <v/>
      </c>
      <c r="AL88" s="43" t="str">
        <f ca="1">IFERROR(INDEX(Data!$A$1:AS$1002,_xlfn.AGGREGATE(15,6,(OFFSET(Data!$A$1,0,MATCH(AL$6,Data!$1:$1,0)-1,1000,1)=IF(AL$7="","Yes",AL$7))/(OFFSET(Data!$A$1,0,MATCH(AL$6,Data!$1:$1,0)-1,1000,1)=IF(AL$7="","Yes",AL$7))*ROW(Data!$C$1:$C$1002),ROW(AL88)-ROW(AL$7)),1),"")</f>
        <v/>
      </c>
      <c r="AM88" s="43" t="str">
        <f ca="1">IF(AN88="","",IF(INDEX(Data!$BR:$BR,MATCH(AN88,Data!$A:$A,0),1)=0,"",INDEX(Data!$BR:$BR,MATCH(AN88,Data!$A:$A,0),1)))</f>
        <v/>
      </c>
      <c r="AN88" s="43" t="str">
        <f ca="1">IFERROR(INDEX(Data!$A$1:AU$1002,_xlfn.AGGREGATE(15,6,(OFFSET(Data!$A$1,0,MATCH(AN$6,Data!$1:$1,0)-1,1000,1)=IF(AN$7="","Yes",AN$7))/(OFFSET(Data!$A$1,0,MATCH(AN$6,Data!$1:$1,0)-1,1000,1)=IF(AN$7="","Yes",AN$7))*ROW(Data!$C$1:$C$1002),ROW(AN88)-ROW(AN$7)),1),"")</f>
        <v/>
      </c>
    </row>
    <row r="89" spans="1:40" ht="24" x14ac:dyDescent="0.4">
      <c r="A89" s="43" t="str">
        <f ca="1">IF(B89="","",IF(INDEX(Data!$BR:$BR,MATCH(B89,Data!$A:$A,0),1)=0,"",INDEX(Data!$BR:$BR,MATCH(B89,Data!$A:$A,0),1)))</f>
        <v/>
      </c>
      <c r="B89" s="43" t="str">
        <f ca="1">IFERROR(INDEX(Data!A$1:$A$1002,_xlfn.AGGREGATE(15,6,(OFFSET(Data!$A$1,0,MATCH(B$6,Data!$1:$1,0)-1,1000,1)=IF(B$7="","Yes",B$7))/(OFFSET(Data!$A$1,0,MATCH(B$6,Data!$1:$1,0)-1,1000,1)=IF(B$7="","Yes",B$7))*ROW(Data!$C$1:$C$1002),ROW(B89)-ROW(B$7)),1),"")</f>
        <v/>
      </c>
      <c r="C89" s="43" t="str">
        <f ca="1">IF(D89="","",IF(INDEX(Data!$BR:$BR,MATCH(D89,Data!$A:$A,0),1)=0,"",INDEX(Data!$BR:$BR,MATCH(D89,Data!$A:$A,0),1)))</f>
        <v/>
      </c>
      <c r="D89" s="43" t="str">
        <f ca="1">IFERROR(INDEX(Data!$A$1:C$1002,_xlfn.AGGREGATE(15,6,(OFFSET(Data!$A$1,0,MATCH(D$6,Data!$1:$1,0)-1,1000,1)=IF(D$7="","Yes",D$7))/(OFFSET(Data!$A$1,0,MATCH(D$6,Data!$1:$1,0)-1,1000,1)=IF(D$7="","Yes",D$7))*ROW(Data!$C$1:$C$1002),ROW(D89)-ROW(D$7)),1),"")</f>
        <v/>
      </c>
      <c r="E89" s="43" t="str">
        <f ca="1">IF(F89="","",IF(INDEX(Data!$BR:$BR,MATCH(F89,Data!$A:$A,0),1)=0,"",INDEX(Data!$BR:$BR,MATCH(F89,Data!$A:$A,0),1)))</f>
        <v/>
      </c>
      <c r="F89" s="43" t="str">
        <f ca="1">IFERROR(INDEX(Data!$A$1:E$1002,_xlfn.AGGREGATE(15,6,(OFFSET(Data!$A$1,0,MATCH(F$6,Data!$1:$1,0)-1,1000,1)=IF(F$7="","Yes",F$7))/(OFFSET(Data!$A$1,0,MATCH(F$6,Data!$1:$1,0)-1,1000,1)=IF(F$7="","Yes",F$7))*ROW(Data!$C$1:$C$1002),ROW(F89)-ROW(F$7)),1),"")</f>
        <v/>
      </c>
      <c r="G89" s="43" t="str">
        <f ca="1">IF(H89="","",IF(INDEX(Data!$BR:$BR,MATCH(H89,Data!$A:$A,0),1)=0,"",INDEX(Data!$BR:$BR,MATCH(H89,Data!$A:$A,0),1)))</f>
        <v/>
      </c>
      <c r="H89" s="43" t="str">
        <f ca="1">IFERROR(INDEX(Data!$A$1:G$1002,_xlfn.AGGREGATE(15,6,(OFFSET(Data!$A$1,0,MATCH(H$6,Data!$1:$1,0)-1,1000,1)=IF(H$7="","Yes",H$7))/(OFFSET(Data!$A$1,0,MATCH(H$6,Data!$1:$1,0)-1,1000,1)=IF(H$7="","Yes",H$7))*ROW(Data!$C$1:$C$1002),ROW(H89)-ROW(H$7)),1),"")</f>
        <v/>
      </c>
      <c r="I89" s="43" t="str">
        <f ca="1">IF(J89="","",IF(INDEX(Data!$BR:$BR,MATCH(J89,Data!$A:$A,0),1)=0,"",INDEX(Data!$BR:$BR,MATCH(J89,Data!$A:$A,0),1)))</f>
        <v/>
      </c>
      <c r="J89" s="43" t="str">
        <f ca="1">IFERROR(INDEX(Data!$A$1:I$1002,_xlfn.AGGREGATE(15,6,(OFFSET(Data!$A$1,0,MATCH(J$6,Data!$1:$1,0)-1,1000,1)=IF(J$7="","Yes",J$7))/(OFFSET(Data!$A$1,0,MATCH(J$6,Data!$1:$1,0)-1,1000,1)=IF(J$7="","Yes",J$7))*ROW(Data!$C$1:$C$1002),ROW(J89)-ROW(J$7)),1),"")</f>
        <v/>
      </c>
      <c r="K89" s="43" t="str">
        <f ca="1">IF(L89="","",IF(INDEX(Data!$BR:$BR,MATCH(L89,Data!$A:$A,0),1)=0,"",INDEX(Data!$BR:$BR,MATCH(L89,Data!$A:$A,0),1)))</f>
        <v/>
      </c>
      <c r="L89" s="43" t="str">
        <f ca="1">IFERROR(INDEX(Data!$A$1:K$1002,_xlfn.AGGREGATE(15,6,(OFFSET(Data!$A$1,0,MATCH(L$6,Data!$1:$1,0)-1,1000,1)=IF(L$7="","Yes",L$7))/(OFFSET(Data!$A$1,0,MATCH(L$6,Data!$1:$1,0)-1,1000,1)=IF(L$7="","Yes",L$7))*ROW(Data!$C$1:$C$1002),ROW(L89)-ROW(L$7)),1),"")</f>
        <v/>
      </c>
      <c r="M89" s="43" t="str">
        <f ca="1">IF(N89="","",IF(INDEX(Data!$BR:$BR,MATCH(N89,Data!$A:$A,0),1)=0,"",INDEX(Data!$BR:$BR,MATCH(N89,Data!$A:$A,0),1)))</f>
        <v/>
      </c>
      <c r="N89" s="43" t="str">
        <f ca="1">IFERROR(INDEX(Data!$A$1:M$1002,_xlfn.AGGREGATE(15,6,(OFFSET(Data!$A$1,0,MATCH(N$6,Data!$1:$1,0)-1,1000,1)=IF(N$7="","Yes",N$7))/(OFFSET(Data!$A$1,0,MATCH(N$6,Data!$1:$1,0)-1,1000,1)=IF(N$7="","Yes",N$7))*ROW(Data!$C$1:$C$1002),ROW(N89)-ROW(N$7)),1),"")</f>
        <v>Teen Nick</v>
      </c>
      <c r="O89" s="43" t="str">
        <f ca="1">IF(P89="","",IF(INDEX(Data!$BR:$BR,MATCH(P89,Data!$A:$A,0),1)=0,"",INDEX(Data!$BR:$BR,MATCH(P89,Data!$A:$A,0),1)))</f>
        <v/>
      </c>
      <c r="P89" s="43" t="str">
        <f ca="1">IFERROR(INDEX(Data!$A$1:O$1002,_xlfn.AGGREGATE(15,6,(OFFSET(Data!$A$1,0,MATCH(P$6,Data!$1:$1,0)-1,1000,1)=IF(P$7="","Yes",P$7))/(OFFSET(Data!$A$1,0,MATCH(P$6,Data!$1:$1,0)-1,1000,1)=IF(P$7="","Yes",P$7))*ROW(Data!$C$1:$C$1002),ROW(P89)-ROW(P$7)),1),"")</f>
        <v>National Geographic</v>
      </c>
      <c r="Q89" s="43" t="str">
        <f ca="1">IF(R89="","",IF(INDEX(Data!$BR:$BR,MATCH(R89,Data!$A:$A,0),1)=0,"",INDEX(Data!$BR:$BR,MATCH(R89,Data!$A:$A,0),1)))</f>
        <v/>
      </c>
      <c r="R89" s="43" t="str">
        <f ca="1">IFERROR(INDEX(Data!$A$1:Q$1002,_xlfn.AGGREGATE(15,6,(OFFSET(Data!$A$1,0,MATCH(R$6,Data!$1:$1,0)-1,1000,1)=IF(R$7="","Yes",R$7))/(OFFSET(Data!$A$1,0,MATCH(R$6,Data!$1:$1,0)-1,1000,1)=IF(R$7="","Yes",R$7))*ROW(Data!$C$1:$C$1002),ROW(R89)-ROW(R$7)),1),"")</f>
        <v>Nat Geo Wild</v>
      </c>
      <c r="S89" s="43" t="str">
        <f ca="1">IF(T89="","",IF(INDEX(Data!$BR:$BR,MATCH(T89,Data!$A:$A,0),1)=0,"",INDEX(Data!$BR:$BR,MATCH(T89,Data!$A:$A,0),1)))</f>
        <v/>
      </c>
      <c r="T89" s="43" t="str">
        <f ca="1">IFERROR(INDEX(Data!$A$1:R$1002,_xlfn.AGGREGATE(15,6,(OFFSET(Data!$A$1,0,MATCH(T$6,Data!$1:$1,0)-1,1000,1)=IF(T$7="","Yes",T$7))/(OFFSET(Data!$A$1,0,MATCH(T$6,Data!$1:$1,0)-1,1000,1)=IF(T$7="","Yes",T$7))*ROW(Data!$C$1:$C$1002),ROW(T89)-ROW(T$7)),1),"")</f>
        <v>QVC 2</v>
      </c>
      <c r="U89" s="43" t="str">
        <f ca="1">IF(V89="","",IF(INDEX(Data!$BR:$BR,MATCH(V89,Data!$A:$A,0),1)=0,"",INDEX(Data!$BR:$BR,MATCH(V89,Data!$A:$A,0),1)))</f>
        <v/>
      </c>
      <c r="V89" s="43" t="str">
        <f ca="1">IFERROR(INDEX(Data!$A$1:T$1002,_xlfn.AGGREGATE(15,6,(OFFSET(Data!$A$1,0,MATCH(V$6,Data!$1:$1,0)-1,1000,1)=IF(V$7="","Yes",V$7))/(OFFSET(Data!$A$1,0,MATCH(V$6,Data!$1:$1,0)-1,1000,1)=IF(V$7="","Yes",V$7))*ROW(Data!$C$1:$C$1002),ROW(V89)-ROW(V$7)),1),"")</f>
        <v>TruTV</v>
      </c>
      <c r="W89" s="43" t="str">
        <f ca="1">IF(X89="","",IF(INDEX(Data!$BR:$BR,MATCH(X89,Data!$A:$A,0),1)=0,"",INDEX(Data!$BR:$BR,MATCH(X89,Data!$A:$A,0),1)))</f>
        <v/>
      </c>
      <c r="X89" s="43" t="str">
        <f ca="1">IFERROR(INDEX(Data!$A$1:Y$1002,_xlfn.AGGREGATE(15,6,(OFFSET(Data!$A$1,0,MATCH(X$6,Data!$1:$1,0)-1,1000,1)=IF(X$7="","Yes",X$7))/(OFFSET(Data!$A$1,0,MATCH(X$6,Data!$1:$1,0)-1,1000,1)=IF(X$7="","Yes",X$7))*ROW(Data!$C$1:$C$1002),ROW(X89)-ROW(X$7)),1),"")</f>
        <v/>
      </c>
      <c r="Y89" s="43" t="str">
        <f ca="1">IF(Z89="","",IF(INDEX(Data!$BR:$BR,MATCH(Z89,Data!$A:$A,0),1)=0,"",INDEX(Data!$BR:$BR,MATCH(Z89,Data!$A:$A,0),1)))</f>
        <v/>
      </c>
      <c r="Z89" s="43" t="str">
        <f ca="1">IFERROR(INDEX(Data!$A$1:AA$1002,_xlfn.AGGREGATE(15,6,(OFFSET(Data!$A$1,0,MATCH(Z$6,Data!$1:$1,0)-1,1000,1)=IF(Z$7="","Yes",Z$7))/(OFFSET(Data!$A$1,0,MATCH(Z$6,Data!$1:$1,0)-1,1000,1)=IF(Z$7="","Yes",Z$7))*ROW(Data!$C$1:$C$1002),ROW(Z89)-ROW(Z$7)),1),"")</f>
        <v/>
      </c>
      <c r="AA89" s="43" t="str">
        <f ca="1">IF(AB89="","",IF(INDEX(Data!$BR:$BR,MATCH(AB89,Data!$A:$A,0),1)=0,"",INDEX(Data!$BR:$BR,MATCH(AB89,Data!$A:$A,0),1)))</f>
        <v/>
      </c>
      <c r="AB89" s="43" t="str">
        <f ca="1">IFERROR(INDEX(Data!$A$1:AC$1002,_xlfn.AGGREGATE(15,6,(OFFSET(Data!$A$1,0,MATCH(AB$6,Data!$1:$1,0)-1,1000,1)=IF(AB$7="","Yes",AB$7))/(OFFSET(Data!$A$1,0,MATCH(AB$6,Data!$1:$1,0)-1,1000,1)=IF(AB$7="","Yes",AB$7))*ROW(Data!$C$1:$C$1002),ROW(AB89)-ROW(AB$7)),1),"")</f>
        <v>TUDNxtra6</v>
      </c>
      <c r="AC89" s="43" t="str">
        <f ca="1">IF(AD89="","",IF(INDEX(Data!$BR:$BR,MATCH(AD89,Data!$A:$A,0),1)=0,"",INDEX(Data!$BR:$BR,MATCH(AD89,Data!$A:$A,0),1)))</f>
        <v/>
      </c>
      <c r="AD89" s="43" t="str">
        <f ca="1">IFERROR(INDEX(Data!$A$1:AE$1002,_xlfn.AGGREGATE(15,6,(OFFSET(Data!$A$1,0,MATCH(AD$6,Data!$1:$1,0)-1,1000,1)=IF(AD$7="","Yes",AD$7))/(OFFSET(Data!$A$1,0,MATCH(AD$6,Data!$1:$1,0)-1,1000,1)=IF(AD$7="","Yes",AD$7))*ROW(Data!$C$1:$C$1002),ROW(AD89)-ROW(AD$7)),1),"")</f>
        <v/>
      </c>
      <c r="AE89" s="43" t="str">
        <f ca="1">IF(AF89="","",IF(INDEX(Data!$BR:$BR,MATCH(AF89,Data!$A:$A,0),1)=0,"",INDEX(Data!$BR:$BR,MATCH(AF89,Data!$A:$A,0),1)))</f>
        <v/>
      </c>
      <c r="AF89" s="43" t="str">
        <f ca="1">IFERROR(INDEX(Data!$A$1:AM$1002,_xlfn.AGGREGATE(15,6,(OFFSET(Data!$A$1,0,MATCH(AF$6,Data!$1:$1,0)-1,1000,1)=IF(AF$7="","Yes",AF$7))/(OFFSET(Data!$A$1,0,MATCH(AF$6,Data!$1:$1,0)-1,1000,1)=IF(AF$7="","Yes",AF$7))*ROW(Data!$C$1:$C$1002),ROW(AF89)-ROW(AF$7)),1),"")</f>
        <v/>
      </c>
      <c r="AG89" s="43" t="str">
        <f ca="1">IF(AH89="","",IF(INDEX(Data!$BR:$BR,MATCH(AH89,Data!$A:$A,0),1)=0,"",INDEX(Data!$BR:$BR,MATCH(AH89,Data!$A:$A,0),1)))</f>
        <v/>
      </c>
      <c r="AH89" s="43" t="str">
        <f ca="1">IFERROR(INDEX(Data!$A$1:AO$1002,_xlfn.AGGREGATE(15,6,(OFFSET(Data!$A$1,0,MATCH(AH$6,Data!$1:$1,0)-1,1000,1)=IF(AH$7="","Yes",AH$7))/(OFFSET(Data!$A$1,0,MATCH(AH$6,Data!$1:$1,0)-1,1000,1)=IF(AH$7="","Yes",AH$7))*ROW(Data!$C$1:$C$1002),ROW(AH89)-ROW(AH$7)),1),"")</f>
        <v/>
      </c>
      <c r="AI89" s="43" t="str">
        <f ca="1">IF(AJ89="","",IF(INDEX(Data!$BR:$BR,MATCH(AJ89,Data!$A:$A,0),1)=0,"",INDEX(Data!$BR:$BR,MATCH(AJ89,Data!$A:$A,0),1)))</f>
        <v/>
      </c>
      <c r="AJ89" s="43" t="str">
        <f ca="1">IFERROR(INDEX(Data!$A$1:AQ$1002,_xlfn.AGGREGATE(15,6,(OFFSET(Data!$A$1,0,MATCH(AJ$6,Data!$1:$1,0)-1,1000,1)=IF(AJ$7="","Yes",AJ$7))/(OFFSET(Data!$A$1,0,MATCH(AJ$6,Data!$1:$1,0)-1,1000,1)=IF(AJ$7="","Yes",AJ$7))*ROW(Data!$C$1:$C$1002),ROW(AJ89)-ROW(AJ$7)),1),"")</f>
        <v/>
      </c>
      <c r="AK89" s="43" t="str">
        <f ca="1">IF(AL89="","",IF(INDEX(Data!$BR:$BR,MATCH(AL89,Data!$A:$A,0),1)=0,"",INDEX(Data!$BR:$BR,MATCH(AL89,Data!$A:$A,0),1)))</f>
        <v/>
      </c>
      <c r="AL89" s="43" t="str">
        <f ca="1">IFERROR(INDEX(Data!$A$1:AS$1002,_xlfn.AGGREGATE(15,6,(OFFSET(Data!$A$1,0,MATCH(AL$6,Data!$1:$1,0)-1,1000,1)=IF(AL$7="","Yes",AL$7))/(OFFSET(Data!$A$1,0,MATCH(AL$6,Data!$1:$1,0)-1,1000,1)=IF(AL$7="","Yes",AL$7))*ROW(Data!$C$1:$C$1002),ROW(AL89)-ROW(AL$7)),1),"")</f>
        <v/>
      </c>
      <c r="AM89" s="43" t="str">
        <f ca="1">IF(AN89="","",IF(INDEX(Data!$BR:$BR,MATCH(AN89,Data!$A:$A,0),1)=0,"",INDEX(Data!$BR:$BR,MATCH(AN89,Data!$A:$A,0),1)))</f>
        <v/>
      </c>
      <c r="AN89" s="43" t="str">
        <f ca="1">IFERROR(INDEX(Data!$A$1:AU$1002,_xlfn.AGGREGATE(15,6,(OFFSET(Data!$A$1,0,MATCH(AN$6,Data!$1:$1,0)-1,1000,1)=IF(AN$7="","Yes",AN$7))/(OFFSET(Data!$A$1,0,MATCH(AN$6,Data!$1:$1,0)-1,1000,1)=IF(AN$7="","Yes",AN$7))*ROW(Data!$C$1:$C$1002),ROW(AN89)-ROW(AN$7)),1),"")</f>
        <v/>
      </c>
    </row>
    <row r="90" spans="1:40" ht="24" x14ac:dyDescent="0.4">
      <c r="A90" s="43" t="str">
        <f ca="1">IF(B90="","",IF(INDEX(Data!$BR:$BR,MATCH(B90,Data!$A:$A,0),1)=0,"",INDEX(Data!$BR:$BR,MATCH(B90,Data!$A:$A,0),1)))</f>
        <v/>
      </c>
      <c r="B90" s="43" t="str">
        <f ca="1">IFERROR(INDEX(Data!A$1:$A$1002,_xlfn.AGGREGATE(15,6,(OFFSET(Data!$A$1,0,MATCH(B$6,Data!$1:$1,0)-1,1000,1)=IF(B$7="","Yes",B$7))/(OFFSET(Data!$A$1,0,MATCH(B$6,Data!$1:$1,0)-1,1000,1)=IF(B$7="","Yes",B$7))*ROW(Data!$C$1:$C$1002),ROW(B90)-ROW(B$7)),1),"")</f>
        <v/>
      </c>
      <c r="C90" s="43" t="str">
        <f ca="1">IF(D90="","",IF(INDEX(Data!$BR:$BR,MATCH(D90,Data!$A:$A,0),1)=0,"",INDEX(Data!$BR:$BR,MATCH(D90,Data!$A:$A,0),1)))</f>
        <v/>
      </c>
      <c r="D90" s="43" t="str">
        <f ca="1">IFERROR(INDEX(Data!$A$1:C$1002,_xlfn.AGGREGATE(15,6,(OFFSET(Data!$A$1,0,MATCH(D$6,Data!$1:$1,0)-1,1000,1)=IF(D$7="","Yes",D$7))/(OFFSET(Data!$A$1,0,MATCH(D$6,Data!$1:$1,0)-1,1000,1)=IF(D$7="","Yes",D$7))*ROW(Data!$C$1:$C$1002),ROW(D90)-ROW(D$7)),1),"")</f>
        <v/>
      </c>
      <c r="E90" s="43" t="str">
        <f ca="1">IF(F90="","",IF(INDEX(Data!$BR:$BR,MATCH(F90,Data!$A:$A,0),1)=0,"",INDEX(Data!$BR:$BR,MATCH(F90,Data!$A:$A,0),1)))</f>
        <v/>
      </c>
      <c r="F90" s="43" t="str">
        <f ca="1">IFERROR(INDEX(Data!$A$1:E$1002,_xlfn.AGGREGATE(15,6,(OFFSET(Data!$A$1,0,MATCH(F$6,Data!$1:$1,0)-1,1000,1)=IF(F$7="","Yes",F$7))/(OFFSET(Data!$A$1,0,MATCH(F$6,Data!$1:$1,0)-1,1000,1)=IF(F$7="","Yes",F$7))*ROW(Data!$C$1:$C$1002),ROW(F90)-ROW(F$7)),1),"")</f>
        <v/>
      </c>
      <c r="G90" s="43" t="str">
        <f ca="1">IF(H90="","",IF(INDEX(Data!$BR:$BR,MATCH(H90,Data!$A:$A,0),1)=0,"",INDEX(Data!$BR:$BR,MATCH(H90,Data!$A:$A,0),1)))</f>
        <v/>
      </c>
      <c r="H90" s="43" t="str">
        <f ca="1">IFERROR(INDEX(Data!$A$1:G$1002,_xlfn.AGGREGATE(15,6,(OFFSET(Data!$A$1,0,MATCH(H$6,Data!$1:$1,0)-1,1000,1)=IF(H$7="","Yes",H$7))/(OFFSET(Data!$A$1,0,MATCH(H$6,Data!$1:$1,0)-1,1000,1)=IF(H$7="","Yes",H$7))*ROW(Data!$C$1:$C$1002),ROW(H90)-ROW(H$7)),1),"")</f>
        <v/>
      </c>
      <c r="I90" s="43" t="str">
        <f ca="1">IF(J90="","",IF(INDEX(Data!$BR:$BR,MATCH(J90,Data!$A:$A,0),1)=0,"",INDEX(Data!$BR:$BR,MATCH(J90,Data!$A:$A,0),1)))</f>
        <v/>
      </c>
      <c r="J90" s="43" t="str">
        <f ca="1">IFERROR(INDEX(Data!$A$1:I$1002,_xlfn.AGGREGATE(15,6,(OFFSET(Data!$A$1,0,MATCH(J$6,Data!$1:$1,0)-1,1000,1)=IF(J$7="","Yes",J$7))/(OFFSET(Data!$A$1,0,MATCH(J$6,Data!$1:$1,0)-1,1000,1)=IF(J$7="","Yes",J$7))*ROW(Data!$C$1:$C$1002),ROW(J90)-ROW(J$7)),1),"")</f>
        <v/>
      </c>
      <c r="K90" s="43" t="str">
        <f ca="1">IF(L90="","",IF(INDEX(Data!$BR:$BR,MATCH(L90,Data!$A:$A,0),1)=0,"",INDEX(Data!$BR:$BR,MATCH(L90,Data!$A:$A,0),1)))</f>
        <v/>
      </c>
      <c r="L90" s="43" t="str">
        <f ca="1">IFERROR(INDEX(Data!$A$1:K$1002,_xlfn.AGGREGATE(15,6,(OFFSET(Data!$A$1,0,MATCH(L$6,Data!$1:$1,0)-1,1000,1)=IF(L$7="","Yes",L$7))/(OFFSET(Data!$A$1,0,MATCH(L$6,Data!$1:$1,0)-1,1000,1)=IF(L$7="","Yes",L$7))*ROW(Data!$C$1:$C$1002),ROW(L90)-ROW(L$7)),1),"")</f>
        <v/>
      </c>
      <c r="M90" s="43" t="str">
        <f ca="1">IF(N90="","",IF(INDEX(Data!$BR:$BR,MATCH(N90,Data!$A:$A,0),1)=0,"",INDEX(Data!$BR:$BR,MATCH(N90,Data!$A:$A,0),1)))</f>
        <v/>
      </c>
      <c r="N90" s="43" t="str">
        <f ca="1">IFERROR(INDEX(Data!$A$1:M$1002,_xlfn.AGGREGATE(15,6,(OFFSET(Data!$A$1,0,MATCH(N$6,Data!$1:$1,0)-1,1000,1)=IF(N$7="","Yes",N$7))/(OFFSET(Data!$A$1,0,MATCH(N$6,Data!$1:$1,0)-1,1000,1)=IF(N$7="","Yes",N$7))*ROW(Data!$C$1:$C$1002),ROW(N90)-ROW(N$7)),1),"")</f>
        <v>Telemundo</v>
      </c>
      <c r="O90" s="43" t="str">
        <f ca="1">IF(P90="","",IF(INDEX(Data!$BR:$BR,MATCH(P90,Data!$A:$A,0),1)=0,"",INDEX(Data!$BR:$BR,MATCH(P90,Data!$A:$A,0),1)))</f>
        <v/>
      </c>
      <c r="P90" s="43" t="str">
        <f ca="1">IFERROR(INDEX(Data!$A$1:O$1002,_xlfn.AGGREGATE(15,6,(OFFSET(Data!$A$1,0,MATCH(P$6,Data!$1:$1,0)-1,1000,1)=IF(P$7="","Yes",P$7))/(OFFSET(Data!$A$1,0,MATCH(P$6,Data!$1:$1,0)-1,1000,1)=IF(P$7="","Yes",P$7))*ROW(Data!$C$1:$C$1002),ROW(P90)-ROW(P$7)),1),"")</f>
        <v>NBA TV</v>
      </c>
      <c r="Q90" s="43" t="str">
        <f ca="1">IF(R90="","",IF(INDEX(Data!$BR:$BR,MATCH(R90,Data!$A:$A,0),1)=0,"",INDEX(Data!$BR:$BR,MATCH(R90,Data!$A:$A,0),1)))</f>
        <v/>
      </c>
      <c r="R90" s="43" t="str">
        <f ca="1">IFERROR(INDEX(Data!$A$1:Q$1002,_xlfn.AGGREGATE(15,6,(OFFSET(Data!$A$1,0,MATCH(R$6,Data!$1:$1,0)-1,1000,1)=IF(R$7="","Yes",R$7))/(OFFSET(Data!$A$1,0,MATCH(R$6,Data!$1:$1,0)-1,1000,1)=IF(R$7="","Yes",R$7))*ROW(Data!$C$1:$C$1002),ROW(R90)-ROW(R$7)),1),"")</f>
        <v>National Geographic</v>
      </c>
      <c r="S90" s="43" t="str">
        <f ca="1">IF(T90="","",IF(INDEX(Data!$BR:$BR,MATCH(T90,Data!$A:$A,0),1)=0,"",INDEX(Data!$BR:$BR,MATCH(T90,Data!$A:$A,0),1)))</f>
        <v/>
      </c>
      <c r="T90" s="43" t="str">
        <f ca="1">IFERROR(INDEX(Data!$A$1:R$1002,_xlfn.AGGREGATE(15,6,(OFFSET(Data!$A$1,0,MATCH(T$6,Data!$1:$1,0)-1,1000,1)=IF(T$7="","Yes",T$7))/(OFFSET(Data!$A$1,0,MATCH(T$6,Data!$1:$1,0)-1,1000,1)=IF(T$7="","Yes",T$7))*ROW(Data!$C$1:$C$1002),ROW(T90)-ROW(T$7)),1),"")</f>
        <v>Sur Perú</v>
      </c>
      <c r="U90" s="43" t="str">
        <f ca="1">IF(V90="","",IF(INDEX(Data!$BR:$BR,MATCH(V90,Data!$A:$A,0),1)=0,"",INDEX(Data!$BR:$BR,MATCH(V90,Data!$A:$A,0),1)))</f>
        <v/>
      </c>
      <c r="V90" s="43" t="str">
        <f ca="1">IFERROR(INDEX(Data!$A$1:T$1002,_xlfn.AGGREGATE(15,6,(OFFSET(Data!$A$1,0,MATCH(V$6,Data!$1:$1,0)-1,1000,1)=IF(V$7="","Yes",V$7))/(OFFSET(Data!$A$1,0,MATCH(V$6,Data!$1:$1,0)-1,1000,1)=IF(V$7="","Yes",V$7))*ROW(Data!$C$1:$C$1002),ROW(V90)-ROW(V$7)),1),"")</f>
        <v>Turner Classic Movies</v>
      </c>
      <c r="W90" s="43" t="str">
        <f ca="1">IF(X90="","",IF(INDEX(Data!$BR:$BR,MATCH(X90,Data!$A:$A,0),1)=0,"",INDEX(Data!$BR:$BR,MATCH(X90,Data!$A:$A,0),1)))</f>
        <v/>
      </c>
      <c r="X90" s="43" t="str">
        <f ca="1">IFERROR(INDEX(Data!$A$1:Y$1002,_xlfn.AGGREGATE(15,6,(OFFSET(Data!$A$1,0,MATCH(X$6,Data!$1:$1,0)-1,1000,1)=IF(X$7="","Yes",X$7))/(OFFSET(Data!$A$1,0,MATCH(X$6,Data!$1:$1,0)-1,1000,1)=IF(X$7="","Yes",X$7))*ROW(Data!$C$1:$C$1002),ROW(X90)-ROW(X$7)),1),"")</f>
        <v/>
      </c>
      <c r="Y90" s="43" t="str">
        <f ca="1">IF(Z90="","",IF(INDEX(Data!$BR:$BR,MATCH(Z90,Data!$A:$A,0),1)=0,"",INDEX(Data!$BR:$BR,MATCH(Z90,Data!$A:$A,0),1)))</f>
        <v/>
      </c>
      <c r="Z90" s="43" t="str">
        <f ca="1">IFERROR(INDEX(Data!$A$1:AA$1002,_xlfn.AGGREGATE(15,6,(OFFSET(Data!$A$1,0,MATCH(Z$6,Data!$1:$1,0)-1,1000,1)=IF(Z$7="","Yes",Z$7))/(OFFSET(Data!$A$1,0,MATCH(Z$6,Data!$1:$1,0)-1,1000,1)=IF(Z$7="","Yes",Z$7))*ROW(Data!$C$1:$C$1002),ROW(Z90)-ROW(Z$7)),1),"")</f>
        <v/>
      </c>
      <c r="AA90" s="43" t="str">
        <f ca="1">IF(AB90="","",IF(INDEX(Data!$BR:$BR,MATCH(AB90,Data!$A:$A,0),1)=0,"",INDEX(Data!$BR:$BR,MATCH(AB90,Data!$A:$A,0),1)))</f>
        <v/>
      </c>
      <c r="AB90" s="43" t="str">
        <f ca="1">IFERROR(INDEX(Data!$A$1:AC$1002,_xlfn.AGGREGATE(15,6,(OFFSET(Data!$A$1,0,MATCH(AB$6,Data!$1:$1,0)-1,1000,1)=IF(AB$7="","Yes",AB$7))/(OFFSET(Data!$A$1,0,MATCH(AB$6,Data!$1:$1,0)-1,1000,1)=IF(AB$7="","Yes",AB$7))*ROW(Data!$C$1:$C$1002),ROW(AB90)-ROW(AB$7)),1),"")</f>
        <v>TUDNxtra7</v>
      </c>
      <c r="AC90" s="43" t="str">
        <f ca="1">IF(AD90="","",IF(INDEX(Data!$BR:$BR,MATCH(AD90,Data!$A:$A,0),1)=0,"",INDEX(Data!$BR:$BR,MATCH(AD90,Data!$A:$A,0),1)))</f>
        <v/>
      </c>
      <c r="AD90" s="43" t="str">
        <f ca="1">IFERROR(INDEX(Data!$A$1:AE$1002,_xlfn.AGGREGATE(15,6,(OFFSET(Data!$A$1,0,MATCH(AD$6,Data!$1:$1,0)-1,1000,1)=IF(AD$7="","Yes",AD$7))/(OFFSET(Data!$A$1,0,MATCH(AD$6,Data!$1:$1,0)-1,1000,1)=IF(AD$7="","Yes",AD$7))*ROW(Data!$C$1:$C$1002),ROW(AD90)-ROW(AD$7)),1),"")</f>
        <v/>
      </c>
      <c r="AE90" s="43" t="str">
        <f ca="1">IF(AF90="","",IF(INDEX(Data!$BR:$BR,MATCH(AF90,Data!$A:$A,0),1)=0,"",INDEX(Data!$BR:$BR,MATCH(AF90,Data!$A:$A,0),1)))</f>
        <v/>
      </c>
      <c r="AF90" s="43" t="str">
        <f ca="1">IFERROR(INDEX(Data!$A$1:AM$1002,_xlfn.AGGREGATE(15,6,(OFFSET(Data!$A$1,0,MATCH(AF$6,Data!$1:$1,0)-1,1000,1)=IF(AF$7="","Yes",AF$7))/(OFFSET(Data!$A$1,0,MATCH(AF$6,Data!$1:$1,0)-1,1000,1)=IF(AF$7="","Yes",AF$7))*ROW(Data!$C$1:$C$1002),ROW(AF90)-ROW(AF$7)),1),"")</f>
        <v/>
      </c>
      <c r="AG90" s="43" t="str">
        <f ca="1">IF(AH90="","",IF(INDEX(Data!$BR:$BR,MATCH(AH90,Data!$A:$A,0),1)=0,"",INDEX(Data!$BR:$BR,MATCH(AH90,Data!$A:$A,0),1)))</f>
        <v/>
      </c>
      <c r="AH90" s="43" t="str">
        <f ca="1">IFERROR(INDEX(Data!$A$1:AO$1002,_xlfn.AGGREGATE(15,6,(OFFSET(Data!$A$1,0,MATCH(AH$6,Data!$1:$1,0)-1,1000,1)=IF(AH$7="","Yes",AH$7))/(OFFSET(Data!$A$1,0,MATCH(AH$6,Data!$1:$1,0)-1,1000,1)=IF(AH$7="","Yes",AH$7))*ROW(Data!$C$1:$C$1002),ROW(AH90)-ROW(AH$7)),1),"")</f>
        <v/>
      </c>
      <c r="AI90" s="43" t="str">
        <f ca="1">IF(AJ90="","",IF(INDEX(Data!$BR:$BR,MATCH(AJ90,Data!$A:$A,0),1)=0,"",INDEX(Data!$BR:$BR,MATCH(AJ90,Data!$A:$A,0),1)))</f>
        <v/>
      </c>
      <c r="AJ90" s="43" t="str">
        <f ca="1">IFERROR(INDEX(Data!$A$1:AQ$1002,_xlfn.AGGREGATE(15,6,(OFFSET(Data!$A$1,0,MATCH(AJ$6,Data!$1:$1,0)-1,1000,1)=IF(AJ$7="","Yes",AJ$7))/(OFFSET(Data!$A$1,0,MATCH(AJ$6,Data!$1:$1,0)-1,1000,1)=IF(AJ$7="","Yes",AJ$7))*ROW(Data!$C$1:$C$1002),ROW(AJ90)-ROW(AJ$7)),1),"")</f>
        <v/>
      </c>
      <c r="AK90" s="43" t="str">
        <f ca="1">IF(AL90="","",IF(INDEX(Data!$BR:$BR,MATCH(AL90,Data!$A:$A,0),1)=0,"",INDEX(Data!$BR:$BR,MATCH(AL90,Data!$A:$A,0),1)))</f>
        <v/>
      </c>
      <c r="AL90" s="43" t="str">
        <f ca="1">IFERROR(INDEX(Data!$A$1:AS$1002,_xlfn.AGGREGATE(15,6,(OFFSET(Data!$A$1,0,MATCH(AL$6,Data!$1:$1,0)-1,1000,1)=IF(AL$7="","Yes",AL$7))/(OFFSET(Data!$A$1,0,MATCH(AL$6,Data!$1:$1,0)-1,1000,1)=IF(AL$7="","Yes",AL$7))*ROW(Data!$C$1:$C$1002),ROW(AL90)-ROW(AL$7)),1),"")</f>
        <v/>
      </c>
      <c r="AM90" s="43" t="str">
        <f ca="1">IF(AN90="","",IF(INDEX(Data!$BR:$BR,MATCH(AN90,Data!$A:$A,0),1)=0,"",INDEX(Data!$BR:$BR,MATCH(AN90,Data!$A:$A,0),1)))</f>
        <v/>
      </c>
      <c r="AN90" s="43" t="str">
        <f ca="1">IFERROR(INDEX(Data!$A$1:AU$1002,_xlfn.AGGREGATE(15,6,(OFFSET(Data!$A$1,0,MATCH(AN$6,Data!$1:$1,0)-1,1000,1)=IF(AN$7="","Yes",AN$7))/(OFFSET(Data!$A$1,0,MATCH(AN$6,Data!$1:$1,0)-1,1000,1)=IF(AN$7="","Yes",AN$7))*ROW(Data!$C$1:$C$1002),ROW(AN90)-ROW(AN$7)),1),"")</f>
        <v/>
      </c>
    </row>
    <row r="91" spans="1:40" x14ac:dyDescent="0.4">
      <c r="A91" s="43" t="str">
        <f ca="1">IF(B91="","",IF(INDEX(Data!$BR:$BR,MATCH(B91,Data!$A:$A,0),1)=0,"",INDEX(Data!$BR:$BR,MATCH(B91,Data!$A:$A,0),1)))</f>
        <v/>
      </c>
      <c r="B91" s="43" t="str">
        <f ca="1">IFERROR(INDEX(Data!A$1:$A$1002,_xlfn.AGGREGATE(15,6,(OFFSET(Data!$A$1,0,MATCH(B$6,Data!$1:$1,0)-1,1000,1)=IF(B$7="","Yes",B$7))/(OFFSET(Data!$A$1,0,MATCH(B$6,Data!$1:$1,0)-1,1000,1)=IF(B$7="","Yes",B$7))*ROW(Data!$C$1:$C$1002),ROW(B91)-ROW(B$7)),1),"")</f>
        <v/>
      </c>
      <c r="C91" s="43" t="str">
        <f ca="1">IF(D91="","",IF(INDEX(Data!$BR:$BR,MATCH(D91,Data!$A:$A,0),1)=0,"",INDEX(Data!$BR:$BR,MATCH(D91,Data!$A:$A,0),1)))</f>
        <v/>
      </c>
      <c r="D91" s="43" t="str">
        <f ca="1">IFERROR(INDEX(Data!$A$1:C$1002,_xlfn.AGGREGATE(15,6,(OFFSET(Data!$A$1,0,MATCH(D$6,Data!$1:$1,0)-1,1000,1)=IF(D$7="","Yes",D$7))/(OFFSET(Data!$A$1,0,MATCH(D$6,Data!$1:$1,0)-1,1000,1)=IF(D$7="","Yes",D$7))*ROW(Data!$C$1:$C$1002),ROW(D91)-ROW(D$7)),1),"")</f>
        <v/>
      </c>
      <c r="E91" s="43" t="str">
        <f ca="1">IF(F91="","",IF(INDEX(Data!$BR:$BR,MATCH(F91,Data!$A:$A,0),1)=0,"",INDEX(Data!$BR:$BR,MATCH(F91,Data!$A:$A,0),1)))</f>
        <v/>
      </c>
      <c r="F91" s="43" t="str">
        <f ca="1">IFERROR(INDEX(Data!$A$1:E$1002,_xlfn.AGGREGATE(15,6,(OFFSET(Data!$A$1,0,MATCH(F$6,Data!$1:$1,0)-1,1000,1)=IF(F$7="","Yes",F$7))/(OFFSET(Data!$A$1,0,MATCH(F$6,Data!$1:$1,0)-1,1000,1)=IF(F$7="","Yes",F$7))*ROW(Data!$C$1:$C$1002),ROW(F91)-ROW(F$7)),1),"")</f>
        <v/>
      </c>
      <c r="G91" s="43" t="str">
        <f ca="1">IF(H91="","",IF(INDEX(Data!$BR:$BR,MATCH(H91,Data!$A:$A,0),1)=0,"",INDEX(Data!$BR:$BR,MATCH(H91,Data!$A:$A,0),1)))</f>
        <v/>
      </c>
      <c r="H91" s="43" t="str">
        <f ca="1">IFERROR(INDEX(Data!$A$1:G$1002,_xlfn.AGGREGATE(15,6,(OFFSET(Data!$A$1,0,MATCH(H$6,Data!$1:$1,0)-1,1000,1)=IF(H$7="","Yes",H$7))/(OFFSET(Data!$A$1,0,MATCH(H$6,Data!$1:$1,0)-1,1000,1)=IF(H$7="","Yes",H$7))*ROW(Data!$C$1:$C$1002),ROW(H91)-ROW(H$7)),1),"")</f>
        <v/>
      </c>
      <c r="I91" s="43" t="str">
        <f ca="1">IF(J91="","",IF(INDEX(Data!$BR:$BR,MATCH(J91,Data!$A:$A,0),1)=0,"",INDEX(Data!$BR:$BR,MATCH(J91,Data!$A:$A,0),1)))</f>
        <v/>
      </c>
      <c r="J91" s="43" t="str">
        <f ca="1">IFERROR(INDEX(Data!$A$1:I$1002,_xlfn.AGGREGATE(15,6,(OFFSET(Data!$A$1,0,MATCH(J$6,Data!$1:$1,0)-1,1000,1)=IF(J$7="","Yes",J$7))/(OFFSET(Data!$A$1,0,MATCH(J$6,Data!$1:$1,0)-1,1000,1)=IF(J$7="","Yes",J$7))*ROW(Data!$C$1:$C$1002),ROW(J91)-ROW(J$7)),1),"")</f>
        <v/>
      </c>
      <c r="K91" s="43" t="str">
        <f ca="1">IF(L91="","",IF(INDEX(Data!$BR:$BR,MATCH(L91,Data!$A:$A,0),1)=0,"",INDEX(Data!$BR:$BR,MATCH(L91,Data!$A:$A,0),1)))</f>
        <v/>
      </c>
      <c r="L91" s="43" t="str">
        <f ca="1">IFERROR(INDEX(Data!$A$1:K$1002,_xlfn.AGGREGATE(15,6,(OFFSET(Data!$A$1,0,MATCH(L$6,Data!$1:$1,0)-1,1000,1)=IF(L$7="","Yes",L$7))/(OFFSET(Data!$A$1,0,MATCH(L$6,Data!$1:$1,0)-1,1000,1)=IF(L$7="","Yes",L$7))*ROW(Data!$C$1:$C$1002),ROW(L91)-ROW(L$7)),1),"")</f>
        <v/>
      </c>
      <c r="M91" s="43" t="str">
        <f ca="1">IF(N91="","",IF(INDEX(Data!$BR:$BR,MATCH(N91,Data!$A:$A,0),1)=0,"",INDEX(Data!$BR:$BR,MATCH(N91,Data!$A:$A,0),1)))</f>
        <v/>
      </c>
      <c r="N91" s="43" t="str">
        <f ca="1">IFERROR(INDEX(Data!$A$1:M$1002,_xlfn.AGGREGATE(15,6,(OFFSET(Data!$A$1,0,MATCH(N$6,Data!$1:$1,0)-1,1000,1)=IF(N$7="","Yes",N$7))/(OFFSET(Data!$A$1,0,MATCH(N$6,Data!$1:$1,0)-1,1000,1)=IF(N$7="","Yes",N$7))*ROW(Data!$C$1:$C$1002),ROW(N91)-ROW(N$7)),1),"")</f>
        <v>Tennis Channel</v>
      </c>
      <c r="O91" s="43">
        <f ca="1">IF(P91="","",IF(INDEX(Data!$BR:$BR,MATCH(P91,Data!$A:$A,0),1)=0,"",INDEX(Data!$BR:$BR,MATCH(P91,Data!$A:$A,0),1)))</f>
        <v>1</v>
      </c>
      <c r="P91" s="43" t="str">
        <f ca="1">IFERROR(INDEX(Data!$A$1:O$1002,_xlfn.AGGREGATE(15,6,(OFFSET(Data!$A$1,0,MATCH(P$6,Data!$1:$1,0)-1,1000,1)=IF(P$7="","Yes",P$7))/(OFFSET(Data!$A$1,0,MATCH(P$6,Data!$1:$1,0)-1,1000,1)=IF(P$7="","Yes",P$7))*ROW(Data!$C$1:$C$1002),ROW(P91)-ROW(P$7)),1),"")</f>
        <v>NBC</v>
      </c>
      <c r="Q91" s="43" t="str">
        <f ca="1">IF(R91="","",IF(INDEX(Data!$BR:$BR,MATCH(R91,Data!$A:$A,0),1)=0,"",INDEX(Data!$BR:$BR,MATCH(R91,Data!$A:$A,0),1)))</f>
        <v/>
      </c>
      <c r="R91" s="43" t="str">
        <f ca="1">IFERROR(INDEX(Data!$A$1:Q$1002,_xlfn.AGGREGATE(15,6,(OFFSET(Data!$A$1,0,MATCH(R$6,Data!$1:$1,0)-1,1000,1)=IF(R$7="","Yes",R$7))/(OFFSET(Data!$A$1,0,MATCH(R$6,Data!$1:$1,0)-1,1000,1)=IF(R$7="","Yes",R$7))*ROW(Data!$C$1:$C$1002),ROW(R91)-ROW(R$7)),1),"")</f>
        <v>NBA TV</v>
      </c>
      <c r="S91" s="43" t="str">
        <f ca="1">IF(T91="","",IF(INDEX(Data!$BR:$BR,MATCH(T91,Data!$A:$A,0),1)=0,"",INDEX(Data!$BR:$BR,MATCH(T91,Data!$A:$A,0),1)))</f>
        <v/>
      </c>
      <c r="T91" s="43" t="str">
        <f ca="1">IFERROR(INDEX(Data!$A$1:R$1002,_xlfn.AGGREGATE(15,6,(OFFSET(Data!$A$1,0,MATCH(T$6,Data!$1:$1,0)-1,1000,1)=IF(T$7="","Yes",T$7))/(OFFSET(Data!$A$1,0,MATCH(T$6,Data!$1:$1,0)-1,1000,1)=IF(T$7="","Yes",T$7))*ROW(Data!$C$1:$C$1002),ROW(T91)-ROW(T$7)),1),"")</f>
        <v>TBS</v>
      </c>
      <c r="U91" s="43" t="str">
        <f ca="1">IF(V91="","",IF(INDEX(Data!$BR:$BR,MATCH(V91,Data!$A:$A,0),1)=0,"",INDEX(Data!$BR:$BR,MATCH(V91,Data!$A:$A,0),1)))</f>
        <v/>
      </c>
      <c r="V91" s="43" t="str">
        <f ca="1">IFERROR(INDEX(Data!$A$1:T$1002,_xlfn.AGGREGATE(15,6,(OFFSET(Data!$A$1,0,MATCH(V$6,Data!$1:$1,0)-1,1000,1)=IF(V$7="","Yes",V$7))/(OFFSET(Data!$A$1,0,MATCH(V$6,Data!$1:$1,0)-1,1000,1)=IF(V$7="","Yes",V$7))*ROW(Data!$C$1:$C$1002),ROW(V91)-ROW(V$7)),1),"")</f>
        <v>Universal Kids</v>
      </c>
      <c r="W91" s="43" t="str">
        <f ca="1">IF(X91="","",IF(INDEX(Data!$BR:$BR,MATCH(X91,Data!$A:$A,0),1)=0,"",INDEX(Data!$BR:$BR,MATCH(X91,Data!$A:$A,0),1)))</f>
        <v/>
      </c>
      <c r="X91" s="43" t="str">
        <f ca="1">IFERROR(INDEX(Data!$A$1:Y$1002,_xlfn.AGGREGATE(15,6,(OFFSET(Data!$A$1,0,MATCH(X$6,Data!$1:$1,0)-1,1000,1)=IF(X$7="","Yes",X$7))/(OFFSET(Data!$A$1,0,MATCH(X$6,Data!$1:$1,0)-1,1000,1)=IF(X$7="","Yes",X$7))*ROW(Data!$C$1:$C$1002),ROW(X91)-ROW(X$7)),1),"")</f>
        <v/>
      </c>
      <c r="Y91" s="43" t="str">
        <f ca="1">IF(Z91="","",IF(INDEX(Data!$BR:$BR,MATCH(Z91,Data!$A:$A,0),1)=0,"",INDEX(Data!$BR:$BR,MATCH(Z91,Data!$A:$A,0),1)))</f>
        <v/>
      </c>
      <c r="Z91" s="43" t="str">
        <f ca="1">IFERROR(INDEX(Data!$A$1:AA$1002,_xlfn.AGGREGATE(15,6,(OFFSET(Data!$A$1,0,MATCH(Z$6,Data!$1:$1,0)-1,1000,1)=IF(Z$7="","Yes",Z$7))/(OFFSET(Data!$A$1,0,MATCH(Z$6,Data!$1:$1,0)-1,1000,1)=IF(Z$7="","Yes",Z$7))*ROW(Data!$C$1:$C$1002),ROW(Z91)-ROW(Z$7)),1),"")</f>
        <v/>
      </c>
      <c r="AA91" s="43" t="str">
        <f ca="1">IF(AB91="","",IF(INDEX(Data!$BR:$BR,MATCH(AB91,Data!$A:$A,0),1)=0,"",INDEX(Data!$BR:$BR,MATCH(AB91,Data!$A:$A,0),1)))</f>
        <v/>
      </c>
      <c r="AB91" s="43" t="str">
        <f ca="1">IFERROR(INDEX(Data!$A$1:AC$1002,_xlfn.AGGREGATE(15,6,(OFFSET(Data!$A$1,0,MATCH(AB$6,Data!$1:$1,0)-1,1000,1)=IF(AB$7="","Yes",AB$7))/(OFFSET(Data!$A$1,0,MATCH(AB$6,Data!$1:$1,0)-1,1000,1)=IF(AB$7="","Yes",AB$7))*ROW(Data!$C$1:$C$1002),ROW(AB91)-ROW(AB$7)),1),"")</f>
        <v>TUDNxtra8</v>
      </c>
      <c r="AC91" s="43" t="str">
        <f ca="1">IF(AD91="","",IF(INDEX(Data!$BR:$BR,MATCH(AD91,Data!$A:$A,0),1)=0,"",INDEX(Data!$BR:$BR,MATCH(AD91,Data!$A:$A,0),1)))</f>
        <v/>
      </c>
      <c r="AD91" s="43" t="str">
        <f ca="1">IFERROR(INDEX(Data!$A$1:AE$1002,_xlfn.AGGREGATE(15,6,(OFFSET(Data!$A$1,0,MATCH(AD$6,Data!$1:$1,0)-1,1000,1)=IF(AD$7="","Yes",AD$7))/(OFFSET(Data!$A$1,0,MATCH(AD$6,Data!$1:$1,0)-1,1000,1)=IF(AD$7="","Yes",AD$7))*ROW(Data!$C$1:$C$1002),ROW(AD91)-ROW(AD$7)),1),"")</f>
        <v/>
      </c>
      <c r="AE91" s="43" t="str">
        <f ca="1">IF(AF91="","",IF(INDEX(Data!$BR:$BR,MATCH(AF91,Data!$A:$A,0),1)=0,"",INDEX(Data!$BR:$BR,MATCH(AF91,Data!$A:$A,0),1)))</f>
        <v/>
      </c>
      <c r="AF91" s="43" t="str">
        <f ca="1">IFERROR(INDEX(Data!$A$1:AM$1002,_xlfn.AGGREGATE(15,6,(OFFSET(Data!$A$1,0,MATCH(AF$6,Data!$1:$1,0)-1,1000,1)=IF(AF$7="","Yes",AF$7))/(OFFSET(Data!$A$1,0,MATCH(AF$6,Data!$1:$1,0)-1,1000,1)=IF(AF$7="","Yes",AF$7))*ROW(Data!$C$1:$C$1002),ROW(AF91)-ROW(AF$7)),1),"")</f>
        <v/>
      </c>
      <c r="AG91" s="43" t="str">
        <f ca="1">IF(AH91="","",IF(INDEX(Data!$BR:$BR,MATCH(AH91,Data!$A:$A,0),1)=0,"",INDEX(Data!$BR:$BR,MATCH(AH91,Data!$A:$A,0),1)))</f>
        <v/>
      </c>
      <c r="AH91" s="43" t="str">
        <f ca="1">IFERROR(INDEX(Data!$A$1:AO$1002,_xlfn.AGGREGATE(15,6,(OFFSET(Data!$A$1,0,MATCH(AH$6,Data!$1:$1,0)-1,1000,1)=IF(AH$7="","Yes",AH$7))/(OFFSET(Data!$A$1,0,MATCH(AH$6,Data!$1:$1,0)-1,1000,1)=IF(AH$7="","Yes",AH$7))*ROW(Data!$C$1:$C$1002),ROW(AH91)-ROW(AH$7)),1),"")</f>
        <v/>
      </c>
      <c r="AI91" s="43" t="str">
        <f ca="1">IF(AJ91="","",IF(INDEX(Data!$BR:$BR,MATCH(AJ91,Data!$A:$A,0),1)=0,"",INDEX(Data!$BR:$BR,MATCH(AJ91,Data!$A:$A,0),1)))</f>
        <v/>
      </c>
      <c r="AJ91" s="43" t="str">
        <f ca="1">IFERROR(INDEX(Data!$A$1:AQ$1002,_xlfn.AGGREGATE(15,6,(OFFSET(Data!$A$1,0,MATCH(AJ$6,Data!$1:$1,0)-1,1000,1)=IF(AJ$7="","Yes",AJ$7))/(OFFSET(Data!$A$1,0,MATCH(AJ$6,Data!$1:$1,0)-1,1000,1)=IF(AJ$7="","Yes",AJ$7))*ROW(Data!$C$1:$C$1002),ROW(AJ91)-ROW(AJ$7)),1),"")</f>
        <v/>
      </c>
      <c r="AK91" s="43" t="str">
        <f ca="1">IF(AL91="","",IF(INDEX(Data!$BR:$BR,MATCH(AL91,Data!$A:$A,0),1)=0,"",INDEX(Data!$BR:$BR,MATCH(AL91,Data!$A:$A,0),1)))</f>
        <v/>
      </c>
      <c r="AL91" s="43" t="str">
        <f ca="1">IFERROR(INDEX(Data!$A$1:AS$1002,_xlfn.AGGREGATE(15,6,(OFFSET(Data!$A$1,0,MATCH(AL$6,Data!$1:$1,0)-1,1000,1)=IF(AL$7="","Yes",AL$7))/(OFFSET(Data!$A$1,0,MATCH(AL$6,Data!$1:$1,0)-1,1000,1)=IF(AL$7="","Yes",AL$7))*ROW(Data!$C$1:$C$1002),ROW(AL91)-ROW(AL$7)),1),"")</f>
        <v/>
      </c>
      <c r="AM91" s="43" t="str">
        <f ca="1">IF(AN91="","",IF(INDEX(Data!$BR:$BR,MATCH(AN91,Data!$A:$A,0),1)=0,"",INDEX(Data!$BR:$BR,MATCH(AN91,Data!$A:$A,0),1)))</f>
        <v/>
      </c>
      <c r="AN91" s="43" t="str">
        <f ca="1">IFERROR(INDEX(Data!$A$1:AU$1002,_xlfn.AGGREGATE(15,6,(OFFSET(Data!$A$1,0,MATCH(AN$6,Data!$1:$1,0)-1,1000,1)=IF(AN$7="","Yes",AN$7))/(OFFSET(Data!$A$1,0,MATCH(AN$6,Data!$1:$1,0)-1,1000,1)=IF(AN$7="","Yes",AN$7))*ROW(Data!$C$1:$C$1002),ROW(AN91)-ROW(AN$7)),1),"")</f>
        <v/>
      </c>
    </row>
    <row r="92" spans="1:40" ht="24" x14ac:dyDescent="0.4">
      <c r="A92" s="43" t="str">
        <f ca="1">IF(B92="","",IF(INDEX(Data!$BR:$BR,MATCH(B92,Data!$A:$A,0),1)=0,"",INDEX(Data!$BR:$BR,MATCH(B92,Data!$A:$A,0),1)))</f>
        <v/>
      </c>
      <c r="B92" s="43" t="str">
        <f ca="1">IFERROR(INDEX(Data!A$1:$A$1002,_xlfn.AGGREGATE(15,6,(OFFSET(Data!$A$1,0,MATCH(B$6,Data!$1:$1,0)-1,1000,1)=IF(B$7="","Yes",B$7))/(OFFSET(Data!$A$1,0,MATCH(B$6,Data!$1:$1,0)-1,1000,1)=IF(B$7="","Yes",B$7))*ROW(Data!$C$1:$C$1002),ROW(B92)-ROW(B$7)),1),"")</f>
        <v/>
      </c>
      <c r="C92" s="43" t="str">
        <f ca="1">IF(D92="","",IF(INDEX(Data!$BR:$BR,MATCH(D92,Data!$A:$A,0),1)=0,"",INDEX(Data!$BR:$BR,MATCH(D92,Data!$A:$A,0),1)))</f>
        <v/>
      </c>
      <c r="D92" s="43" t="str">
        <f ca="1">IFERROR(INDEX(Data!$A$1:C$1002,_xlfn.AGGREGATE(15,6,(OFFSET(Data!$A$1,0,MATCH(D$6,Data!$1:$1,0)-1,1000,1)=IF(D$7="","Yes",D$7))/(OFFSET(Data!$A$1,0,MATCH(D$6,Data!$1:$1,0)-1,1000,1)=IF(D$7="","Yes",D$7))*ROW(Data!$C$1:$C$1002),ROW(D92)-ROW(D$7)),1),"")</f>
        <v/>
      </c>
      <c r="E92" s="43" t="str">
        <f ca="1">IF(F92="","",IF(INDEX(Data!$BR:$BR,MATCH(F92,Data!$A:$A,0),1)=0,"",INDEX(Data!$BR:$BR,MATCH(F92,Data!$A:$A,0),1)))</f>
        <v/>
      </c>
      <c r="F92" s="43" t="str">
        <f ca="1">IFERROR(INDEX(Data!$A$1:E$1002,_xlfn.AGGREGATE(15,6,(OFFSET(Data!$A$1,0,MATCH(F$6,Data!$1:$1,0)-1,1000,1)=IF(F$7="","Yes",F$7))/(OFFSET(Data!$A$1,0,MATCH(F$6,Data!$1:$1,0)-1,1000,1)=IF(F$7="","Yes",F$7))*ROW(Data!$C$1:$C$1002),ROW(F92)-ROW(F$7)),1),"")</f>
        <v/>
      </c>
      <c r="G92" s="43" t="str">
        <f ca="1">IF(H92="","",IF(INDEX(Data!$BR:$BR,MATCH(H92,Data!$A:$A,0),1)=0,"",INDEX(Data!$BR:$BR,MATCH(H92,Data!$A:$A,0),1)))</f>
        <v/>
      </c>
      <c r="H92" s="43" t="str">
        <f ca="1">IFERROR(INDEX(Data!$A$1:G$1002,_xlfn.AGGREGATE(15,6,(OFFSET(Data!$A$1,0,MATCH(H$6,Data!$1:$1,0)-1,1000,1)=IF(H$7="","Yes",H$7))/(OFFSET(Data!$A$1,0,MATCH(H$6,Data!$1:$1,0)-1,1000,1)=IF(H$7="","Yes",H$7))*ROW(Data!$C$1:$C$1002),ROW(H92)-ROW(H$7)),1),"")</f>
        <v/>
      </c>
      <c r="I92" s="43" t="str">
        <f ca="1">IF(J92="","",IF(INDEX(Data!$BR:$BR,MATCH(J92,Data!$A:$A,0),1)=0,"",INDEX(Data!$BR:$BR,MATCH(J92,Data!$A:$A,0),1)))</f>
        <v/>
      </c>
      <c r="J92" s="43" t="str">
        <f ca="1">IFERROR(INDEX(Data!$A$1:I$1002,_xlfn.AGGREGATE(15,6,(OFFSET(Data!$A$1,0,MATCH(J$6,Data!$1:$1,0)-1,1000,1)=IF(J$7="","Yes",J$7))/(OFFSET(Data!$A$1,0,MATCH(J$6,Data!$1:$1,0)-1,1000,1)=IF(J$7="","Yes",J$7))*ROW(Data!$C$1:$C$1002),ROW(J92)-ROW(J$7)),1),"")</f>
        <v/>
      </c>
      <c r="K92" s="43" t="str">
        <f ca="1">IF(L92="","",IF(INDEX(Data!$BR:$BR,MATCH(L92,Data!$A:$A,0),1)=0,"",INDEX(Data!$BR:$BR,MATCH(L92,Data!$A:$A,0),1)))</f>
        <v/>
      </c>
      <c r="L92" s="43" t="str">
        <f ca="1">IFERROR(INDEX(Data!$A$1:K$1002,_xlfn.AGGREGATE(15,6,(OFFSET(Data!$A$1,0,MATCH(L$6,Data!$1:$1,0)-1,1000,1)=IF(L$7="","Yes",L$7))/(OFFSET(Data!$A$1,0,MATCH(L$6,Data!$1:$1,0)-1,1000,1)=IF(L$7="","Yes",L$7))*ROW(Data!$C$1:$C$1002),ROW(L92)-ROW(L$7)),1),"")</f>
        <v/>
      </c>
      <c r="M92" s="43" t="str">
        <f ca="1">IF(N92="","",IF(INDEX(Data!$BR:$BR,MATCH(N92,Data!$A:$A,0),1)=0,"",INDEX(Data!$BR:$BR,MATCH(N92,Data!$A:$A,0),1)))</f>
        <v/>
      </c>
      <c r="N92" s="43" t="str">
        <f ca="1">IFERROR(INDEX(Data!$A$1:M$1002,_xlfn.AGGREGATE(15,6,(OFFSET(Data!$A$1,0,MATCH(N$6,Data!$1:$1,0)-1,1000,1)=IF(N$7="","Yes",N$7))/(OFFSET(Data!$A$1,0,MATCH(N$6,Data!$1:$1,0)-1,1000,1)=IF(N$7="","Yes",N$7))*ROW(Data!$C$1:$C$1002),ROW(N92)-ROW(N$7)),1),"")</f>
        <v>TLC</v>
      </c>
      <c r="O92" s="43" t="str">
        <f ca="1">IF(P92="","",IF(INDEX(Data!$BR:$BR,MATCH(P92,Data!$A:$A,0),1)=0,"",INDEX(Data!$BR:$BR,MATCH(P92,Data!$A:$A,0),1)))</f>
        <v/>
      </c>
      <c r="P92" s="43" t="str">
        <f ca="1">IFERROR(INDEX(Data!$A$1:O$1002,_xlfn.AGGREGATE(15,6,(OFFSET(Data!$A$1,0,MATCH(P$6,Data!$1:$1,0)-1,1000,1)=IF(P$7="","Yes",P$7))/(OFFSET(Data!$A$1,0,MATCH(P$6,Data!$1:$1,0)-1,1000,1)=IF(P$7="","Yes",P$7))*ROW(Data!$C$1:$C$1002),ROW(P92)-ROW(P$7)),1),"")</f>
        <v>NBC Sports Network</v>
      </c>
      <c r="Q92" s="43">
        <f ca="1">IF(R92="","",IF(INDEX(Data!$BR:$BR,MATCH(R92,Data!$A:$A,0),1)=0,"",INDEX(Data!$BR:$BR,MATCH(R92,Data!$A:$A,0),1)))</f>
        <v>1</v>
      </c>
      <c r="R92" s="43" t="str">
        <f ca="1">IFERROR(INDEX(Data!$A$1:Q$1002,_xlfn.AGGREGATE(15,6,(OFFSET(Data!$A$1,0,MATCH(R$6,Data!$1:$1,0)-1,1000,1)=IF(R$7="","Yes",R$7))/(OFFSET(Data!$A$1,0,MATCH(R$6,Data!$1:$1,0)-1,1000,1)=IF(R$7="","Yes",R$7))*ROW(Data!$C$1:$C$1002),ROW(R92)-ROW(R$7)),1),"")</f>
        <v>NBC</v>
      </c>
      <c r="S92" s="43" t="str">
        <f ca="1">IF(T92="","",IF(INDEX(Data!$BR:$BR,MATCH(T92,Data!$A:$A,0),1)=0,"",INDEX(Data!$BR:$BR,MATCH(T92,Data!$A:$A,0),1)))</f>
        <v/>
      </c>
      <c r="T92" s="43" t="str">
        <f ca="1">IFERROR(INDEX(Data!$A$1:R$1002,_xlfn.AGGREGATE(15,6,(OFFSET(Data!$A$1,0,MATCH(T$6,Data!$1:$1,0)-1,1000,1)=IF(T$7="","Yes",T$7))/(OFFSET(Data!$A$1,0,MATCH(T$6,Data!$1:$1,0)-1,1000,1)=IF(T$7="","Yes",T$7))*ROW(Data!$C$1:$C$1002),ROW(T92)-ROW(T$7)),1),"")</f>
        <v>Telecentro</v>
      </c>
      <c r="U92" s="43" t="str">
        <f ca="1">IF(V92="","",IF(INDEX(Data!$BR:$BR,MATCH(V92,Data!$A:$A,0),1)=0,"",INDEX(Data!$BR:$BR,MATCH(V92,Data!$A:$A,0),1)))</f>
        <v/>
      </c>
      <c r="V92" s="43" t="str">
        <f ca="1">IFERROR(INDEX(Data!$A$1:T$1002,_xlfn.AGGREGATE(15,6,(OFFSET(Data!$A$1,0,MATCH(V$6,Data!$1:$1,0)-1,1000,1)=IF(V$7="","Yes",V$7))/(OFFSET(Data!$A$1,0,MATCH(V$6,Data!$1:$1,0)-1,1000,1)=IF(V$7="","Yes",V$7))*ROW(Data!$C$1:$C$1002),ROW(V92)-ROW(V$7)),1),"")</f>
        <v>Universo</v>
      </c>
      <c r="W92" s="43" t="str">
        <f ca="1">IF(X92="","",IF(INDEX(Data!$BR:$BR,MATCH(X92,Data!$A:$A,0),1)=0,"",INDEX(Data!$BR:$BR,MATCH(X92,Data!$A:$A,0),1)))</f>
        <v/>
      </c>
      <c r="X92" s="43" t="str">
        <f ca="1">IFERROR(INDEX(Data!$A$1:Y$1002,_xlfn.AGGREGATE(15,6,(OFFSET(Data!$A$1,0,MATCH(X$6,Data!$1:$1,0)-1,1000,1)=IF(X$7="","Yes",X$7))/(OFFSET(Data!$A$1,0,MATCH(X$6,Data!$1:$1,0)-1,1000,1)=IF(X$7="","Yes",X$7))*ROW(Data!$C$1:$C$1002),ROW(X92)-ROW(X$7)),1),"")</f>
        <v/>
      </c>
      <c r="Y92" s="43" t="str">
        <f ca="1">IF(Z92="","",IF(INDEX(Data!$BR:$BR,MATCH(Z92,Data!$A:$A,0),1)=0,"",INDEX(Data!$BR:$BR,MATCH(Z92,Data!$A:$A,0),1)))</f>
        <v/>
      </c>
      <c r="Z92" s="43" t="str">
        <f ca="1">IFERROR(INDEX(Data!$A$1:AA$1002,_xlfn.AGGREGATE(15,6,(OFFSET(Data!$A$1,0,MATCH(Z$6,Data!$1:$1,0)-1,1000,1)=IF(Z$7="","Yes",Z$7))/(OFFSET(Data!$A$1,0,MATCH(Z$6,Data!$1:$1,0)-1,1000,1)=IF(Z$7="","Yes",Z$7))*ROW(Data!$C$1:$C$1002),ROW(Z92)-ROW(Z$7)),1),"")</f>
        <v/>
      </c>
      <c r="AA92" s="43" t="str">
        <f ca="1">IF(AB92="","",IF(INDEX(Data!$BR:$BR,MATCH(AB92,Data!$A:$A,0),1)=0,"",INDEX(Data!$BR:$BR,MATCH(AB92,Data!$A:$A,0),1)))</f>
        <v/>
      </c>
      <c r="AB92" s="43" t="str">
        <f ca="1">IFERROR(INDEX(Data!$A$1:AC$1002,_xlfn.AGGREGATE(15,6,(OFFSET(Data!$A$1,0,MATCH(AB$6,Data!$1:$1,0)-1,1000,1)=IF(AB$7="","Yes",AB$7))/(OFFSET(Data!$A$1,0,MATCH(AB$6,Data!$1:$1,0)-1,1000,1)=IF(AB$7="","Yes",AB$7))*ROW(Data!$C$1:$C$1002),ROW(AB92)-ROW(AB$7)),1),"")</f>
        <v>TUDNxtra9</v>
      </c>
      <c r="AC92" s="43" t="str">
        <f ca="1">IF(AD92="","",IF(INDEX(Data!$BR:$BR,MATCH(AD92,Data!$A:$A,0),1)=0,"",INDEX(Data!$BR:$BR,MATCH(AD92,Data!$A:$A,0),1)))</f>
        <v/>
      </c>
      <c r="AD92" s="43" t="str">
        <f ca="1">IFERROR(INDEX(Data!$A$1:AE$1002,_xlfn.AGGREGATE(15,6,(OFFSET(Data!$A$1,0,MATCH(AD$6,Data!$1:$1,0)-1,1000,1)=IF(AD$7="","Yes",AD$7))/(OFFSET(Data!$A$1,0,MATCH(AD$6,Data!$1:$1,0)-1,1000,1)=IF(AD$7="","Yes",AD$7))*ROW(Data!$C$1:$C$1002),ROW(AD92)-ROW(AD$7)),1),"")</f>
        <v/>
      </c>
      <c r="AE92" s="43" t="str">
        <f ca="1">IF(AF92="","",IF(INDEX(Data!$BR:$BR,MATCH(AF92,Data!$A:$A,0),1)=0,"",INDEX(Data!$BR:$BR,MATCH(AF92,Data!$A:$A,0),1)))</f>
        <v/>
      </c>
      <c r="AF92" s="43" t="str">
        <f ca="1">IFERROR(INDEX(Data!$A$1:AM$1002,_xlfn.AGGREGATE(15,6,(OFFSET(Data!$A$1,0,MATCH(AF$6,Data!$1:$1,0)-1,1000,1)=IF(AF$7="","Yes",AF$7))/(OFFSET(Data!$A$1,0,MATCH(AF$6,Data!$1:$1,0)-1,1000,1)=IF(AF$7="","Yes",AF$7))*ROW(Data!$C$1:$C$1002),ROW(AF92)-ROW(AF$7)),1),"")</f>
        <v/>
      </c>
      <c r="AG92" s="43" t="str">
        <f ca="1">IF(AH92="","",IF(INDEX(Data!$BR:$BR,MATCH(AH92,Data!$A:$A,0),1)=0,"",INDEX(Data!$BR:$BR,MATCH(AH92,Data!$A:$A,0),1)))</f>
        <v/>
      </c>
      <c r="AH92" s="43" t="str">
        <f ca="1">IFERROR(INDEX(Data!$A$1:AO$1002,_xlfn.AGGREGATE(15,6,(OFFSET(Data!$A$1,0,MATCH(AH$6,Data!$1:$1,0)-1,1000,1)=IF(AH$7="","Yes",AH$7))/(OFFSET(Data!$A$1,0,MATCH(AH$6,Data!$1:$1,0)-1,1000,1)=IF(AH$7="","Yes",AH$7))*ROW(Data!$C$1:$C$1002),ROW(AH92)-ROW(AH$7)),1),"")</f>
        <v/>
      </c>
      <c r="AI92" s="43" t="str">
        <f ca="1">IF(AJ92="","",IF(INDEX(Data!$BR:$BR,MATCH(AJ92,Data!$A:$A,0),1)=0,"",INDEX(Data!$BR:$BR,MATCH(AJ92,Data!$A:$A,0),1)))</f>
        <v/>
      </c>
      <c r="AJ92" s="43" t="str">
        <f ca="1">IFERROR(INDEX(Data!$A$1:AQ$1002,_xlfn.AGGREGATE(15,6,(OFFSET(Data!$A$1,0,MATCH(AJ$6,Data!$1:$1,0)-1,1000,1)=IF(AJ$7="","Yes",AJ$7))/(OFFSET(Data!$A$1,0,MATCH(AJ$6,Data!$1:$1,0)-1,1000,1)=IF(AJ$7="","Yes",AJ$7))*ROW(Data!$C$1:$C$1002),ROW(AJ92)-ROW(AJ$7)),1),"")</f>
        <v/>
      </c>
      <c r="AK92" s="43" t="str">
        <f ca="1">IF(AL92="","",IF(INDEX(Data!$BR:$BR,MATCH(AL92,Data!$A:$A,0),1)=0,"",INDEX(Data!$BR:$BR,MATCH(AL92,Data!$A:$A,0),1)))</f>
        <v/>
      </c>
      <c r="AL92" s="43" t="str">
        <f ca="1">IFERROR(INDEX(Data!$A$1:AS$1002,_xlfn.AGGREGATE(15,6,(OFFSET(Data!$A$1,0,MATCH(AL$6,Data!$1:$1,0)-1,1000,1)=IF(AL$7="","Yes",AL$7))/(OFFSET(Data!$A$1,0,MATCH(AL$6,Data!$1:$1,0)-1,1000,1)=IF(AL$7="","Yes",AL$7))*ROW(Data!$C$1:$C$1002),ROW(AL92)-ROW(AL$7)),1),"")</f>
        <v/>
      </c>
      <c r="AM92" s="43" t="str">
        <f ca="1">IF(AN92="","",IF(INDEX(Data!$BR:$BR,MATCH(AN92,Data!$A:$A,0),1)=0,"",INDEX(Data!$BR:$BR,MATCH(AN92,Data!$A:$A,0),1)))</f>
        <v/>
      </c>
      <c r="AN92" s="43" t="str">
        <f ca="1">IFERROR(INDEX(Data!$A$1:AU$1002,_xlfn.AGGREGATE(15,6,(OFFSET(Data!$A$1,0,MATCH(AN$6,Data!$1:$1,0)-1,1000,1)=IF(AN$7="","Yes",AN$7))/(OFFSET(Data!$A$1,0,MATCH(AN$6,Data!$1:$1,0)-1,1000,1)=IF(AN$7="","Yes",AN$7))*ROW(Data!$C$1:$C$1002),ROW(AN92)-ROW(AN$7)),1),"")</f>
        <v/>
      </c>
    </row>
    <row r="93" spans="1:40" ht="24" x14ac:dyDescent="0.4">
      <c r="A93" s="43" t="str">
        <f ca="1">IF(B93="","",IF(INDEX(Data!$BR:$BR,MATCH(B93,Data!$A:$A,0),1)=0,"",INDEX(Data!$BR:$BR,MATCH(B93,Data!$A:$A,0),1)))</f>
        <v/>
      </c>
      <c r="B93" s="43" t="str">
        <f ca="1">IFERROR(INDEX(Data!A$1:$A$1002,_xlfn.AGGREGATE(15,6,(OFFSET(Data!$A$1,0,MATCH(B$6,Data!$1:$1,0)-1,1000,1)=IF(B$7="","Yes",B$7))/(OFFSET(Data!$A$1,0,MATCH(B$6,Data!$1:$1,0)-1,1000,1)=IF(B$7="","Yes",B$7))*ROW(Data!$C$1:$C$1002),ROW(B93)-ROW(B$7)),1),"")</f>
        <v/>
      </c>
      <c r="C93" s="43" t="str">
        <f ca="1">IF(D93="","",IF(INDEX(Data!$BR:$BR,MATCH(D93,Data!$A:$A,0),1)=0,"",INDEX(Data!$BR:$BR,MATCH(D93,Data!$A:$A,0),1)))</f>
        <v/>
      </c>
      <c r="D93" s="43" t="str">
        <f ca="1">IFERROR(INDEX(Data!$A$1:C$1002,_xlfn.AGGREGATE(15,6,(OFFSET(Data!$A$1,0,MATCH(D$6,Data!$1:$1,0)-1,1000,1)=IF(D$7="","Yes",D$7))/(OFFSET(Data!$A$1,0,MATCH(D$6,Data!$1:$1,0)-1,1000,1)=IF(D$7="","Yes",D$7))*ROW(Data!$C$1:$C$1002),ROW(D93)-ROW(D$7)),1),"")</f>
        <v/>
      </c>
      <c r="E93" s="43" t="str">
        <f ca="1">IF(F93="","",IF(INDEX(Data!$BR:$BR,MATCH(F93,Data!$A:$A,0),1)=0,"",INDEX(Data!$BR:$BR,MATCH(F93,Data!$A:$A,0),1)))</f>
        <v/>
      </c>
      <c r="F93" s="43" t="str">
        <f ca="1">IFERROR(INDEX(Data!$A$1:E$1002,_xlfn.AGGREGATE(15,6,(OFFSET(Data!$A$1,0,MATCH(F$6,Data!$1:$1,0)-1,1000,1)=IF(F$7="","Yes",F$7))/(OFFSET(Data!$A$1,0,MATCH(F$6,Data!$1:$1,0)-1,1000,1)=IF(F$7="","Yes",F$7))*ROW(Data!$C$1:$C$1002),ROW(F93)-ROW(F$7)),1),"")</f>
        <v/>
      </c>
      <c r="G93" s="43" t="str">
        <f ca="1">IF(H93="","",IF(INDEX(Data!$BR:$BR,MATCH(H93,Data!$A:$A,0),1)=0,"",INDEX(Data!$BR:$BR,MATCH(H93,Data!$A:$A,0),1)))</f>
        <v/>
      </c>
      <c r="H93" s="43" t="str">
        <f ca="1">IFERROR(INDEX(Data!$A$1:G$1002,_xlfn.AGGREGATE(15,6,(OFFSET(Data!$A$1,0,MATCH(H$6,Data!$1:$1,0)-1,1000,1)=IF(H$7="","Yes",H$7))/(OFFSET(Data!$A$1,0,MATCH(H$6,Data!$1:$1,0)-1,1000,1)=IF(H$7="","Yes",H$7))*ROW(Data!$C$1:$C$1002),ROW(H93)-ROW(H$7)),1),"")</f>
        <v/>
      </c>
      <c r="I93" s="43" t="str">
        <f ca="1">IF(J93="","",IF(INDEX(Data!$BR:$BR,MATCH(J93,Data!$A:$A,0),1)=0,"",INDEX(Data!$BR:$BR,MATCH(J93,Data!$A:$A,0),1)))</f>
        <v/>
      </c>
      <c r="J93" s="43" t="str">
        <f ca="1">IFERROR(INDEX(Data!$A$1:I$1002,_xlfn.AGGREGATE(15,6,(OFFSET(Data!$A$1,0,MATCH(J$6,Data!$1:$1,0)-1,1000,1)=IF(J$7="","Yes",J$7))/(OFFSET(Data!$A$1,0,MATCH(J$6,Data!$1:$1,0)-1,1000,1)=IF(J$7="","Yes",J$7))*ROW(Data!$C$1:$C$1002),ROW(J93)-ROW(J$7)),1),"")</f>
        <v/>
      </c>
      <c r="K93" s="43" t="str">
        <f ca="1">IF(L93="","",IF(INDEX(Data!$BR:$BR,MATCH(L93,Data!$A:$A,0),1)=0,"",INDEX(Data!$BR:$BR,MATCH(L93,Data!$A:$A,0),1)))</f>
        <v/>
      </c>
      <c r="L93" s="43" t="str">
        <f ca="1">IFERROR(INDEX(Data!$A$1:K$1002,_xlfn.AGGREGATE(15,6,(OFFSET(Data!$A$1,0,MATCH(L$6,Data!$1:$1,0)-1,1000,1)=IF(L$7="","Yes",L$7))/(OFFSET(Data!$A$1,0,MATCH(L$6,Data!$1:$1,0)-1,1000,1)=IF(L$7="","Yes",L$7))*ROW(Data!$C$1:$C$1002),ROW(L93)-ROW(L$7)),1),"")</f>
        <v/>
      </c>
      <c r="M93" s="43" t="str">
        <f ca="1">IF(N93="","",IF(INDEX(Data!$BR:$BR,MATCH(N93,Data!$A:$A,0),1)=0,"",INDEX(Data!$BR:$BR,MATCH(N93,Data!$A:$A,0),1)))</f>
        <v/>
      </c>
      <c r="N93" s="43" t="str">
        <f ca="1">IFERROR(INDEX(Data!$A$1:M$1002,_xlfn.AGGREGATE(15,6,(OFFSET(Data!$A$1,0,MATCH(N$6,Data!$1:$1,0)-1,1000,1)=IF(N$7="","Yes",N$7))/(OFFSET(Data!$A$1,0,MATCH(N$6,Data!$1:$1,0)-1,1000,1)=IF(N$7="","Yes",N$7))*ROW(Data!$C$1:$C$1002),ROW(N93)-ROW(N$7)),1),"")</f>
        <v>TNT</v>
      </c>
      <c r="O93" s="43" t="str">
        <f ca="1">IF(P93="","",IF(INDEX(Data!$BR:$BR,MATCH(P93,Data!$A:$A,0),1)=0,"",INDEX(Data!$BR:$BR,MATCH(P93,Data!$A:$A,0),1)))</f>
        <v/>
      </c>
      <c r="P93" s="43" t="str">
        <f ca="1">IFERROR(INDEX(Data!$A$1:O$1002,_xlfn.AGGREGATE(15,6,(OFFSET(Data!$A$1,0,MATCH(P$6,Data!$1:$1,0)-1,1000,1)=IF(P$7="","Yes",P$7))/(OFFSET(Data!$A$1,0,MATCH(P$6,Data!$1:$1,0)-1,1000,1)=IF(P$7="","Yes",P$7))*ROW(Data!$C$1:$C$1002),ROW(P93)-ROW(P$7)),1),"")</f>
        <v>NHL Network</v>
      </c>
      <c r="Q93" s="43" t="str">
        <f ca="1">IF(R93="","",IF(INDEX(Data!$BR:$BR,MATCH(R93,Data!$A:$A,0),1)=0,"",INDEX(Data!$BR:$BR,MATCH(R93,Data!$A:$A,0),1)))</f>
        <v/>
      </c>
      <c r="R93" s="43" t="str">
        <f ca="1">IFERROR(INDEX(Data!$A$1:Q$1002,_xlfn.AGGREGATE(15,6,(OFFSET(Data!$A$1,0,MATCH(R$6,Data!$1:$1,0)-1,1000,1)=IF(R$7="","Yes",R$7))/(OFFSET(Data!$A$1,0,MATCH(R$6,Data!$1:$1,0)-1,1000,1)=IF(R$7="","Yes",R$7))*ROW(Data!$C$1:$C$1002),ROW(R93)-ROW(R$7)),1),"")</f>
        <v>NBC Sports Network</v>
      </c>
      <c r="S93" s="43" t="str">
        <f ca="1">IF(T93="","",IF(INDEX(Data!$BR:$BR,MATCH(T93,Data!$A:$A,0),1)=0,"",INDEX(Data!$BR:$BR,MATCH(T93,Data!$A:$A,0),1)))</f>
        <v/>
      </c>
      <c r="T93" s="43" t="str">
        <f ca="1">IFERROR(INDEX(Data!$A$1:R$1002,_xlfn.AGGREGATE(15,6,(OFFSET(Data!$A$1,0,MATCH(T$6,Data!$1:$1,0)-1,1000,1)=IF(T$7="","Yes",T$7))/(OFFSET(Data!$A$1,0,MATCH(T$6,Data!$1:$1,0)-1,1000,1)=IF(T$7="","Yes",T$7))*ROW(Data!$C$1:$C$1002),ROW(T93)-ROW(T$7)),1),"")</f>
        <v>Telefe</v>
      </c>
      <c r="U93" s="43" t="str">
        <f ca="1">IF(V93="","",IF(INDEX(Data!$BR:$BR,MATCH(V93,Data!$A:$A,0),1)=0,"",INDEX(Data!$BR:$BR,MATCH(V93,Data!$A:$A,0),1)))</f>
        <v/>
      </c>
      <c r="V93" s="43" t="str">
        <f ca="1">IFERROR(INDEX(Data!$A$1:T$1002,_xlfn.AGGREGATE(15,6,(OFFSET(Data!$A$1,0,MATCH(V$6,Data!$1:$1,0)-1,1000,1)=IF(V$7="","Yes",V$7))/(OFFSET(Data!$A$1,0,MATCH(V$6,Data!$1:$1,0)-1,1000,1)=IF(V$7="","Yes",V$7))*ROW(Data!$C$1:$C$1002),ROW(V93)-ROW(V$7)),1),"")</f>
        <v>USA Network</v>
      </c>
      <c r="W93" s="43" t="str">
        <f ca="1">IF(X93="","",IF(INDEX(Data!$BR:$BR,MATCH(X93,Data!$A:$A,0),1)=0,"",INDEX(Data!$BR:$BR,MATCH(X93,Data!$A:$A,0),1)))</f>
        <v/>
      </c>
      <c r="X93" s="43" t="str">
        <f ca="1">IFERROR(INDEX(Data!$A$1:Y$1002,_xlfn.AGGREGATE(15,6,(OFFSET(Data!$A$1,0,MATCH(X$6,Data!$1:$1,0)-1,1000,1)=IF(X$7="","Yes",X$7))/(OFFSET(Data!$A$1,0,MATCH(X$6,Data!$1:$1,0)-1,1000,1)=IF(X$7="","Yes",X$7))*ROW(Data!$C$1:$C$1002),ROW(X93)-ROW(X$7)),1),"")</f>
        <v/>
      </c>
      <c r="Y93" s="43" t="str">
        <f ca="1">IF(Z93="","",IF(INDEX(Data!$BR:$BR,MATCH(Z93,Data!$A:$A,0),1)=0,"",INDEX(Data!$BR:$BR,MATCH(Z93,Data!$A:$A,0),1)))</f>
        <v/>
      </c>
      <c r="Z93" s="43" t="str">
        <f ca="1">IFERROR(INDEX(Data!$A$1:AA$1002,_xlfn.AGGREGATE(15,6,(OFFSET(Data!$A$1,0,MATCH(Z$6,Data!$1:$1,0)-1,1000,1)=IF(Z$7="","Yes",Z$7))/(OFFSET(Data!$A$1,0,MATCH(Z$6,Data!$1:$1,0)-1,1000,1)=IF(Z$7="","Yes",Z$7))*ROW(Data!$C$1:$C$1002),ROW(Z93)-ROW(Z$7)),1),"")</f>
        <v/>
      </c>
      <c r="AA93" s="43" t="str">
        <f ca="1">IF(AB93="","",IF(INDEX(Data!$BR:$BR,MATCH(AB93,Data!$A:$A,0),1)=0,"",INDEX(Data!$BR:$BR,MATCH(AB93,Data!$A:$A,0),1)))</f>
        <v/>
      </c>
      <c r="AB93" s="43" t="str">
        <f ca="1">IFERROR(INDEX(Data!$A$1:AC$1002,_xlfn.AGGREGATE(15,6,(OFFSET(Data!$A$1,0,MATCH(AB$6,Data!$1:$1,0)-1,1000,1)=IF(AB$7="","Yes",AB$7))/(OFFSET(Data!$A$1,0,MATCH(AB$6,Data!$1:$1,0)-1,1000,1)=IF(AB$7="","Yes",AB$7))*ROW(Data!$C$1:$C$1002),ROW(AB93)-ROW(AB$7)),1),"")</f>
        <v>Turner Classic Movies</v>
      </c>
      <c r="AC93" s="43" t="str">
        <f ca="1">IF(AD93="","",IF(INDEX(Data!$BR:$BR,MATCH(AD93,Data!$A:$A,0),1)=0,"",INDEX(Data!$BR:$BR,MATCH(AD93,Data!$A:$A,0),1)))</f>
        <v/>
      </c>
      <c r="AD93" s="43" t="str">
        <f ca="1">IFERROR(INDEX(Data!$A$1:AE$1002,_xlfn.AGGREGATE(15,6,(OFFSET(Data!$A$1,0,MATCH(AD$6,Data!$1:$1,0)-1,1000,1)=IF(AD$7="","Yes",AD$7))/(OFFSET(Data!$A$1,0,MATCH(AD$6,Data!$1:$1,0)-1,1000,1)=IF(AD$7="","Yes",AD$7))*ROW(Data!$C$1:$C$1002),ROW(AD93)-ROW(AD$7)),1),"")</f>
        <v/>
      </c>
      <c r="AE93" s="43" t="str">
        <f ca="1">IF(AF93="","",IF(INDEX(Data!$BR:$BR,MATCH(AF93,Data!$A:$A,0),1)=0,"",INDEX(Data!$BR:$BR,MATCH(AF93,Data!$A:$A,0),1)))</f>
        <v/>
      </c>
      <c r="AF93" s="43" t="str">
        <f ca="1">IFERROR(INDEX(Data!$A$1:AM$1002,_xlfn.AGGREGATE(15,6,(OFFSET(Data!$A$1,0,MATCH(AF$6,Data!$1:$1,0)-1,1000,1)=IF(AF$7="","Yes",AF$7))/(OFFSET(Data!$A$1,0,MATCH(AF$6,Data!$1:$1,0)-1,1000,1)=IF(AF$7="","Yes",AF$7))*ROW(Data!$C$1:$C$1002),ROW(AF93)-ROW(AF$7)),1),"")</f>
        <v/>
      </c>
      <c r="AG93" s="43" t="str">
        <f ca="1">IF(AH93="","",IF(INDEX(Data!$BR:$BR,MATCH(AH93,Data!$A:$A,0),1)=0,"",INDEX(Data!$BR:$BR,MATCH(AH93,Data!$A:$A,0),1)))</f>
        <v/>
      </c>
      <c r="AH93" s="43" t="str">
        <f ca="1">IFERROR(INDEX(Data!$A$1:AO$1002,_xlfn.AGGREGATE(15,6,(OFFSET(Data!$A$1,0,MATCH(AH$6,Data!$1:$1,0)-1,1000,1)=IF(AH$7="","Yes",AH$7))/(OFFSET(Data!$A$1,0,MATCH(AH$6,Data!$1:$1,0)-1,1000,1)=IF(AH$7="","Yes",AH$7))*ROW(Data!$C$1:$C$1002),ROW(AH93)-ROW(AH$7)),1),"")</f>
        <v/>
      </c>
      <c r="AI93" s="43" t="str">
        <f ca="1">IF(AJ93="","",IF(INDEX(Data!$BR:$BR,MATCH(AJ93,Data!$A:$A,0),1)=0,"",INDEX(Data!$BR:$BR,MATCH(AJ93,Data!$A:$A,0),1)))</f>
        <v/>
      </c>
      <c r="AJ93" s="43" t="str">
        <f ca="1">IFERROR(INDEX(Data!$A$1:AQ$1002,_xlfn.AGGREGATE(15,6,(OFFSET(Data!$A$1,0,MATCH(AJ$6,Data!$1:$1,0)-1,1000,1)=IF(AJ$7="","Yes",AJ$7))/(OFFSET(Data!$A$1,0,MATCH(AJ$6,Data!$1:$1,0)-1,1000,1)=IF(AJ$7="","Yes",AJ$7))*ROW(Data!$C$1:$C$1002),ROW(AJ93)-ROW(AJ$7)),1),"")</f>
        <v/>
      </c>
      <c r="AK93" s="43" t="str">
        <f ca="1">IF(AL93="","",IF(INDEX(Data!$BR:$BR,MATCH(AL93,Data!$A:$A,0),1)=0,"",INDEX(Data!$BR:$BR,MATCH(AL93,Data!$A:$A,0),1)))</f>
        <v/>
      </c>
      <c r="AL93" s="43" t="str">
        <f ca="1">IFERROR(INDEX(Data!$A$1:AS$1002,_xlfn.AGGREGATE(15,6,(OFFSET(Data!$A$1,0,MATCH(AL$6,Data!$1:$1,0)-1,1000,1)=IF(AL$7="","Yes",AL$7))/(OFFSET(Data!$A$1,0,MATCH(AL$6,Data!$1:$1,0)-1,1000,1)=IF(AL$7="","Yes",AL$7))*ROW(Data!$C$1:$C$1002),ROW(AL93)-ROW(AL$7)),1),"")</f>
        <v/>
      </c>
      <c r="AM93" s="43" t="str">
        <f ca="1">IF(AN93="","",IF(INDEX(Data!$BR:$BR,MATCH(AN93,Data!$A:$A,0),1)=0,"",INDEX(Data!$BR:$BR,MATCH(AN93,Data!$A:$A,0),1)))</f>
        <v/>
      </c>
      <c r="AN93" s="43" t="str">
        <f ca="1">IFERROR(INDEX(Data!$A$1:AU$1002,_xlfn.AGGREGATE(15,6,(OFFSET(Data!$A$1,0,MATCH(AN$6,Data!$1:$1,0)-1,1000,1)=IF(AN$7="","Yes",AN$7))/(OFFSET(Data!$A$1,0,MATCH(AN$6,Data!$1:$1,0)-1,1000,1)=IF(AN$7="","Yes",AN$7))*ROW(Data!$C$1:$C$1002),ROW(AN93)-ROW(AN$7)),1),"")</f>
        <v/>
      </c>
    </row>
    <row r="94" spans="1:40" x14ac:dyDescent="0.4">
      <c r="A94" s="43" t="str">
        <f ca="1">IF(B94="","",IF(INDEX(Data!$BR:$BR,MATCH(B94,Data!$A:$A,0),1)=0,"",INDEX(Data!$BR:$BR,MATCH(B94,Data!$A:$A,0),1)))</f>
        <v/>
      </c>
      <c r="B94" s="43" t="str">
        <f ca="1">IFERROR(INDEX(Data!A$1:$A$1002,_xlfn.AGGREGATE(15,6,(OFFSET(Data!$A$1,0,MATCH(B$6,Data!$1:$1,0)-1,1000,1)=IF(B$7="","Yes",B$7))/(OFFSET(Data!$A$1,0,MATCH(B$6,Data!$1:$1,0)-1,1000,1)=IF(B$7="","Yes",B$7))*ROW(Data!$C$1:$C$1002),ROW(B94)-ROW(B$7)),1),"")</f>
        <v/>
      </c>
      <c r="C94" s="43" t="str">
        <f ca="1">IF(D94="","",IF(INDEX(Data!$BR:$BR,MATCH(D94,Data!$A:$A,0),1)=0,"",INDEX(Data!$BR:$BR,MATCH(D94,Data!$A:$A,0),1)))</f>
        <v/>
      </c>
      <c r="D94" s="43" t="str">
        <f ca="1">IFERROR(INDEX(Data!$A$1:C$1002,_xlfn.AGGREGATE(15,6,(OFFSET(Data!$A$1,0,MATCH(D$6,Data!$1:$1,0)-1,1000,1)=IF(D$7="","Yes",D$7))/(OFFSET(Data!$A$1,0,MATCH(D$6,Data!$1:$1,0)-1,1000,1)=IF(D$7="","Yes",D$7))*ROW(Data!$C$1:$C$1002),ROW(D94)-ROW(D$7)),1),"")</f>
        <v/>
      </c>
      <c r="E94" s="43" t="str">
        <f ca="1">IF(F94="","",IF(INDEX(Data!$BR:$BR,MATCH(F94,Data!$A:$A,0),1)=0,"",INDEX(Data!$BR:$BR,MATCH(F94,Data!$A:$A,0),1)))</f>
        <v/>
      </c>
      <c r="F94" s="43" t="str">
        <f ca="1">IFERROR(INDEX(Data!$A$1:E$1002,_xlfn.AGGREGATE(15,6,(OFFSET(Data!$A$1,0,MATCH(F$6,Data!$1:$1,0)-1,1000,1)=IF(F$7="","Yes",F$7))/(OFFSET(Data!$A$1,0,MATCH(F$6,Data!$1:$1,0)-1,1000,1)=IF(F$7="","Yes",F$7))*ROW(Data!$C$1:$C$1002),ROW(F94)-ROW(F$7)),1),"")</f>
        <v/>
      </c>
      <c r="G94" s="43" t="str">
        <f ca="1">IF(H94="","",IF(INDEX(Data!$BR:$BR,MATCH(H94,Data!$A:$A,0),1)=0,"",INDEX(Data!$BR:$BR,MATCH(H94,Data!$A:$A,0),1)))</f>
        <v/>
      </c>
      <c r="H94" s="43" t="str">
        <f ca="1">IFERROR(INDEX(Data!$A$1:G$1002,_xlfn.AGGREGATE(15,6,(OFFSET(Data!$A$1,0,MATCH(H$6,Data!$1:$1,0)-1,1000,1)=IF(H$7="","Yes",H$7))/(OFFSET(Data!$A$1,0,MATCH(H$6,Data!$1:$1,0)-1,1000,1)=IF(H$7="","Yes",H$7))*ROW(Data!$C$1:$C$1002),ROW(H94)-ROW(H$7)),1),"")</f>
        <v/>
      </c>
      <c r="I94" s="43" t="str">
        <f ca="1">IF(J94="","",IF(INDEX(Data!$BR:$BR,MATCH(J94,Data!$A:$A,0),1)=0,"",INDEX(Data!$BR:$BR,MATCH(J94,Data!$A:$A,0),1)))</f>
        <v/>
      </c>
      <c r="J94" s="43" t="str">
        <f ca="1">IFERROR(INDEX(Data!$A$1:I$1002,_xlfn.AGGREGATE(15,6,(OFFSET(Data!$A$1,0,MATCH(J$6,Data!$1:$1,0)-1,1000,1)=IF(J$7="","Yes",J$7))/(OFFSET(Data!$A$1,0,MATCH(J$6,Data!$1:$1,0)-1,1000,1)=IF(J$7="","Yes",J$7))*ROW(Data!$C$1:$C$1002),ROW(J94)-ROW(J$7)),1),"")</f>
        <v/>
      </c>
      <c r="K94" s="43" t="str">
        <f ca="1">IF(L94="","",IF(INDEX(Data!$BR:$BR,MATCH(L94,Data!$A:$A,0),1)=0,"",INDEX(Data!$BR:$BR,MATCH(L94,Data!$A:$A,0),1)))</f>
        <v/>
      </c>
      <c r="L94" s="43" t="str">
        <f ca="1">IFERROR(INDEX(Data!$A$1:K$1002,_xlfn.AGGREGATE(15,6,(OFFSET(Data!$A$1,0,MATCH(L$6,Data!$1:$1,0)-1,1000,1)=IF(L$7="","Yes",L$7))/(OFFSET(Data!$A$1,0,MATCH(L$6,Data!$1:$1,0)-1,1000,1)=IF(L$7="","Yes",L$7))*ROW(Data!$C$1:$C$1002),ROW(L94)-ROW(L$7)),1),"")</f>
        <v/>
      </c>
      <c r="M94" s="43" t="str">
        <f ca="1">IF(N94="","",IF(INDEX(Data!$BR:$BR,MATCH(N94,Data!$A:$A,0),1)=0,"",INDEX(Data!$BR:$BR,MATCH(N94,Data!$A:$A,0),1)))</f>
        <v/>
      </c>
      <c r="N94" s="43" t="str">
        <f ca="1">IFERROR(INDEX(Data!$A$1:M$1002,_xlfn.AGGREGATE(15,6,(OFFSET(Data!$A$1,0,MATCH(N$6,Data!$1:$1,0)-1,1000,1)=IF(N$7="","Yes",N$7))/(OFFSET(Data!$A$1,0,MATCH(N$6,Data!$1:$1,0)-1,1000,1)=IF(N$7="","Yes",N$7))*ROW(Data!$C$1:$C$1002),ROW(N94)-ROW(N$7)),1),"")</f>
        <v>Travel Channel</v>
      </c>
      <c r="O94" s="43" t="str">
        <f ca="1">IF(P94="","",IF(INDEX(Data!$BR:$BR,MATCH(P94,Data!$A:$A,0),1)=0,"",INDEX(Data!$BR:$BR,MATCH(P94,Data!$A:$A,0),1)))</f>
        <v/>
      </c>
      <c r="P94" s="43" t="str">
        <f ca="1">IFERROR(INDEX(Data!$A$1:O$1002,_xlfn.AGGREGATE(15,6,(OFFSET(Data!$A$1,0,MATCH(P$6,Data!$1:$1,0)-1,1000,1)=IF(P$7="","Yes",P$7))/(OFFSET(Data!$A$1,0,MATCH(P$6,Data!$1:$1,0)-1,1000,1)=IF(P$7="","Yes",P$7))*ROW(Data!$C$1:$C$1002),ROW(P94)-ROW(P$7)),1),"")</f>
        <v>Nick Jr.</v>
      </c>
      <c r="Q94" s="43" t="str">
        <f ca="1">IF(R94="","",IF(INDEX(Data!$BR:$BR,MATCH(R94,Data!$A:$A,0),1)=0,"",INDEX(Data!$BR:$BR,MATCH(R94,Data!$A:$A,0),1)))</f>
        <v/>
      </c>
      <c r="R94" s="43" t="str">
        <f ca="1">IFERROR(INDEX(Data!$A$1:Q$1002,_xlfn.AGGREGATE(15,6,(OFFSET(Data!$A$1,0,MATCH(R$6,Data!$1:$1,0)-1,1000,1)=IF(R$7="","Yes",R$7))/(OFFSET(Data!$A$1,0,MATCH(R$6,Data!$1:$1,0)-1,1000,1)=IF(R$7="","Yes",R$7))*ROW(Data!$C$1:$C$1002),ROW(R94)-ROW(R$7)),1),"")</f>
        <v>NHL Network</v>
      </c>
      <c r="S94" s="43" t="str">
        <f ca="1">IF(T94="","",IF(INDEX(Data!$BR:$BR,MATCH(T94,Data!$A:$A,0),1)=0,"",INDEX(Data!$BR:$BR,MATCH(T94,Data!$A:$A,0),1)))</f>
        <v/>
      </c>
      <c r="T94" s="43" t="str">
        <f ca="1">IFERROR(INDEX(Data!$A$1:R$1002,_xlfn.AGGREGATE(15,6,(OFFSET(Data!$A$1,0,MATCH(T$6,Data!$1:$1,0)-1,1000,1)=IF(T$7="","Yes",T$7))/(OFFSET(Data!$A$1,0,MATCH(T$6,Data!$1:$1,0)-1,1000,1)=IF(T$7="","Yes",T$7))*ROW(Data!$C$1:$C$1002),ROW(T94)-ROW(T$7)),1),"")</f>
        <v>Telemundo</v>
      </c>
      <c r="U94" s="43" t="str">
        <f ca="1">IF(V94="","",IF(INDEX(Data!$BR:$BR,MATCH(V94,Data!$A:$A,0),1)=0,"",INDEX(Data!$BR:$BR,MATCH(V94,Data!$A:$A,0),1)))</f>
        <v/>
      </c>
      <c r="V94" s="43" t="str">
        <f ca="1">IFERROR(INDEX(Data!$A$1:T$1002,_xlfn.AGGREGATE(15,6,(OFFSET(Data!$A$1,0,MATCH(V$6,Data!$1:$1,0)-1,1000,1)=IF(V$7="","Yes",V$7))/(OFFSET(Data!$A$1,0,MATCH(V$6,Data!$1:$1,0)-1,1000,1)=IF(V$7="","Yes",V$7))*ROW(Data!$C$1:$C$1002),ROW(V94)-ROW(V$7)),1),"")</f>
        <v>We TV</v>
      </c>
      <c r="W94" s="43" t="str">
        <f ca="1">IF(X94="","",IF(INDEX(Data!$BR:$BR,MATCH(X94,Data!$A:$A,0),1)=0,"",INDEX(Data!$BR:$BR,MATCH(X94,Data!$A:$A,0),1)))</f>
        <v/>
      </c>
      <c r="X94" s="43" t="str">
        <f ca="1">IFERROR(INDEX(Data!$A$1:Y$1002,_xlfn.AGGREGATE(15,6,(OFFSET(Data!$A$1,0,MATCH(X$6,Data!$1:$1,0)-1,1000,1)=IF(X$7="","Yes",X$7))/(OFFSET(Data!$A$1,0,MATCH(X$6,Data!$1:$1,0)-1,1000,1)=IF(X$7="","Yes",X$7))*ROW(Data!$C$1:$C$1002),ROW(X94)-ROW(X$7)),1),"")</f>
        <v/>
      </c>
      <c r="Y94" s="43" t="str">
        <f ca="1">IF(Z94="","",IF(INDEX(Data!$BR:$BR,MATCH(Z94,Data!$A:$A,0),1)=0,"",INDEX(Data!$BR:$BR,MATCH(Z94,Data!$A:$A,0),1)))</f>
        <v/>
      </c>
      <c r="Z94" s="43" t="str">
        <f ca="1">IFERROR(INDEX(Data!$A$1:AA$1002,_xlfn.AGGREGATE(15,6,(OFFSET(Data!$A$1,0,MATCH(Z$6,Data!$1:$1,0)-1,1000,1)=IF(Z$7="","Yes",Z$7))/(OFFSET(Data!$A$1,0,MATCH(Z$6,Data!$1:$1,0)-1,1000,1)=IF(Z$7="","Yes",Z$7))*ROW(Data!$C$1:$C$1002),ROW(Z94)-ROW(Z$7)),1),"")</f>
        <v/>
      </c>
      <c r="AA94" s="43" t="str">
        <f ca="1">IF(AB94="","",IF(INDEX(Data!$BR:$BR,MATCH(AB94,Data!$A:$A,0),1)=0,"",INDEX(Data!$BR:$BR,MATCH(AB94,Data!$A:$A,0),1)))</f>
        <v/>
      </c>
      <c r="AB94" s="43" t="str">
        <f ca="1">IFERROR(INDEX(Data!$A$1:AC$1002,_xlfn.AGGREGATE(15,6,(OFFSET(Data!$A$1,0,MATCH(AB$6,Data!$1:$1,0)-1,1000,1)=IF(AB$7="","Yes",AB$7))/(OFFSET(Data!$A$1,0,MATCH(AB$6,Data!$1:$1,0)-1,1000,1)=IF(AB$7="","Yes",AB$7))*ROW(Data!$C$1:$C$1002),ROW(AB94)-ROW(AB$7)),1),"")</f>
        <v>TV Land</v>
      </c>
      <c r="AC94" s="43" t="str">
        <f ca="1">IF(AD94="","",IF(INDEX(Data!$BR:$BR,MATCH(AD94,Data!$A:$A,0),1)=0,"",INDEX(Data!$BR:$BR,MATCH(AD94,Data!$A:$A,0),1)))</f>
        <v/>
      </c>
      <c r="AD94" s="43" t="str">
        <f ca="1">IFERROR(INDEX(Data!$A$1:AE$1002,_xlfn.AGGREGATE(15,6,(OFFSET(Data!$A$1,0,MATCH(AD$6,Data!$1:$1,0)-1,1000,1)=IF(AD$7="","Yes",AD$7))/(OFFSET(Data!$A$1,0,MATCH(AD$6,Data!$1:$1,0)-1,1000,1)=IF(AD$7="","Yes",AD$7))*ROW(Data!$C$1:$C$1002),ROW(AD94)-ROW(AD$7)),1),"")</f>
        <v/>
      </c>
      <c r="AE94" s="43" t="str">
        <f ca="1">IF(AF94="","",IF(INDEX(Data!$BR:$BR,MATCH(AF94,Data!$A:$A,0),1)=0,"",INDEX(Data!$BR:$BR,MATCH(AF94,Data!$A:$A,0),1)))</f>
        <v/>
      </c>
      <c r="AF94" s="43" t="str">
        <f ca="1">IFERROR(INDEX(Data!$A$1:AM$1002,_xlfn.AGGREGATE(15,6,(OFFSET(Data!$A$1,0,MATCH(AF$6,Data!$1:$1,0)-1,1000,1)=IF(AF$7="","Yes",AF$7))/(OFFSET(Data!$A$1,0,MATCH(AF$6,Data!$1:$1,0)-1,1000,1)=IF(AF$7="","Yes",AF$7))*ROW(Data!$C$1:$C$1002),ROW(AF94)-ROW(AF$7)),1),"")</f>
        <v/>
      </c>
      <c r="AG94" s="43" t="str">
        <f ca="1">IF(AH94="","",IF(INDEX(Data!$BR:$BR,MATCH(AH94,Data!$A:$A,0),1)=0,"",INDEX(Data!$BR:$BR,MATCH(AH94,Data!$A:$A,0),1)))</f>
        <v/>
      </c>
      <c r="AH94" s="43" t="str">
        <f ca="1">IFERROR(INDEX(Data!$A$1:AO$1002,_xlfn.AGGREGATE(15,6,(OFFSET(Data!$A$1,0,MATCH(AH$6,Data!$1:$1,0)-1,1000,1)=IF(AH$7="","Yes",AH$7))/(OFFSET(Data!$A$1,0,MATCH(AH$6,Data!$1:$1,0)-1,1000,1)=IF(AH$7="","Yes",AH$7))*ROW(Data!$C$1:$C$1002),ROW(AH94)-ROW(AH$7)),1),"")</f>
        <v/>
      </c>
      <c r="AI94" s="43" t="str">
        <f ca="1">IF(AJ94="","",IF(INDEX(Data!$BR:$BR,MATCH(AJ94,Data!$A:$A,0),1)=0,"",INDEX(Data!$BR:$BR,MATCH(AJ94,Data!$A:$A,0),1)))</f>
        <v/>
      </c>
      <c r="AJ94" s="43" t="str">
        <f ca="1">IFERROR(INDEX(Data!$A$1:AQ$1002,_xlfn.AGGREGATE(15,6,(OFFSET(Data!$A$1,0,MATCH(AJ$6,Data!$1:$1,0)-1,1000,1)=IF(AJ$7="","Yes",AJ$7))/(OFFSET(Data!$A$1,0,MATCH(AJ$6,Data!$1:$1,0)-1,1000,1)=IF(AJ$7="","Yes",AJ$7))*ROW(Data!$C$1:$C$1002),ROW(AJ94)-ROW(AJ$7)),1),"")</f>
        <v/>
      </c>
      <c r="AK94" s="43" t="str">
        <f ca="1">IF(AL94="","",IF(INDEX(Data!$BR:$BR,MATCH(AL94,Data!$A:$A,0),1)=0,"",INDEX(Data!$BR:$BR,MATCH(AL94,Data!$A:$A,0),1)))</f>
        <v/>
      </c>
      <c r="AL94" s="43" t="str">
        <f ca="1">IFERROR(INDEX(Data!$A$1:AS$1002,_xlfn.AGGREGATE(15,6,(OFFSET(Data!$A$1,0,MATCH(AL$6,Data!$1:$1,0)-1,1000,1)=IF(AL$7="","Yes",AL$7))/(OFFSET(Data!$A$1,0,MATCH(AL$6,Data!$1:$1,0)-1,1000,1)=IF(AL$7="","Yes",AL$7))*ROW(Data!$C$1:$C$1002),ROW(AL94)-ROW(AL$7)),1),"")</f>
        <v/>
      </c>
      <c r="AM94" s="43" t="str">
        <f ca="1">IF(AN94="","",IF(INDEX(Data!$BR:$BR,MATCH(AN94,Data!$A:$A,0),1)=0,"",INDEX(Data!$BR:$BR,MATCH(AN94,Data!$A:$A,0),1)))</f>
        <v/>
      </c>
      <c r="AN94" s="43" t="str">
        <f ca="1">IFERROR(INDEX(Data!$A$1:AU$1002,_xlfn.AGGREGATE(15,6,(OFFSET(Data!$A$1,0,MATCH(AN$6,Data!$1:$1,0)-1,1000,1)=IF(AN$7="","Yes",AN$7))/(OFFSET(Data!$A$1,0,MATCH(AN$6,Data!$1:$1,0)-1,1000,1)=IF(AN$7="","Yes",AN$7))*ROW(Data!$C$1:$C$1002),ROW(AN94)-ROW(AN$7)),1),"")</f>
        <v/>
      </c>
    </row>
    <row r="95" spans="1:40" x14ac:dyDescent="0.4">
      <c r="A95" s="43" t="str">
        <f ca="1">IF(B95="","",IF(INDEX(Data!$BR:$BR,MATCH(B95,Data!$A:$A,0),1)=0,"",INDEX(Data!$BR:$BR,MATCH(B95,Data!$A:$A,0),1)))</f>
        <v/>
      </c>
      <c r="B95" s="43" t="str">
        <f ca="1">IFERROR(INDEX(Data!A$1:$A$1002,_xlfn.AGGREGATE(15,6,(OFFSET(Data!$A$1,0,MATCH(B$6,Data!$1:$1,0)-1,1000,1)=IF(B$7="","Yes",B$7))/(OFFSET(Data!$A$1,0,MATCH(B$6,Data!$1:$1,0)-1,1000,1)=IF(B$7="","Yes",B$7))*ROW(Data!$C$1:$C$1002),ROW(B95)-ROW(B$7)),1),"")</f>
        <v/>
      </c>
      <c r="C95" s="43" t="str">
        <f ca="1">IF(D95="","",IF(INDEX(Data!$BR:$BR,MATCH(D95,Data!$A:$A,0),1)=0,"",INDEX(Data!$BR:$BR,MATCH(D95,Data!$A:$A,0),1)))</f>
        <v/>
      </c>
      <c r="D95" s="43" t="str">
        <f ca="1">IFERROR(INDEX(Data!$A$1:C$1002,_xlfn.AGGREGATE(15,6,(OFFSET(Data!$A$1,0,MATCH(D$6,Data!$1:$1,0)-1,1000,1)=IF(D$7="","Yes",D$7))/(OFFSET(Data!$A$1,0,MATCH(D$6,Data!$1:$1,0)-1,1000,1)=IF(D$7="","Yes",D$7))*ROW(Data!$C$1:$C$1002),ROW(D95)-ROW(D$7)),1),"")</f>
        <v/>
      </c>
      <c r="E95" s="43" t="str">
        <f ca="1">IF(F95="","",IF(INDEX(Data!$BR:$BR,MATCH(F95,Data!$A:$A,0),1)=0,"",INDEX(Data!$BR:$BR,MATCH(F95,Data!$A:$A,0),1)))</f>
        <v/>
      </c>
      <c r="F95" s="43" t="str">
        <f ca="1">IFERROR(INDEX(Data!$A$1:E$1002,_xlfn.AGGREGATE(15,6,(OFFSET(Data!$A$1,0,MATCH(F$6,Data!$1:$1,0)-1,1000,1)=IF(F$7="","Yes",F$7))/(OFFSET(Data!$A$1,0,MATCH(F$6,Data!$1:$1,0)-1,1000,1)=IF(F$7="","Yes",F$7))*ROW(Data!$C$1:$C$1002),ROW(F95)-ROW(F$7)),1),"")</f>
        <v/>
      </c>
      <c r="G95" s="43" t="str">
        <f ca="1">IF(H95="","",IF(INDEX(Data!$BR:$BR,MATCH(H95,Data!$A:$A,0),1)=0,"",INDEX(Data!$BR:$BR,MATCH(H95,Data!$A:$A,0),1)))</f>
        <v/>
      </c>
      <c r="H95" s="43" t="str">
        <f ca="1">IFERROR(INDEX(Data!$A$1:G$1002,_xlfn.AGGREGATE(15,6,(OFFSET(Data!$A$1,0,MATCH(H$6,Data!$1:$1,0)-1,1000,1)=IF(H$7="","Yes",H$7))/(OFFSET(Data!$A$1,0,MATCH(H$6,Data!$1:$1,0)-1,1000,1)=IF(H$7="","Yes",H$7))*ROW(Data!$C$1:$C$1002),ROW(H95)-ROW(H$7)),1),"")</f>
        <v/>
      </c>
      <c r="I95" s="43" t="str">
        <f ca="1">IF(J95="","",IF(INDEX(Data!$BR:$BR,MATCH(J95,Data!$A:$A,0),1)=0,"",INDEX(Data!$BR:$BR,MATCH(J95,Data!$A:$A,0),1)))</f>
        <v/>
      </c>
      <c r="J95" s="43" t="str">
        <f ca="1">IFERROR(INDEX(Data!$A$1:I$1002,_xlfn.AGGREGATE(15,6,(OFFSET(Data!$A$1,0,MATCH(J$6,Data!$1:$1,0)-1,1000,1)=IF(J$7="","Yes",J$7))/(OFFSET(Data!$A$1,0,MATCH(J$6,Data!$1:$1,0)-1,1000,1)=IF(J$7="","Yes",J$7))*ROW(Data!$C$1:$C$1002),ROW(J95)-ROW(J$7)),1),"")</f>
        <v/>
      </c>
      <c r="K95" s="43" t="str">
        <f ca="1">IF(L95="","",IF(INDEX(Data!$BR:$BR,MATCH(L95,Data!$A:$A,0),1)=0,"",INDEX(Data!$BR:$BR,MATCH(L95,Data!$A:$A,0),1)))</f>
        <v/>
      </c>
      <c r="L95" s="43" t="str">
        <f ca="1">IFERROR(INDEX(Data!$A$1:K$1002,_xlfn.AGGREGATE(15,6,(OFFSET(Data!$A$1,0,MATCH(L$6,Data!$1:$1,0)-1,1000,1)=IF(L$7="","Yes",L$7))/(OFFSET(Data!$A$1,0,MATCH(L$6,Data!$1:$1,0)-1,1000,1)=IF(L$7="","Yes",L$7))*ROW(Data!$C$1:$C$1002),ROW(L95)-ROW(L$7)),1),"")</f>
        <v/>
      </c>
      <c r="M95" s="43" t="str">
        <f ca="1">IF(N95="","",IF(INDEX(Data!$BR:$BR,MATCH(N95,Data!$A:$A,0),1)=0,"",INDEX(Data!$BR:$BR,MATCH(N95,Data!$A:$A,0),1)))</f>
        <v/>
      </c>
      <c r="N95" s="43" t="str">
        <f ca="1">IFERROR(INDEX(Data!$A$1:M$1002,_xlfn.AGGREGATE(15,6,(OFFSET(Data!$A$1,0,MATCH(N$6,Data!$1:$1,0)-1,1000,1)=IF(N$7="","Yes",N$7))/(OFFSET(Data!$A$1,0,MATCH(N$6,Data!$1:$1,0)-1,1000,1)=IF(N$7="","Yes",N$7))*ROW(Data!$C$1:$C$1002),ROW(N95)-ROW(N$7)),1),"")</f>
        <v>TruTV</v>
      </c>
      <c r="O95" s="43" t="str">
        <f ca="1">IF(P95="","",IF(INDEX(Data!$BR:$BR,MATCH(P95,Data!$A:$A,0),1)=0,"",INDEX(Data!$BR:$BR,MATCH(P95,Data!$A:$A,0),1)))</f>
        <v/>
      </c>
      <c r="P95" s="43" t="str">
        <f ca="1">IFERROR(INDEX(Data!$A$1:O$1002,_xlfn.AGGREGATE(15,6,(OFFSET(Data!$A$1,0,MATCH(P$6,Data!$1:$1,0)-1,1000,1)=IF(P$7="","Yes",P$7))/(OFFSET(Data!$A$1,0,MATCH(P$6,Data!$1:$1,0)-1,1000,1)=IF(P$7="","Yes",P$7))*ROW(Data!$C$1:$C$1002),ROW(P95)-ROW(P$7)),1),"")</f>
        <v>Nickelodeon</v>
      </c>
      <c r="Q95" s="43" t="str">
        <f ca="1">IF(R95="","",IF(INDEX(Data!$BR:$BR,MATCH(R95,Data!$A:$A,0),1)=0,"",INDEX(Data!$BR:$BR,MATCH(R95,Data!$A:$A,0),1)))</f>
        <v/>
      </c>
      <c r="R95" s="43" t="str">
        <f ca="1">IFERROR(INDEX(Data!$A$1:Q$1002,_xlfn.AGGREGATE(15,6,(OFFSET(Data!$A$1,0,MATCH(R$6,Data!$1:$1,0)-1,1000,1)=IF(R$7="","Yes",R$7))/(OFFSET(Data!$A$1,0,MATCH(R$6,Data!$1:$1,0)-1,1000,1)=IF(R$7="","Yes",R$7))*ROW(Data!$C$1:$C$1002),ROW(R95)-ROW(R$7)),1),"")</f>
        <v>Nick Jr.</v>
      </c>
      <c r="S95" s="43" t="str">
        <f ca="1">IF(T95="","",IF(INDEX(Data!$BR:$BR,MATCH(T95,Data!$A:$A,0),1)=0,"",INDEX(Data!$BR:$BR,MATCH(T95,Data!$A:$A,0),1)))</f>
        <v/>
      </c>
      <c r="T95" s="43" t="str">
        <f ca="1">IFERROR(INDEX(Data!$A$1:R$1002,_xlfn.AGGREGATE(15,6,(OFFSET(Data!$A$1,0,MATCH(T$6,Data!$1:$1,0)-1,1000,1)=IF(T$7="","Yes",T$7))/(OFFSET(Data!$A$1,0,MATCH(T$6,Data!$1:$1,0)-1,1000,1)=IF(T$7="","Yes",T$7))*ROW(Data!$C$1:$C$1002),ROW(T95)-ROW(T$7)),1),"")</f>
        <v>TNT</v>
      </c>
      <c r="U95" s="43" t="str">
        <f ca="1">IF(V95="","",IF(INDEX(Data!$BR:$BR,MATCH(V95,Data!$A:$A,0),1)=0,"",INDEX(Data!$BR:$BR,MATCH(V95,Data!$A:$A,0),1)))</f>
        <v/>
      </c>
      <c r="V95" s="43" t="str">
        <f ca="1">IFERROR(INDEX(Data!$A$1:T$1002,_xlfn.AGGREGATE(15,6,(OFFSET(Data!$A$1,0,MATCH(V$6,Data!$1:$1,0)-1,1000,1)=IF(V$7="","Yes",V$7))/(OFFSET(Data!$A$1,0,MATCH(V$6,Data!$1:$1,0)-1,1000,1)=IF(V$7="","Yes",V$7))*ROW(Data!$C$1:$C$1002),ROW(V95)-ROW(V$7)),1),"")</f>
        <v>Yes Network</v>
      </c>
      <c r="W95" s="43" t="str">
        <f ca="1">IF(X95="","",IF(INDEX(Data!$BR:$BR,MATCH(X95,Data!$A:$A,0),1)=0,"",INDEX(Data!$BR:$BR,MATCH(X95,Data!$A:$A,0),1)))</f>
        <v/>
      </c>
      <c r="X95" s="43" t="str">
        <f ca="1">IFERROR(INDEX(Data!$A$1:Y$1002,_xlfn.AGGREGATE(15,6,(OFFSET(Data!$A$1,0,MATCH(X$6,Data!$1:$1,0)-1,1000,1)=IF(X$7="","Yes",X$7))/(OFFSET(Data!$A$1,0,MATCH(X$6,Data!$1:$1,0)-1,1000,1)=IF(X$7="","Yes",X$7))*ROW(Data!$C$1:$C$1002),ROW(X95)-ROW(X$7)),1),"")</f>
        <v/>
      </c>
      <c r="Y95" s="43" t="str">
        <f ca="1">IF(Z95="","",IF(INDEX(Data!$BR:$BR,MATCH(Z95,Data!$A:$A,0),1)=0,"",INDEX(Data!$BR:$BR,MATCH(Z95,Data!$A:$A,0),1)))</f>
        <v/>
      </c>
      <c r="Z95" s="43" t="str">
        <f ca="1">IFERROR(INDEX(Data!$A$1:AA$1002,_xlfn.AGGREGATE(15,6,(OFFSET(Data!$A$1,0,MATCH(Z$6,Data!$1:$1,0)-1,1000,1)=IF(Z$7="","Yes",Z$7))/(OFFSET(Data!$A$1,0,MATCH(Z$6,Data!$1:$1,0)-1,1000,1)=IF(Z$7="","Yes",Z$7))*ROW(Data!$C$1:$C$1002),ROW(Z95)-ROW(Z$7)),1),"")</f>
        <v/>
      </c>
      <c r="AA95" s="43" t="str">
        <f ca="1">IF(AB95="","",IF(INDEX(Data!$BR:$BR,MATCH(AB95,Data!$A:$A,0),1)=0,"",INDEX(Data!$BR:$BR,MATCH(AB95,Data!$A:$A,0),1)))</f>
        <v/>
      </c>
      <c r="AB95" s="43" t="str">
        <f ca="1">IFERROR(INDEX(Data!$A$1:AC$1002,_xlfn.AGGREGATE(15,6,(OFFSET(Data!$A$1,0,MATCH(AB$6,Data!$1:$1,0)-1,1000,1)=IF(AB$7="","Yes",AB$7))/(OFFSET(Data!$A$1,0,MATCH(AB$6,Data!$1:$1,0)-1,1000,1)=IF(AB$7="","Yes",AB$7))*ROW(Data!$C$1:$C$1002),ROW(AB95)-ROW(AB$7)),1),"")</f>
        <v>TVG</v>
      </c>
      <c r="AC95" s="43" t="str">
        <f ca="1">IF(AD95="","",IF(INDEX(Data!$BR:$BR,MATCH(AD95,Data!$A:$A,0),1)=0,"",INDEX(Data!$BR:$BR,MATCH(AD95,Data!$A:$A,0),1)))</f>
        <v/>
      </c>
      <c r="AD95" s="43" t="str">
        <f ca="1">IFERROR(INDEX(Data!$A$1:AE$1002,_xlfn.AGGREGATE(15,6,(OFFSET(Data!$A$1,0,MATCH(AD$6,Data!$1:$1,0)-1,1000,1)=IF(AD$7="","Yes",AD$7))/(OFFSET(Data!$A$1,0,MATCH(AD$6,Data!$1:$1,0)-1,1000,1)=IF(AD$7="","Yes",AD$7))*ROW(Data!$C$1:$C$1002),ROW(AD95)-ROW(AD$7)),1),"")</f>
        <v/>
      </c>
      <c r="AE95" s="43" t="str">
        <f ca="1">IF(AF95="","",IF(INDEX(Data!$BR:$BR,MATCH(AF95,Data!$A:$A,0),1)=0,"",INDEX(Data!$BR:$BR,MATCH(AF95,Data!$A:$A,0),1)))</f>
        <v/>
      </c>
      <c r="AF95" s="43" t="str">
        <f ca="1">IFERROR(INDEX(Data!$A$1:AM$1002,_xlfn.AGGREGATE(15,6,(OFFSET(Data!$A$1,0,MATCH(AF$6,Data!$1:$1,0)-1,1000,1)=IF(AF$7="","Yes",AF$7))/(OFFSET(Data!$A$1,0,MATCH(AF$6,Data!$1:$1,0)-1,1000,1)=IF(AF$7="","Yes",AF$7))*ROW(Data!$C$1:$C$1002),ROW(AF95)-ROW(AF$7)),1),"")</f>
        <v/>
      </c>
      <c r="AG95" s="43" t="str">
        <f ca="1">IF(AH95="","",IF(INDEX(Data!$BR:$BR,MATCH(AH95,Data!$A:$A,0),1)=0,"",INDEX(Data!$BR:$BR,MATCH(AH95,Data!$A:$A,0),1)))</f>
        <v/>
      </c>
      <c r="AH95" s="43" t="str">
        <f ca="1">IFERROR(INDEX(Data!$A$1:AO$1002,_xlfn.AGGREGATE(15,6,(OFFSET(Data!$A$1,0,MATCH(AH$6,Data!$1:$1,0)-1,1000,1)=IF(AH$7="","Yes",AH$7))/(OFFSET(Data!$A$1,0,MATCH(AH$6,Data!$1:$1,0)-1,1000,1)=IF(AH$7="","Yes",AH$7))*ROW(Data!$C$1:$C$1002),ROW(AH95)-ROW(AH$7)),1),"")</f>
        <v/>
      </c>
      <c r="AI95" s="43" t="str">
        <f ca="1">IF(AJ95="","",IF(INDEX(Data!$BR:$BR,MATCH(AJ95,Data!$A:$A,0),1)=0,"",INDEX(Data!$BR:$BR,MATCH(AJ95,Data!$A:$A,0),1)))</f>
        <v/>
      </c>
      <c r="AJ95" s="43" t="str">
        <f ca="1">IFERROR(INDEX(Data!$A$1:AQ$1002,_xlfn.AGGREGATE(15,6,(OFFSET(Data!$A$1,0,MATCH(AJ$6,Data!$1:$1,0)-1,1000,1)=IF(AJ$7="","Yes",AJ$7))/(OFFSET(Data!$A$1,0,MATCH(AJ$6,Data!$1:$1,0)-1,1000,1)=IF(AJ$7="","Yes",AJ$7))*ROW(Data!$C$1:$C$1002),ROW(AJ95)-ROW(AJ$7)),1),"")</f>
        <v/>
      </c>
      <c r="AK95" s="43" t="str">
        <f ca="1">IF(AL95="","",IF(INDEX(Data!$BR:$BR,MATCH(AL95,Data!$A:$A,0),1)=0,"",INDEX(Data!$BR:$BR,MATCH(AL95,Data!$A:$A,0),1)))</f>
        <v/>
      </c>
      <c r="AL95" s="43" t="str">
        <f ca="1">IFERROR(INDEX(Data!$A$1:AS$1002,_xlfn.AGGREGATE(15,6,(OFFSET(Data!$A$1,0,MATCH(AL$6,Data!$1:$1,0)-1,1000,1)=IF(AL$7="","Yes",AL$7))/(OFFSET(Data!$A$1,0,MATCH(AL$6,Data!$1:$1,0)-1,1000,1)=IF(AL$7="","Yes",AL$7))*ROW(Data!$C$1:$C$1002),ROW(AL95)-ROW(AL$7)),1),"")</f>
        <v/>
      </c>
      <c r="AM95" s="43" t="str">
        <f ca="1">IF(AN95="","",IF(INDEX(Data!$BR:$BR,MATCH(AN95,Data!$A:$A,0),1)=0,"",INDEX(Data!$BR:$BR,MATCH(AN95,Data!$A:$A,0),1)))</f>
        <v/>
      </c>
      <c r="AN95" s="43" t="str">
        <f ca="1">IFERROR(INDEX(Data!$A$1:AU$1002,_xlfn.AGGREGATE(15,6,(OFFSET(Data!$A$1,0,MATCH(AN$6,Data!$1:$1,0)-1,1000,1)=IF(AN$7="","Yes",AN$7))/(OFFSET(Data!$A$1,0,MATCH(AN$6,Data!$1:$1,0)-1,1000,1)=IF(AN$7="","Yes",AN$7))*ROW(Data!$C$1:$C$1002),ROW(AN95)-ROW(AN$7)),1),"")</f>
        <v/>
      </c>
    </row>
    <row r="96" spans="1:40" ht="24" x14ac:dyDescent="0.4">
      <c r="A96" s="43" t="str">
        <f ca="1">IF(B96="","",IF(INDEX(Data!$BR:$BR,MATCH(B96,Data!$A:$A,0),1)=0,"",INDEX(Data!$BR:$BR,MATCH(B96,Data!$A:$A,0),1)))</f>
        <v/>
      </c>
      <c r="B96" s="43" t="str">
        <f ca="1">IFERROR(INDEX(Data!A$1:$A$1002,_xlfn.AGGREGATE(15,6,(OFFSET(Data!$A$1,0,MATCH(B$6,Data!$1:$1,0)-1,1000,1)=IF(B$7="","Yes",B$7))/(OFFSET(Data!$A$1,0,MATCH(B$6,Data!$1:$1,0)-1,1000,1)=IF(B$7="","Yes",B$7))*ROW(Data!$C$1:$C$1002),ROW(B96)-ROW(B$7)),1),"")</f>
        <v/>
      </c>
      <c r="C96" s="43" t="str">
        <f ca="1">IF(D96="","",IF(INDEX(Data!$BR:$BR,MATCH(D96,Data!$A:$A,0),1)=0,"",INDEX(Data!$BR:$BR,MATCH(D96,Data!$A:$A,0),1)))</f>
        <v/>
      </c>
      <c r="D96" s="43" t="str">
        <f ca="1">IFERROR(INDEX(Data!$A$1:C$1002,_xlfn.AGGREGATE(15,6,(OFFSET(Data!$A$1,0,MATCH(D$6,Data!$1:$1,0)-1,1000,1)=IF(D$7="","Yes",D$7))/(OFFSET(Data!$A$1,0,MATCH(D$6,Data!$1:$1,0)-1,1000,1)=IF(D$7="","Yes",D$7))*ROW(Data!$C$1:$C$1002),ROW(D96)-ROW(D$7)),1),"")</f>
        <v/>
      </c>
      <c r="E96" s="43" t="str">
        <f ca="1">IF(F96="","",IF(INDEX(Data!$BR:$BR,MATCH(F96,Data!$A:$A,0),1)=0,"",INDEX(Data!$BR:$BR,MATCH(F96,Data!$A:$A,0),1)))</f>
        <v/>
      </c>
      <c r="F96" s="43" t="str">
        <f ca="1">IFERROR(INDEX(Data!$A$1:E$1002,_xlfn.AGGREGATE(15,6,(OFFSET(Data!$A$1,0,MATCH(F$6,Data!$1:$1,0)-1,1000,1)=IF(F$7="","Yes",F$7))/(OFFSET(Data!$A$1,0,MATCH(F$6,Data!$1:$1,0)-1,1000,1)=IF(F$7="","Yes",F$7))*ROW(Data!$C$1:$C$1002),ROW(F96)-ROW(F$7)),1),"")</f>
        <v/>
      </c>
      <c r="G96" s="43" t="str">
        <f ca="1">IF(H96="","",IF(INDEX(Data!$BR:$BR,MATCH(H96,Data!$A:$A,0),1)=0,"",INDEX(Data!$BR:$BR,MATCH(H96,Data!$A:$A,0),1)))</f>
        <v/>
      </c>
      <c r="H96" s="43" t="str">
        <f ca="1">IFERROR(INDEX(Data!$A$1:G$1002,_xlfn.AGGREGATE(15,6,(OFFSET(Data!$A$1,0,MATCH(H$6,Data!$1:$1,0)-1,1000,1)=IF(H$7="","Yes",H$7))/(OFFSET(Data!$A$1,0,MATCH(H$6,Data!$1:$1,0)-1,1000,1)=IF(H$7="","Yes",H$7))*ROW(Data!$C$1:$C$1002),ROW(H96)-ROW(H$7)),1),"")</f>
        <v/>
      </c>
      <c r="I96" s="43" t="str">
        <f ca="1">IF(J96="","",IF(INDEX(Data!$BR:$BR,MATCH(J96,Data!$A:$A,0),1)=0,"",INDEX(Data!$BR:$BR,MATCH(J96,Data!$A:$A,0),1)))</f>
        <v/>
      </c>
      <c r="J96" s="43" t="str">
        <f ca="1">IFERROR(INDEX(Data!$A$1:I$1002,_xlfn.AGGREGATE(15,6,(OFFSET(Data!$A$1,0,MATCH(J$6,Data!$1:$1,0)-1,1000,1)=IF(J$7="","Yes",J$7))/(OFFSET(Data!$A$1,0,MATCH(J$6,Data!$1:$1,0)-1,1000,1)=IF(J$7="","Yes",J$7))*ROW(Data!$C$1:$C$1002),ROW(J96)-ROW(J$7)),1),"")</f>
        <v/>
      </c>
      <c r="K96" s="43" t="str">
        <f ca="1">IF(L96="","",IF(INDEX(Data!$BR:$BR,MATCH(L96,Data!$A:$A,0),1)=0,"",INDEX(Data!$BR:$BR,MATCH(L96,Data!$A:$A,0),1)))</f>
        <v/>
      </c>
      <c r="L96" s="43" t="str">
        <f ca="1">IFERROR(INDEX(Data!$A$1:K$1002,_xlfn.AGGREGATE(15,6,(OFFSET(Data!$A$1,0,MATCH(L$6,Data!$1:$1,0)-1,1000,1)=IF(L$7="","Yes",L$7))/(OFFSET(Data!$A$1,0,MATCH(L$6,Data!$1:$1,0)-1,1000,1)=IF(L$7="","Yes",L$7))*ROW(Data!$C$1:$C$1002),ROW(L96)-ROW(L$7)),1),"")</f>
        <v/>
      </c>
      <c r="M96" s="43" t="str">
        <f ca="1">IF(N96="","",IF(INDEX(Data!$BR:$BR,MATCH(N96,Data!$A:$A,0),1)=0,"",INDEX(Data!$BR:$BR,MATCH(N96,Data!$A:$A,0),1)))</f>
        <v/>
      </c>
      <c r="N96" s="43" t="str">
        <f ca="1">IFERROR(INDEX(Data!$A$1:M$1002,_xlfn.AGGREGATE(15,6,(OFFSET(Data!$A$1,0,MATCH(N$6,Data!$1:$1,0)-1,1000,1)=IF(N$7="","Yes",N$7))/(OFFSET(Data!$A$1,0,MATCH(N$6,Data!$1:$1,0)-1,1000,1)=IF(N$7="","Yes",N$7))*ROW(Data!$C$1:$C$1002),ROW(N96)-ROW(N$7)),1),"")</f>
        <v>Turner Classic Movies</v>
      </c>
      <c r="O96" s="43" t="str">
        <f ca="1">IF(P96="","",IF(INDEX(Data!$BR:$BR,MATCH(P96,Data!$A:$A,0),1)=0,"",INDEX(Data!$BR:$BR,MATCH(P96,Data!$A:$A,0),1)))</f>
        <v/>
      </c>
      <c r="P96" s="43" t="str">
        <f ca="1">IFERROR(INDEX(Data!$A$1:O$1002,_xlfn.AGGREGATE(15,6,(OFFSET(Data!$A$1,0,MATCH(P$6,Data!$1:$1,0)-1,1000,1)=IF(P$7="","Yes",P$7))/(OFFSET(Data!$A$1,0,MATCH(P$6,Data!$1:$1,0)-1,1000,1)=IF(P$7="","Yes",P$7))*ROW(Data!$C$1:$C$1002),ROW(P96)-ROW(P$7)),1),"")</f>
        <v>Nicktoons</v>
      </c>
      <c r="Q96" s="43" t="str">
        <f ca="1">IF(R96="","",IF(INDEX(Data!$BR:$BR,MATCH(R96,Data!$A:$A,0),1)=0,"",INDEX(Data!$BR:$BR,MATCH(R96,Data!$A:$A,0),1)))</f>
        <v/>
      </c>
      <c r="R96" s="43" t="str">
        <f ca="1">IFERROR(INDEX(Data!$A$1:Q$1002,_xlfn.AGGREGATE(15,6,(OFFSET(Data!$A$1,0,MATCH(R$6,Data!$1:$1,0)-1,1000,1)=IF(R$7="","Yes",R$7))/(OFFSET(Data!$A$1,0,MATCH(R$6,Data!$1:$1,0)-1,1000,1)=IF(R$7="","Yes",R$7))*ROW(Data!$C$1:$C$1002),ROW(R96)-ROW(R$7)),1),"")</f>
        <v>Nickelodeon</v>
      </c>
      <c r="S96" s="43" t="str">
        <f ca="1">IF(T96="","",IF(INDEX(Data!$BR:$BR,MATCH(T96,Data!$A:$A,0),1)=0,"",INDEX(Data!$BR:$BR,MATCH(T96,Data!$A:$A,0),1)))</f>
        <v/>
      </c>
      <c r="T96" s="43" t="str">
        <f ca="1">IFERROR(INDEX(Data!$A$1:R$1002,_xlfn.AGGREGATE(15,6,(OFFSET(Data!$A$1,0,MATCH(T$6,Data!$1:$1,0)-1,1000,1)=IF(T$7="","Yes",T$7))/(OFFSET(Data!$A$1,0,MATCH(T$6,Data!$1:$1,0)-1,1000,1)=IF(T$7="","Yes",T$7))*ROW(Data!$C$1:$C$1002),ROW(T96)-ROW(T$7)),1),"")</f>
        <v>Tr3S</v>
      </c>
      <c r="U96" s="43" t="str">
        <f ca="1">IF(V96="","",IF(INDEX(Data!$BR:$BR,MATCH(V96,Data!$A:$A,0),1)=0,"",INDEX(Data!$BR:$BR,MATCH(V96,Data!$A:$A,0),1)))</f>
        <v/>
      </c>
      <c r="V96" s="43" t="str">
        <f ca="1">IFERROR(INDEX(Data!$A$1:T$1002,_xlfn.AGGREGATE(15,6,(OFFSET(Data!$A$1,0,MATCH(V$6,Data!$1:$1,0)-1,1000,1)=IF(V$7="","Yes",V$7))/(OFFSET(Data!$A$1,0,MATCH(V$6,Data!$1:$1,0)-1,1000,1)=IF(V$7="","Yes",V$7))*ROW(Data!$C$1:$C$1002),ROW(V96)-ROW(V$7)),1),"")</f>
        <v>Youtube Originals</v>
      </c>
      <c r="W96" s="43" t="str">
        <f ca="1">IF(X96="","",IF(INDEX(Data!$BR:$BR,MATCH(X96,Data!$A:$A,0),1)=0,"",INDEX(Data!$BR:$BR,MATCH(X96,Data!$A:$A,0),1)))</f>
        <v/>
      </c>
      <c r="X96" s="43" t="str">
        <f ca="1">IFERROR(INDEX(Data!$A$1:Y$1002,_xlfn.AGGREGATE(15,6,(OFFSET(Data!$A$1,0,MATCH(X$6,Data!$1:$1,0)-1,1000,1)=IF(X$7="","Yes",X$7))/(OFFSET(Data!$A$1,0,MATCH(X$6,Data!$1:$1,0)-1,1000,1)=IF(X$7="","Yes",X$7))*ROW(Data!$C$1:$C$1002),ROW(X96)-ROW(X$7)),1),"")</f>
        <v/>
      </c>
      <c r="Y96" s="43" t="str">
        <f ca="1">IF(Z96="","",IF(INDEX(Data!$BR:$BR,MATCH(Z96,Data!$A:$A,0),1)=0,"",INDEX(Data!$BR:$BR,MATCH(Z96,Data!$A:$A,0),1)))</f>
        <v/>
      </c>
      <c r="Z96" s="43" t="str">
        <f ca="1">IFERROR(INDEX(Data!$A$1:AA$1002,_xlfn.AGGREGATE(15,6,(OFFSET(Data!$A$1,0,MATCH(Z$6,Data!$1:$1,0)-1,1000,1)=IF(Z$7="","Yes",Z$7))/(OFFSET(Data!$A$1,0,MATCH(Z$6,Data!$1:$1,0)-1,1000,1)=IF(Z$7="","Yes",Z$7))*ROW(Data!$C$1:$C$1002),ROW(Z96)-ROW(Z$7)),1),"")</f>
        <v/>
      </c>
      <c r="AA96" s="43" t="str">
        <f ca="1">IF(AB96="","",IF(INDEX(Data!$BR:$BR,MATCH(AB96,Data!$A:$A,0),1)=0,"",INDEX(Data!$BR:$BR,MATCH(AB96,Data!$A:$A,0),1)))</f>
        <v/>
      </c>
      <c r="AB96" s="43" t="str">
        <f ca="1">IFERROR(INDEX(Data!$A$1:AC$1002,_xlfn.AGGREGATE(15,6,(OFFSET(Data!$A$1,0,MATCH(AB$6,Data!$1:$1,0)-1,1000,1)=IF(AB$7="","Yes",AB$7))/(OFFSET(Data!$A$1,0,MATCH(AB$6,Data!$1:$1,0)-1,1000,1)=IF(AB$7="","Yes",AB$7))*ROW(Data!$C$1:$C$1002),ROW(AB96)-ROW(AB$7)),1),"")</f>
        <v>Unimas</v>
      </c>
      <c r="AC96" s="43" t="str">
        <f ca="1">IF(AD96="","",IF(INDEX(Data!$BR:$BR,MATCH(AD96,Data!$A:$A,0),1)=0,"",INDEX(Data!$BR:$BR,MATCH(AD96,Data!$A:$A,0),1)))</f>
        <v/>
      </c>
      <c r="AD96" s="43" t="str">
        <f ca="1">IFERROR(INDEX(Data!$A$1:AE$1002,_xlfn.AGGREGATE(15,6,(OFFSET(Data!$A$1,0,MATCH(AD$6,Data!$1:$1,0)-1,1000,1)=IF(AD$7="","Yes",AD$7))/(OFFSET(Data!$A$1,0,MATCH(AD$6,Data!$1:$1,0)-1,1000,1)=IF(AD$7="","Yes",AD$7))*ROW(Data!$C$1:$C$1002),ROW(AD96)-ROW(AD$7)),1),"")</f>
        <v/>
      </c>
      <c r="AE96" s="43" t="str">
        <f ca="1">IF(AF96="","",IF(INDEX(Data!$BR:$BR,MATCH(AF96,Data!$A:$A,0),1)=0,"",INDEX(Data!$BR:$BR,MATCH(AF96,Data!$A:$A,0),1)))</f>
        <v/>
      </c>
      <c r="AF96" s="43" t="str">
        <f ca="1">IFERROR(INDEX(Data!$A$1:AM$1002,_xlfn.AGGREGATE(15,6,(OFFSET(Data!$A$1,0,MATCH(AF$6,Data!$1:$1,0)-1,1000,1)=IF(AF$7="","Yes",AF$7))/(OFFSET(Data!$A$1,0,MATCH(AF$6,Data!$1:$1,0)-1,1000,1)=IF(AF$7="","Yes",AF$7))*ROW(Data!$C$1:$C$1002),ROW(AF96)-ROW(AF$7)),1),"")</f>
        <v/>
      </c>
      <c r="AG96" s="43" t="str">
        <f ca="1">IF(AH96="","",IF(INDEX(Data!$BR:$BR,MATCH(AH96,Data!$A:$A,0),1)=0,"",INDEX(Data!$BR:$BR,MATCH(AH96,Data!$A:$A,0),1)))</f>
        <v/>
      </c>
      <c r="AH96" s="43" t="str">
        <f ca="1">IFERROR(INDEX(Data!$A$1:AO$1002,_xlfn.AGGREGATE(15,6,(OFFSET(Data!$A$1,0,MATCH(AH$6,Data!$1:$1,0)-1,1000,1)=IF(AH$7="","Yes",AH$7))/(OFFSET(Data!$A$1,0,MATCH(AH$6,Data!$1:$1,0)-1,1000,1)=IF(AH$7="","Yes",AH$7))*ROW(Data!$C$1:$C$1002),ROW(AH96)-ROW(AH$7)),1),"")</f>
        <v/>
      </c>
      <c r="AI96" s="43" t="str">
        <f ca="1">IF(AJ96="","",IF(INDEX(Data!$BR:$BR,MATCH(AJ96,Data!$A:$A,0),1)=0,"",INDEX(Data!$BR:$BR,MATCH(AJ96,Data!$A:$A,0),1)))</f>
        <v/>
      </c>
      <c r="AJ96" s="43" t="str">
        <f ca="1">IFERROR(INDEX(Data!$A$1:AQ$1002,_xlfn.AGGREGATE(15,6,(OFFSET(Data!$A$1,0,MATCH(AJ$6,Data!$1:$1,0)-1,1000,1)=IF(AJ$7="","Yes",AJ$7))/(OFFSET(Data!$A$1,0,MATCH(AJ$6,Data!$1:$1,0)-1,1000,1)=IF(AJ$7="","Yes",AJ$7))*ROW(Data!$C$1:$C$1002),ROW(AJ96)-ROW(AJ$7)),1),"")</f>
        <v/>
      </c>
      <c r="AK96" s="43" t="str">
        <f ca="1">IF(AL96="","",IF(INDEX(Data!$BR:$BR,MATCH(AL96,Data!$A:$A,0),1)=0,"",INDEX(Data!$BR:$BR,MATCH(AL96,Data!$A:$A,0),1)))</f>
        <v/>
      </c>
      <c r="AL96" s="43" t="str">
        <f ca="1">IFERROR(INDEX(Data!$A$1:AS$1002,_xlfn.AGGREGATE(15,6,(OFFSET(Data!$A$1,0,MATCH(AL$6,Data!$1:$1,0)-1,1000,1)=IF(AL$7="","Yes",AL$7))/(OFFSET(Data!$A$1,0,MATCH(AL$6,Data!$1:$1,0)-1,1000,1)=IF(AL$7="","Yes",AL$7))*ROW(Data!$C$1:$C$1002),ROW(AL96)-ROW(AL$7)),1),"")</f>
        <v/>
      </c>
      <c r="AM96" s="43" t="str">
        <f ca="1">IF(AN96="","",IF(INDEX(Data!$BR:$BR,MATCH(AN96,Data!$A:$A,0),1)=0,"",INDEX(Data!$BR:$BR,MATCH(AN96,Data!$A:$A,0),1)))</f>
        <v/>
      </c>
      <c r="AN96" s="43" t="str">
        <f ca="1">IFERROR(INDEX(Data!$A$1:AU$1002,_xlfn.AGGREGATE(15,6,(OFFSET(Data!$A$1,0,MATCH(AN$6,Data!$1:$1,0)-1,1000,1)=IF(AN$7="","Yes",AN$7))/(OFFSET(Data!$A$1,0,MATCH(AN$6,Data!$1:$1,0)-1,1000,1)=IF(AN$7="","Yes",AN$7))*ROW(Data!$C$1:$C$1002),ROW(AN96)-ROW(AN$7)),1),"")</f>
        <v/>
      </c>
    </row>
    <row r="97" spans="1:40" x14ac:dyDescent="0.4">
      <c r="A97" s="43" t="str">
        <f ca="1">IF(B97="","",IF(INDEX(Data!$BR:$BR,MATCH(B97,Data!$A:$A,0),1)=0,"",INDEX(Data!$BR:$BR,MATCH(B97,Data!$A:$A,0),1)))</f>
        <v/>
      </c>
      <c r="B97" s="43" t="str">
        <f ca="1">IFERROR(INDEX(Data!A$1:$A$1002,_xlfn.AGGREGATE(15,6,(OFFSET(Data!$A$1,0,MATCH(B$6,Data!$1:$1,0)-1,1000,1)=IF(B$7="","Yes",B$7))/(OFFSET(Data!$A$1,0,MATCH(B$6,Data!$1:$1,0)-1,1000,1)=IF(B$7="","Yes",B$7))*ROW(Data!$C$1:$C$1002),ROW(B97)-ROW(B$7)),1),"")</f>
        <v/>
      </c>
      <c r="C97" s="43" t="str">
        <f ca="1">IF(D97="","",IF(INDEX(Data!$BR:$BR,MATCH(D97,Data!$A:$A,0),1)=0,"",INDEX(Data!$BR:$BR,MATCH(D97,Data!$A:$A,0),1)))</f>
        <v/>
      </c>
      <c r="D97" s="43" t="str">
        <f ca="1">IFERROR(INDEX(Data!$A$1:C$1002,_xlfn.AGGREGATE(15,6,(OFFSET(Data!$A$1,0,MATCH(D$6,Data!$1:$1,0)-1,1000,1)=IF(D$7="","Yes",D$7))/(OFFSET(Data!$A$1,0,MATCH(D$6,Data!$1:$1,0)-1,1000,1)=IF(D$7="","Yes",D$7))*ROW(Data!$C$1:$C$1002),ROW(D97)-ROW(D$7)),1),"")</f>
        <v/>
      </c>
      <c r="E97" s="43" t="str">
        <f ca="1">IF(F97="","",IF(INDEX(Data!$BR:$BR,MATCH(F97,Data!$A:$A,0),1)=0,"",INDEX(Data!$BR:$BR,MATCH(F97,Data!$A:$A,0),1)))</f>
        <v/>
      </c>
      <c r="F97" s="43" t="str">
        <f ca="1">IFERROR(INDEX(Data!$A$1:E$1002,_xlfn.AGGREGATE(15,6,(OFFSET(Data!$A$1,0,MATCH(F$6,Data!$1:$1,0)-1,1000,1)=IF(F$7="","Yes",F$7))/(OFFSET(Data!$A$1,0,MATCH(F$6,Data!$1:$1,0)-1,1000,1)=IF(F$7="","Yes",F$7))*ROW(Data!$C$1:$C$1002),ROW(F97)-ROW(F$7)),1),"")</f>
        <v/>
      </c>
      <c r="G97" s="43" t="str">
        <f ca="1">IF(H97="","",IF(INDEX(Data!$BR:$BR,MATCH(H97,Data!$A:$A,0),1)=0,"",INDEX(Data!$BR:$BR,MATCH(H97,Data!$A:$A,0),1)))</f>
        <v/>
      </c>
      <c r="H97" s="43" t="str">
        <f ca="1">IFERROR(INDEX(Data!$A$1:G$1002,_xlfn.AGGREGATE(15,6,(OFFSET(Data!$A$1,0,MATCH(H$6,Data!$1:$1,0)-1,1000,1)=IF(H$7="","Yes",H$7))/(OFFSET(Data!$A$1,0,MATCH(H$6,Data!$1:$1,0)-1,1000,1)=IF(H$7="","Yes",H$7))*ROW(Data!$C$1:$C$1002),ROW(H97)-ROW(H$7)),1),"")</f>
        <v/>
      </c>
      <c r="I97" s="43" t="str">
        <f ca="1">IF(J97="","",IF(INDEX(Data!$BR:$BR,MATCH(J97,Data!$A:$A,0),1)=0,"",INDEX(Data!$BR:$BR,MATCH(J97,Data!$A:$A,0),1)))</f>
        <v/>
      </c>
      <c r="J97" s="43" t="str">
        <f ca="1">IFERROR(INDEX(Data!$A$1:I$1002,_xlfn.AGGREGATE(15,6,(OFFSET(Data!$A$1,0,MATCH(J$6,Data!$1:$1,0)-1,1000,1)=IF(J$7="","Yes",J$7))/(OFFSET(Data!$A$1,0,MATCH(J$6,Data!$1:$1,0)-1,1000,1)=IF(J$7="","Yes",J$7))*ROW(Data!$C$1:$C$1002),ROW(J97)-ROW(J$7)),1),"")</f>
        <v/>
      </c>
      <c r="K97" s="43" t="str">
        <f ca="1">IF(L97="","",IF(INDEX(Data!$BR:$BR,MATCH(L97,Data!$A:$A,0),1)=0,"",INDEX(Data!$BR:$BR,MATCH(L97,Data!$A:$A,0),1)))</f>
        <v/>
      </c>
      <c r="L97" s="43" t="str">
        <f ca="1">IFERROR(INDEX(Data!$A$1:K$1002,_xlfn.AGGREGATE(15,6,(OFFSET(Data!$A$1,0,MATCH(L$6,Data!$1:$1,0)-1,1000,1)=IF(L$7="","Yes",L$7))/(OFFSET(Data!$A$1,0,MATCH(L$6,Data!$1:$1,0)-1,1000,1)=IF(L$7="","Yes",L$7))*ROW(Data!$C$1:$C$1002),ROW(L97)-ROW(L$7)),1),"")</f>
        <v/>
      </c>
      <c r="M97" s="43" t="str">
        <f ca="1">IF(N97="","",IF(INDEX(Data!$BR:$BR,MATCH(N97,Data!$A:$A,0),1)=0,"",INDEX(Data!$BR:$BR,MATCH(N97,Data!$A:$A,0),1)))</f>
        <v/>
      </c>
      <c r="N97" s="43" t="str">
        <f ca="1">IFERROR(INDEX(Data!$A$1:M$1002,_xlfn.AGGREGATE(15,6,(OFFSET(Data!$A$1,0,MATCH(N$6,Data!$1:$1,0)-1,1000,1)=IF(N$7="","Yes",N$7))/(OFFSET(Data!$A$1,0,MATCH(N$6,Data!$1:$1,0)-1,1000,1)=IF(N$7="","Yes",N$7))*ROW(Data!$C$1:$C$1002),ROW(N97)-ROW(N$7)),1),"")</f>
        <v>TV Land</v>
      </c>
      <c r="O97" s="43" t="str">
        <f ca="1">IF(P97="","",IF(INDEX(Data!$BR:$BR,MATCH(P97,Data!$A:$A,0),1)=0,"",INDEX(Data!$BR:$BR,MATCH(P97,Data!$A:$A,0),1)))</f>
        <v/>
      </c>
      <c r="P97" s="43" t="str">
        <f ca="1">IFERROR(INDEX(Data!$A$1:O$1002,_xlfn.AGGREGATE(15,6,(OFFSET(Data!$A$1,0,MATCH(P$6,Data!$1:$1,0)-1,1000,1)=IF(P$7="","Yes",P$7))/(OFFSET(Data!$A$1,0,MATCH(P$6,Data!$1:$1,0)-1,1000,1)=IF(P$7="","Yes",P$7))*ROW(Data!$C$1:$C$1002),ROW(P97)-ROW(P$7)),1),"")</f>
        <v>Olympic Channel</v>
      </c>
      <c r="Q97" s="43" t="str">
        <f ca="1">IF(R97="","",IF(INDEX(Data!$BR:$BR,MATCH(R97,Data!$A:$A,0),1)=0,"",INDEX(Data!$BR:$BR,MATCH(R97,Data!$A:$A,0),1)))</f>
        <v/>
      </c>
      <c r="R97" s="43" t="str">
        <f ca="1">IFERROR(INDEX(Data!$A$1:Q$1002,_xlfn.AGGREGATE(15,6,(OFFSET(Data!$A$1,0,MATCH(R$6,Data!$1:$1,0)-1,1000,1)=IF(R$7="","Yes",R$7))/(OFFSET(Data!$A$1,0,MATCH(R$6,Data!$1:$1,0)-1,1000,1)=IF(R$7="","Yes",R$7))*ROW(Data!$C$1:$C$1002),ROW(R97)-ROW(R$7)),1),"")</f>
        <v>Nicktoons</v>
      </c>
      <c r="S97" s="43" t="str">
        <f ca="1">IF(T97="","",IF(INDEX(Data!$BR:$BR,MATCH(T97,Data!$A:$A,0),1)=0,"",INDEX(Data!$BR:$BR,MATCH(T97,Data!$A:$A,0),1)))</f>
        <v/>
      </c>
      <c r="T97" s="43" t="str">
        <f ca="1">IFERROR(INDEX(Data!$A$1:R$1002,_xlfn.AGGREGATE(15,6,(OFFSET(Data!$A$1,0,MATCH(T$6,Data!$1:$1,0)-1,1000,1)=IF(T$7="","Yes",T$7))/(OFFSET(Data!$A$1,0,MATCH(T$6,Data!$1:$1,0)-1,1000,1)=IF(T$7="","Yes",T$7))*ROW(Data!$C$1:$C$1002),ROW(T97)-ROW(T$7)),1),"")</f>
        <v>TUDN</v>
      </c>
      <c r="U97" s="43" t="str">
        <f ca="1">IF(V97="","",IF(INDEX(Data!$BR:$BR,MATCH(V97,Data!$A:$A,0),1)=0,"",INDEX(Data!$BR:$BR,MATCH(V97,Data!$A:$A,0),1)))</f>
        <v/>
      </c>
      <c r="V97" s="43" t="str">
        <f ca="1">IFERROR(INDEX(Data!$A$1:T$1002,_xlfn.AGGREGATE(15,6,(OFFSET(Data!$A$1,0,MATCH(V$6,Data!$1:$1,0)-1,1000,1)=IF(V$7="","Yes",V$7))/(OFFSET(Data!$A$1,0,MATCH(V$6,Data!$1:$1,0)-1,1000,1)=IF(V$7="","Yes",V$7))*ROW(Data!$C$1:$C$1002),ROW(V97)-ROW(V$7)),1),"")</f>
        <v/>
      </c>
      <c r="W97" s="43" t="str">
        <f ca="1">IF(X97="","",IF(INDEX(Data!$BR:$BR,MATCH(X97,Data!$A:$A,0),1)=0,"",INDEX(Data!$BR:$BR,MATCH(X97,Data!$A:$A,0),1)))</f>
        <v/>
      </c>
      <c r="X97" s="43" t="str">
        <f ca="1">IFERROR(INDEX(Data!$A$1:Y$1002,_xlfn.AGGREGATE(15,6,(OFFSET(Data!$A$1,0,MATCH(X$6,Data!$1:$1,0)-1,1000,1)=IF(X$7="","Yes",X$7))/(OFFSET(Data!$A$1,0,MATCH(X$6,Data!$1:$1,0)-1,1000,1)=IF(X$7="","Yes",X$7))*ROW(Data!$C$1:$C$1002),ROW(X97)-ROW(X$7)),1),"")</f>
        <v/>
      </c>
      <c r="Y97" s="43" t="str">
        <f ca="1">IF(Z97="","",IF(INDEX(Data!$BR:$BR,MATCH(Z97,Data!$A:$A,0),1)=0,"",INDEX(Data!$BR:$BR,MATCH(Z97,Data!$A:$A,0),1)))</f>
        <v/>
      </c>
      <c r="Z97" s="43" t="str">
        <f ca="1">IFERROR(INDEX(Data!$A$1:AA$1002,_xlfn.AGGREGATE(15,6,(OFFSET(Data!$A$1,0,MATCH(Z$6,Data!$1:$1,0)-1,1000,1)=IF(Z$7="","Yes",Z$7))/(OFFSET(Data!$A$1,0,MATCH(Z$6,Data!$1:$1,0)-1,1000,1)=IF(Z$7="","Yes",Z$7))*ROW(Data!$C$1:$C$1002),ROW(Z97)-ROW(Z$7)),1),"")</f>
        <v/>
      </c>
      <c r="AA97" s="43" t="str">
        <f ca="1">IF(AB97="","",IF(INDEX(Data!$BR:$BR,MATCH(AB97,Data!$A:$A,0),1)=0,"",INDEX(Data!$BR:$BR,MATCH(AB97,Data!$A:$A,0),1)))</f>
        <v/>
      </c>
      <c r="AB97" s="43" t="str">
        <f ca="1">IFERROR(INDEX(Data!$A$1:AC$1002,_xlfn.AGGREGATE(15,6,(OFFSET(Data!$A$1,0,MATCH(AB$6,Data!$1:$1,0)-1,1000,1)=IF(AB$7="","Yes",AB$7))/(OFFSET(Data!$A$1,0,MATCH(AB$6,Data!$1:$1,0)-1,1000,1)=IF(AB$7="","Yes",AB$7))*ROW(Data!$C$1:$C$1002),ROW(AB97)-ROW(AB$7)),1),"")</f>
        <v>Universal Kids</v>
      </c>
      <c r="AC97" s="43" t="str">
        <f ca="1">IF(AD97="","",IF(INDEX(Data!$BR:$BR,MATCH(AD97,Data!$A:$A,0),1)=0,"",INDEX(Data!$BR:$BR,MATCH(AD97,Data!$A:$A,0),1)))</f>
        <v/>
      </c>
      <c r="AD97" s="43" t="str">
        <f ca="1">IFERROR(INDEX(Data!$A$1:AE$1002,_xlfn.AGGREGATE(15,6,(OFFSET(Data!$A$1,0,MATCH(AD$6,Data!$1:$1,0)-1,1000,1)=IF(AD$7="","Yes",AD$7))/(OFFSET(Data!$A$1,0,MATCH(AD$6,Data!$1:$1,0)-1,1000,1)=IF(AD$7="","Yes",AD$7))*ROW(Data!$C$1:$C$1002),ROW(AD97)-ROW(AD$7)),1),"")</f>
        <v/>
      </c>
      <c r="AE97" s="43" t="str">
        <f ca="1">IF(AF97="","",IF(INDEX(Data!$BR:$BR,MATCH(AF97,Data!$A:$A,0),1)=0,"",INDEX(Data!$BR:$BR,MATCH(AF97,Data!$A:$A,0),1)))</f>
        <v/>
      </c>
      <c r="AF97" s="43" t="str">
        <f ca="1">IFERROR(INDEX(Data!$A$1:AM$1002,_xlfn.AGGREGATE(15,6,(OFFSET(Data!$A$1,0,MATCH(AF$6,Data!$1:$1,0)-1,1000,1)=IF(AF$7="","Yes",AF$7))/(OFFSET(Data!$A$1,0,MATCH(AF$6,Data!$1:$1,0)-1,1000,1)=IF(AF$7="","Yes",AF$7))*ROW(Data!$C$1:$C$1002),ROW(AF97)-ROW(AF$7)),1),"")</f>
        <v/>
      </c>
      <c r="AG97" s="43" t="str">
        <f ca="1">IF(AH97="","",IF(INDEX(Data!$BR:$BR,MATCH(AH97,Data!$A:$A,0),1)=0,"",INDEX(Data!$BR:$BR,MATCH(AH97,Data!$A:$A,0),1)))</f>
        <v/>
      </c>
      <c r="AH97" s="43" t="str">
        <f ca="1">IFERROR(INDEX(Data!$A$1:AO$1002,_xlfn.AGGREGATE(15,6,(OFFSET(Data!$A$1,0,MATCH(AH$6,Data!$1:$1,0)-1,1000,1)=IF(AH$7="","Yes",AH$7))/(OFFSET(Data!$A$1,0,MATCH(AH$6,Data!$1:$1,0)-1,1000,1)=IF(AH$7="","Yes",AH$7))*ROW(Data!$C$1:$C$1002),ROW(AH97)-ROW(AH$7)),1),"")</f>
        <v/>
      </c>
      <c r="AI97" s="43" t="str">
        <f ca="1">IF(AJ97="","",IF(INDEX(Data!$BR:$BR,MATCH(AJ97,Data!$A:$A,0),1)=0,"",INDEX(Data!$BR:$BR,MATCH(AJ97,Data!$A:$A,0),1)))</f>
        <v/>
      </c>
      <c r="AJ97" s="43" t="str">
        <f ca="1">IFERROR(INDEX(Data!$A$1:AQ$1002,_xlfn.AGGREGATE(15,6,(OFFSET(Data!$A$1,0,MATCH(AJ$6,Data!$1:$1,0)-1,1000,1)=IF(AJ$7="","Yes",AJ$7))/(OFFSET(Data!$A$1,0,MATCH(AJ$6,Data!$1:$1,0)-1,1000,1)=IF(AJ$7="","Yes",AJ$7))*ROW(Data!$C$1:$C$1002),ROW(AJ97)-ROW(AJ$7)),1),"")</f>
        <v/>
      </c>
      <c r="AK97" s="43" t="str">
        <f ca="1">IF(AL97="","",IF(INDEX(Data!$BR:$BR,MATCH(AL97,Data!$A:$A,0),1)=0,"",INDEX(Data!$BR:$BR,MATCH(AL97,Data!$A:$A,0),1)))</f>
        <v/>
      </c>
      <c r="AL97" s="43" t="str">
        <f ca="1">IFERROR(INDEX(Data!$A$1:AS$1002,_xlfn.AGGREGATE(15,6,(OFFSET(Data!$A$1,0,MATCH(AL$6,Data!$1:$1,0)-1,1000,1)=IF(AL$7="","Yes",AL$7))/(OFFSET(Data!$A$1,0,MATCH(AL$6,Data!$1:$1,0)-1,1000,1)=IF(AL$7="","Yes",AL$7))*ROW(Data!$C$1:$C$1002),ROW(AL97)-ROW(AL$7)),1),"")</f>
        <v/>
      </c>
      <c r="AM97" s="43" t="str">
        <f ca="1">IF(AN97="","",IF(INDEX(Data!$BR:$BR,MATCH(AN97,Data!$A:$A,0),1)=0,"",INDEX(Data!$BR:$BR,MATCH(AN97,Data!$A:$A,0),1)))</f>
        <v/>
      </c>
      <c r="AN97" s="43" t="str">
        <f ca="1">IFERROR(INDEX(Data!$A$1:AU$1002,_xlfn.AGGREGATE(15,6,(OFFSET(Data!$A$1,0,MATCH(AN$6,Data!$1:$1,0)-1,1000,1)=IF(AN$7="","Yes",AN$7))/(OFFSET(Data!$A$1,0,MATCH(AN$6,Data!$1:$1,0)-1,1000,1)=IF(AN$7="","Yes",AN$7))*ROW(Data!$C$1:$C$1002),ROW(AN97)-ROW(AN$7)),1),"")</f>
        <v/>
      </c>
    </row>
    <row r="98" spans="1:40" ht="24" x14ac:dyDescent="0.4">
      <c r="A98" s="43" t="str">
        <f ca="1">IF(B98="","",IF(INDEX(Data!$BR:$BR,MATCH(B98,Data!$A:$A,0),1)=0,"",INDEX(Data!$BR:$BR,MATCH(B98,Data!$A:$A,0),1)))</f>
        <v/>
      </c>
      <c r="B98" s="43" t="str">
        <f ca="1">IFERROR(INDEX(Data!A$1:$A$1002,_xlfn.AGGREGATE(15,6,(OFFSET(Data!$A$1,0,MATCH(B$6,Data!$1:$1,0)-1,1000,1)=IF(B$7="","Yes",B$7))/(OFFSET(Data!$A$1,0,MATCH(B$6,Data!$1:$1,0)-1,1000,1)=IF(B$7="","Yes",B$7))*ROW(Data!$C$1:$C$1002),ROW(B98)-ROW(B$7)),1),"")</f>
        <v/>
      </c>
      <c r="C98" s="43" t="str">
        <f ca="1">IF(D98="","",IF(INDEX(Data!$BR:$BR,MATCH(D98,Data!$A:$A,0),1)=0,"",INDEX(Data!$BR:$BR,MATCH(D98,Data!$A:$A,0),1)))</f>
        <v/>
      </c>
      <c r="D98" s="43" t="str">
        <f ca="1">IFERROR(INDEX(Data!$A$1:C$1002,_xlfn.AGGREGATE(15,6,(OFFSET(Data!$A$1,0,MATCH(D$6,Data!$1:$1,0)-1,1000,1)=IF(D$7="","Yes",D$7))/(OFFSET(Data!$A$1,0,MATCH(D$6,Data!$1:$1,0)-1,1000,1)=IF(D$7="","Yes",D$7))*ROW(Data!$C$1:$C$1002),ROW(D98)-ROW(D$7)),1),"")</f>
        <v/>
      </c>
      <c r="E98" s="43" t="str">
        <f ca="1">IF(F98="","",IF(INDEX(Data!$BR:$BR,MATCH(F98,Data!$A:$A,0),1)=0,"",INDEX(Data!$BR:$BR,MATCH(F98,Data!$A:$A,0),1)))</f>
        <v/>
      </c>
      <c r="F98" s="43" t="str">
        <f ca="1">IFERROR(INDEX(Data!$A$1:E$1002,_xlfn.AGGREGATE(15,6,(OFFSET(Data!$A$1,0,MATCH(F$6,Data!$1:$1,0)-1,1000,1)=IF(F$7="","Yes",F$7))/(OFFSET(Data!$A$1,0,MATCH(F$6,Data!$1:$1,0)-1,1000,1)=IF(F$7="","Yes",F$7))*ROW(Data!$C$1:$C$1002),ROW(F98)-ROW(F$7)),1),"")</f>
        <v/>
      </c>
      <c r="G98" s="43" t="str">
        <f ca="1">IF(H98="","",IF(INDEX(Data!$BR:$BR,MATCH(H98,Data!$A:$A,0),1)=0,"",INDEX(Data!$BR:$BR,MATCH(H98,Data!$A:$A,0),1)))</f>
        <v/>
      </c>
      <c r="H98" s="43" t="str">
        <f ca="1">IFERROR(INDEX(Data!$A$1:G$1002,_xlfn.AGGREGATE(15,6,(OFFSET(Data!$A$1,0,MATCH(H$6,Data!$1:$1,0)-1,1000,1)=IF(H$7="","Yes",H$7))/(OFFSET(Data!$A$1,0,MATCH(H$6,Data!$1:$1,0)-1,1000,1)=IF(H$7="","Yes",H$7))*ROW(Data!$C$1:$C$1002),ROW(H98)-ROW(H$7)),1),"")</f>
        <v/>
      </c>
      <c r="I98" s="43" t="str">
        <f ca="1">IF(J98="","",IF(INDEX(Data!$BR:$BR,MATCH(J98,Data!$A:$A,0),1)=0,"",INDEX(Data!$BR:$BR,MATCH(J98,Data!$A:$A,0),1)))</f>
        <v/>
      </c>
      <c r="J98" s="43" t="str">
        <f ca="1">IFERROR(INDEX(Data!$A$1:I$1002,_xlfn.AGGREGATE(15,6,(OFFSET(Data!$A$1,0,MATCH(J$6,Data!$1:$1,0)-1,1000,1)=IF(J$7="","Yes",J$7))/(OFFSET(Data!$A$1,0,MATCH(J$6,Data!$1:$1,0)-1,1000,1)=IF(J$7="","Yes",J$7))*ROW(Data!$C$1:$C$1002),ROW(J98)-ROW(J$7)),1),"")</f>
        <v/>
      </c>
      <c r="K98" s="43" t="str">
        <f ca="1">IF(L98="","",IF(INDEX(Data!$BR:$BR,MATCH(L98,Data!$A:$A,0),1)=0,"",INDEX(Data!$BR:$BR,MATCH(L98,Data!$A:$A,0),1)))</f>
        <v/>
      </c>
      <c r="L98" s="43" t="str">
        <f ca="1">IFERROR(INDEX(Data!$A$1:K$1002,_xlfn.AGGREGATE(15,6,(OFFSET(Data!$A$1,0,MATCH(L$6,Data!$1:$1,0)-1,1000,1)=IF(L$7="","Yes",L$7))/(OFFSET(Data!$A$1,0,MATCH(L$6,Data!$1:$1,0)-1,1000,1)=IF(L$7="","Yes",L$7))*ROW(Data!$C$1:$C$1002),ROW(L98)-ROW(L$7)),1),"")</f>
        <v/>
      </c>
      <c r="M98" s="43" t="str">
        <f ca="1">IF(N98="","",IF(INDEX(Data!$BR:$BR,MATCH(N98,Data!$A:$A,0),1)=0,"",INDEX(Data!$BR:$BR,MATCH(N98,Data!$A:$A,0),1)))</f>
        <v/>
      </c>
      <c r="N98" s="43" t="str">
        <f ca="1">IFERROR(INDEX(Data!$A$1:M$1002,_xlfn.AGGREGATE(15,6,(OFFSET(Data!$A$1,0,MATCH(N$6,Data!$1:$1,0)-1,1000,1)=IF(N$7="","Yes",N$7))/(OFFSET(Data!$A$1,0,MATCH(N$6,Data!$1:$1,0)-1,1000,1)=IF(N$7="","Yes",N$7))*ROW(Data!$C$1:$C$1002),ROW(N98)-ROW(N$7)),1),"")</f>
        <v>TV One</v>
      </c>
      <c r="O98" s="43" t="str">
        <f ca="1">IF(P98="","",IF(INDEX(Data!$BR:$BR,MATCH(P98,Data!$A:$A,0),1)=0,"",INDEX(Data!$BR:$BR,MATCH(P98,Data!$A:$A,0),1)))</f>
        <v/>
      </c>
      <c r="P98" s="43" t="str">
        <f ca="1">IFERROR(INDEX(Data!$A$1:O$1002,_xlfn.AGGREGATE(15,6,(OFFSET(Data!$A$1,0,MATCH(P$6,Data!$1:$1,0)-1,1000,1)=IF(P$7="","Yes",P$7))/(OFFSET(Data!$A$1,0,MATCH(P$6,Data!$1:$1,0)-1,1000,1)=IF(P$7="","Yes",P$7))*ROW(Data!$C$1:$C$1002),ROW(P98)-ROW(P$7)),1),"")</f>
        <v>One American News</v>
      </c>
      <c r="Q98" s="43" t="str">
        <f ca="1">IF(R98="","",IF(INDEX(Data!$BR:$BR,MATCH(R98,Data!$A:$A,0),1)=0,"",INDEX(Data!$BR:$BR,MATCH(R98,Data!$A:$A,0),1)))</f>
        <v/>
      </c>
      <c r="R98" s="43" t="str">
        <f ca="1">IFERROR(INDEX(Data!$A$1:Q$1002,_xlfn.AGGREGATE(15,6,(OFFSET(Data!$A$1,0,MATCH(R$6,Data!$1:$1,0)-1,1000,1)=IF(R$7="","Yes",R$7))/(OFFSET(Data!$A$1,0,MATCH(R$6,Data!$1:$1,0)-1,1000,1)=IF(R$7="","Yes",R$7))*ROW(Data!$C$1:$C$1002),ROW(R98)-ROW(R$7)),1),"")</f>
        <v>Olympic Channel</v>
      </c>
      <c r="S98" s="43" t="str">
        <f ca="1">IF(T98="","",IF(INDEX(Data!$BR:$BR,MATCH(T98,Data!$A:$A,0),1)=0,"",INDEX(Data!$BR:$BR,MATCH(T98,Data!$A:$A,0),1)))</f>
        <v/>
      </c>
      <c r="T98" s="43" t="str">
        <f ca="1">IFERROR(INDEX(Data!$A$1:R$1002,_xlfn.AGGREGATE(15,6,(OFFSET(Data!$A$1,0,MATCH(T$6,Data!$1:$1,0)-1,1000,1)=IF(T$7="","Yes",T$7))/(OFFSET(Data!$A$1,0,MATCH(T$6,Data!$1:$1,0)-1,1000,1)=IF(T$7="","Yes",T$7))*ROW(Data!$C$1:$C$1002),ROW(T98)-ROW(T$7)),1),"")</f>
        <v>TV Chile</v>
      </c>
      <c r="U98" s="43" t="str">
        <f ca="1">IF(V98="","",IF(INDEX(Data!$BR:$BR,MATCH(V98,Data!$A:$A,0),1)=0,"",INDEX(Data!$BR:$BR,MATCH(V98,Data!$A:$A,0),1)))</f>
        <v/>
      </c>
      <c r="V98" s="43" t="str">
        <f ca="1">IFERROR(INDEX(Data!$A$1:T$1002,_xlfn.AGGREGATE(15,6,(OFFSET(Data!$A$1,0,MATCH(V$6,Data!$1:$1,0)-1,1000,1)=IF(V$7="","Yes",V$7))/(OFFSET(Data!$A$1,0,MATCH(V$6,Data!$1:$1,0)-1,1000,1)=IF(V$7="","Yes",V$7))*ROW(Data!$C$1:$C$1002),ROW(V98)-ROW(V$7)),1),"")</f>
        <v/>
      </c>
      <c r="W98" s="43" t="str">
        <f ca="1">IF(X98="","",IF(INDEX(Data!$BR:$BR,MATCH(X98,Data!$A:$A,0),1)=0,"",INDEX(Data!$BR:$BR,MATCH(X98,Data!$A:$A,0),1)))</f>
        <v/>
      </c>
      <c r="X98" s="43" t="str">
        <f ca="1">IFERROR(INDEX(Data!$A$1:Y$1002,_xlfn.AGGREGATE(15,6,(OFFSET(Data!$A$1,0,MATCH(X$6,Data!$1:$1,0)-1,1000,1)=IF(X$7="","Yes",X$7))/(OFFSET(Data!$A$1,0,MATCH(X$6,Data!$1:$1,0)-1,1000,1)=IF(X$7="","Yes",X$7))*ROW(Data!$C$1:$C$1002),ROW(X98)-ROW(X$7)),1),"")</f>
        <v/>
      </c>
      <c r="Y98" s="43" t="str">
        <f ca="1">IF(Z98="","",IF(INDEX(Data!$BR:$BR,MATCH(Z98,Data!$A:$A,0),1)=0,"",INDEX(Data!$BR:$BR,MATCH(Z98,Data!$A:$A,0),1)))</f>
        <v/>
      </c>
      <c r="Z98" s="43" t="str">
        <f ca="1">IFERROR(INDEX(Data!$A$1:AA$1002,_xlfn.AGGREGATE(15,6,(OFFSET(Data!$A$1,0,MATCH(Z$6,Data!$1:$1,0)-1,1000,1)=IF(Z$7="","Yes",Z$7))/(OFFSET(Data!$A$1,0,MATCH(Z$6,Data!$1:$1,0)-1,1000,1)=IF(Z$7="","Yes",Z$7))*ROW(Data!$C$1:$C$1002),ROW(Z98)-ROW(Z$7)),1),"")</f>
        <v/>
      </c>
      <c r="AA98" s="43" t="str">
        <f ca="1">IF(AB98="","",IF(INDEX(Data!$BR:$BR,MATCH(AB98,Data!$A:$A,0),1)=0,"",INDEX(Data!$BR:$BR,MATCH(AB98,Data!$A:$A,0),1)))</f>
        <v/>
      </c>
      <c r="AB98" s="43" t="str">
        <f ca="1">IFERROR(INDEX(Data!$A$1:AC$1002,_xlfn.AGGREGATE(15,6,(OFFSET(Data!$A$1,0,MATCH(AB$6,Data!$1:$1,0)-1,1000,1)=IF(AB$7="","Yes",AB$7))/(OFFSET(Data!$A$1,0,MATCH(AB$6,Data!$1:$1,0)-1,1000,1)=IF(AB$7="","Yes",AB$7))*ROW(Data!$C$1:$C$1002),ROW(AB98)-ROW(AB$7)),1),"")</f>
        <v>Universo</v>
      </c>
      <c r="AC98" s="43" t="str">
        <f ca="1">IF(AD98="","",IF(INDEX(Data!$BR:$BR,MATCH(AD98,Data!$A:$A,0),1)=0,"",INDEX(Data!$BR:$BR,MATCH(AD98,Data!$A:$A,0),1)))</f>
        <v/>
      </c>
      <c r="AD98" s="43" t="str">
        <f ca="1">IFERROR(INDEX(Data!$A$1:AE$1002,_xlfn.AGGREGATE(15,6,(OFFSET(Data!$A$1,0,MATCH(AD$6,Data!$1:$1,0)-1,1000,1)=IF(AD$7="","Yes",AD$7))/(OFFSET(Data!$A$1,0,MATCH(AD$6,Data!$1:$1,0)-1,1000,1)=IF(AD$7="","Yes",AD$7))*ROW(Data!$C$1:$C$1002),ROW(AD98)-ROW(AD$7)),1),"")</f>
        <v/>
      </c>
      <c r="AE98" s="43" t="str">
        <f ca="1">IF(AF98="","",IF(INDEX(Data!$BR:$BR,MATCH(AF98,Data!$A:$A,0),1)=0,"",INDEX(Data!$BR:$BR,MATCH(AF98,Data!$A:$A,0),1)))</f>
        <v/>
      </c>
      <c r="AF98" s="43" t="str">
        <f ca="1">IFERROR(INDEX(Data!$A$1:AM$1002,_xlfn.AGGREGATE(15,6,(OFFSET(Data!$A$1,0,MATCH(AF$6,Data!$1:$1,0)-1,1000,1)=IF(AF$7="","Yes",AF$7))/(OFFSET(Data!$A$1,0,MATCH(AF$6,Data!$1:$1,0)-1,1000,1)=IF(AF$7="","Yes",AF$7))*ROW(Data!$C$1:$C$1002),ROW(AF98)-ROW(AF$7)),1),"")</f>
        <v/>
      </c>
      <c r="AG98" s="43" t="str">
        <f ca="1">IF(AH98="","",IF(INDEX(Data!$BR:$BR,MATCH(AH98,Data!$A:$A,0),1)=0,"",INDEX(Data!$BR:$BR,MATCH(AH98,Data!$A:$A,0),1)))</f>
        <v/>
      </c>
      <c r="AH98" s="43" t="str">
        <f ca="1">IFERROR(INDEX(Data!$A$1:AO$1002,_xlfn.AGGREGATE(15,6,(OFFSET(Data!$A$1,0,MATCH(AH$6,Data!$1:$1,0)-1,1000,1)=IF(AH$7="","Yes",AH$7))/(OFFSET(Data!$A$1,0,MATCH(AH$6,Data!$1:$1,0)-1,1000,1)=IF(AH$7="","Yes",AH$7))*ROW(Data!$C$1:$C$1002),ROW(AH98)-ROW(AH$7)),1),"")</f>
        <v/>
      </c>
      <c r="AI98" s="43" t="str">
        <f ca="1">IF(AJ98="","",IF(INDEX(Data!$BR:$BR,MATCH(AJ98,Data!$A:$A,0),1)=0,"",INDEX(Data!$BR:$BR,MATCH(AJ98,Data!$A:$A,0),1)))</f>
        <v/>
      </c>
      <c r="AJ98" s="43" t="str">
        <f ca="1">IFERROR(INDEX(Data!$A$1:AQ$1002,_xlfn.AGGREGATE(15,6,(OFFSET(Data!$A$1,0,MATCH(AJ$6,Data!$1:$1,0)-1,1000,1)=IF(AJ$7="","Yes",AJ$7))/(OFFSET(Data!$A$1,0,MATCH(AJ$6,Data!$1:$1,0)-1,1000,1)=IF(AJ$7="","Yes",AJ$7))*ROW(Data!$C$1:$C$1002),ROW(AJ98)-ROW(AJ$7)),1),"")</f>
        <v/>
      </c>
      <c r="AK98" s="43" t="str">
        <f ca="1">IF(AL98="","",IF(INDEX(Data!$BR:$BR,MATCH(AL98,Data!$A:$A,0),1)=0,"",INDEX(Data!$BR:$BR,MATCH(AL98,Data!$A:$A,0),1)))</f>
        <v/>
      </c>
      <c r="AL98" s="43" t="str">
        <f ca="1">IFERROR(INDEX(Data!$A$1:AS$1002,_xlfn.AGGREGATE(15,6,(OFFSET(Data!$A$1,0,MATCH(AL$6,Data!$1:$1,0)-1,1000,1)=IF(AL$7="","Yes",AL$7))/(OFFSET(Data!$A$1,0,MATCH(AL$6,Data!$1:$1,0)-1,1000,1)=IF(AL$7="","Yes",AL$7))*ROW(Data!$C$1:$C$1002),ROW(AL98)-ROW(AL$7)),1),"")</f>
        <v/>
      </c>
      <c r="AM98" s="43" t="str">
        <f ca="1">IF(AN98="","",IF(INDEX(Data!$BR:$BR,MATCH(AN98,Data!$A:$A,0),1)=0,"",INDEX(Data!$BR:$BR,MATCH(AN98,Data!$A:$A,0),1)))</f>
        <v/>
      </c>
      <c r="AN98" s="43" t="str">
        <f ca="1">IFERROR(INDEX(Data!$A$1:AU$1002,_xlfn.AGGREGATE(15,6,(OFFSET(Data!$A$1,0,MATCH(AN$6,Data!$1:$1,0)-1,1000,1)=IF(AN$7="","Yes",AN$7))/(OFFSET(Data!$A$1,0,MATCH(AN$6,Data!$1:$1,0)-1,1000,1)=IF(AN$7="","Yes",AN$7))*ROW(Data!$C$1:$C$1002),ROW(AN98)-ROW(AN$7)),1),"")</f>
        <v/>
      </c>
    </row>
    <row r="99" spans="1:40" ht="24" x14ac:dyDescent="0.4">
      <c r="A99" s="43" t="str">
        <f ca="1">IF(B99="","",IF(INDEX(Data!$BR:$BR,MATCH(B99,Data!$A:$A,0),1)=0,"",INDEX(Data!$BR:$BR,MATCH(B99,Data!$A:$A,0),1)))</f>
        <v/>
      </c>
      <c r="B99" s="43" t="str">
        <f ca="1">IFERROR(INDEX(Data!A$1:$A$1002,_xlfn.AGGREGATE(15,6,(OFFSET(Data!$A$1,0,MATCH(B$6,Data!$1:$1,0)-1,1000,1)=IF(B$7="","Yes",B$7))/(OFFSET(Data!$A$1,0,MATCH(B$6,Data!$1:$1,0)-1,1000,1)=IF(B$7="","Yes",B$7))*ROW(Data!$C$1:$C$1002),ROW(B99)-ROW(B$7)),1),"")</f>
        <v/>
      </c>
      <c r="C99" s="43" t="str">
        <f ca="1">IF(D99="","",IF(INDEX(Data!$BR:$BR,MATCH(D99,Data!$A:$A,0),1)=0,"",INDEX(Data!$BR:$BR,MATCH(D99,Data!$A:$A,0),1)))</f>
        <v/>
      </c>
      <c r="D99" s="43" t="str">
        <f ca="1">IFERROR(INDEX(Data!$A$1:C$1002,_xlfn.AGGREGATE(15,6,(OFFSET(Data!$A$1,0,MATCH(D$6,Data!$1:$1,0)-1,1000,1)=IF(D$7="","Yes",D$7))/(OFFSET(Data!$A$1,0,MATCH(D$6,Data!$1:$1,0)-1,1000,1)=IF(D$7="","Yes",D$7))*ROW(Data!$C$1:$C$1002),ROW(D99)-ROW(D$7)),1),"")</f>
        <v/>
      </c>
      <c r="E99" s="43" t="str">
        <f ca="1">IF(F99="","",IF(INDEX(Data!$BR:$BR,MATCH(F99,Data!$A:$A,0),1)=0,"",INDEX(Data!$BR:$BR,MATCH(F99,Data!$A:$A,0),1)))</f>
        <v/>
      </c>
      <c r="F99" s="43" t="str">
        <f ca="1">IFERROR(INDEX(Data!$A$1:E$1002,_xlfn.AGGREGATE(15,6,(OFFSET(Data!$A$1,0,MATCH(F$6,Data!$1:$1,0)-1,1000,1)=IF(F$7="","Yes",F$7))/(OFFSET(Data!$A$1,0,MATCH(F$6,Data!$1:$1,0)-1,1000,1)=IF(F$7="","Yes",F$7))*ROW(Data!$C$1:$C$1002),ROW(F99)-ROW(F$7)),1),"")</f>
        <v/>
      </c>
      <c r="G99" s="43" t="str">
        <f ca="1">IF(H99="","",IF(INDEX(Data!$BR:$BR,MATCH(H99,Data!$A:$A,0),1)=0,"",INDEX(Data!$BR:$BR,MATCH(H99,Data!$A:$A,0),1)))</f>
        <v/>
      </c>
      <c r="H99" s="43" t="str">
        <f ca="1">IFERROR(INDEX(Data!$A$1:G$1002,_xlfn.AGGREGATE(15,6,(OFFSET(Data!$A$1,0,MATCH(H$6,Data!$1:$1,0)-1,1000,1)=IF(H$7="","Yes",H$7))/(OFFSET(Data!$A$1,0,MATCH(H$6,Data!$1:$1,0)-1,1000,1)=IF(H$7="","Yes",H$7))*ROW(Data!$C$1:$C$1002),ROW(H99)-ROW(H$7)),1),"")</f>
        <v/>
      </c>
      <c r="I99" s="43" t="str">
        <f ca="1">IF(J99="","",IF(INDEX(Data!$BR:$BR,MATCH(J99,Data!$A:$A,0),1)=0,"",INDEX(Data!$BR:$BR,MATCH(J99,Data!$A:$A,0),1)))</f>
        <v/>
      </c>
      <c r="J99" s="43" t="str">
        <f ca="1">IFERROR(INDEX(Data!$A$1:I$1002,_xlfn.AGGREGATE(15,6,(OFFSET(Data!$A$1,0,MATCH(J$6,Data!$1:$1,0)-1,1000,1)=IF(J$7="","Yes",J$7))/(OFFSET(Data!$A$1,0,MATCH(J$6,Data!$1:$1,0)-1,1000,1)=IF(J$7="","Yes",J$7))*ROW(Data!$C$1:$C$1002),ROW(J99)-ROW(J$7)),1),"")</f>
        <v/>
      </c>
      <c r="K99" s="43" t="str">
        <f ca="1">IF(L99="","",IF(INDEX(Data!$BR:$BR,MATCH(L99,Data!$A:$A,0),1)=0,"",INDEX(Data!$BR:$BR,MATCH(L99,Data!$A:$A,0),1)))</f>
        <v/>
      </c>
      <c r="L99" s="43" t="str">
        <f ca="1">IFERROR(INDEX(Data!$A$1:K$1002,_xlfn.AGGREGATE(15,6,(OFFSET(Data!$A$1,0,MATCH(L$6,Data!$1:$1,0)-1,1000,1)=IF(L$7="","Yes",L$7))/(OFFSET(Data!$A$1,0,MATCH(L$6,Data!$1:$1,0)-1,1000,1)=IF(L$7="","Yes",L$7))*ROW(Data!$C$1:$C$1002),ROW(L99)-ROW(L$7)),1),"")</f>
        <v/>
      </c>
      <c r="M99" s="43" t="str">
        <f ca="1">IF(N99="","",IF(INDEX(Data!$BR:$BR,MATCH(N99,Data!$A:$A,0),1)=0,"",INDEX(Data!$BR:$BR,MATCH(N99,Data!$A:$A,0),1)))</f>
        <v/>
      </c>
      <c r="N99" s="43" t="str">
        <f ca="1">IFERROR(INDEX(Data!$A$1:M$1002,_xlfn.AGGREGATE(15,6,(OFFSET(Data!$A$1,0,MATCH(N$6,Data!$1:$1,0)-1,1000,1)=IF(N$7="","Yes",N$7))/(OFFSET(Data!$A$1,0,MATCH(N$6,Data!$1:$1,0)-1,1000,1)=IF(N$7="","Yes",N$7))*ROW(Data!$C$1:$C$1002),ROW(N99)-ROW(N$7)),1),"")</f>
        <v>Unimas</v>
      </c>
      <c r="O99" s="43" t="str">
        <f ca="1">IF(P99="","",IF(INDEX(Data!$BR:$BR,MATCH(P99,Data!$A:$A,0),1)=0,"",INDEX(Data!$BR:$BR,MATCH(P99,Data!$A:$A,0),1)))</f>
        <v/>
      </c>
      <c r="P99" s="43" t="str">
        <f ca="1">IFERROR(INDEX(Data!$A$1:O$1002,_xlfn.AGGREGATE(15,6,(OFFSET(Data!$A$1,0,MATCH(P$6,Data!$1:$1,0)-1,1000,1)=IF(P$7="","Yes",P$7))/(OFFSET(Data!$A$1,0,MATCH(P$6,Data!$1:$1,0)-1,1000,1)=IF(P$7="","Yes",P$7))*ROW(Data!$C$1:$C$1002),ROW(P99)-ROW(P$7)),1),"")</f>
        <v>Ovation</v>
      </c>
      <c r="Q99" s="43" t="str">
        <f ca="1">IF(R99="","",IF(INDEX(Data!$BR:$BR,MATCH(R99,Data!$A:$A,0),1)=0,"",INDEX(Data!$BR:$BR,MATCH(R99,Data!$A:$A,0),1)))</f>
        <v/>
      </c>
      <c r="R99" s="43" t="str">
        <f ca="1">IFERROR(INDEX(Data!$A$1:Q$1002,_xlfn.AGGREGATE(15,6,(OFFSET(Data!$A$1,0,MATCH(R$6,Data!$1:$1,0)-1,1000,1)=IF(R$7="","Yes",R$7))/(OFFSET(Data!$A$1,0,MATCH(R$6,Data!$1:$1,0)-1,1000,1)=IF(R$7="","Yes",R$7))*ROW(Data!$C$1:$C$1002),ROW(R99)-ROW(R$7)),1),"")</f>
        <v>One American News</v>
      </c>
      <c r="S99" s="43" t="str">
        <f ca="1">IF(T99="","",IF(INDEX(Data!$BR:$BR,MATCH(T99,Data!$A:$A,0),1)=0,"",INDEX(Data!$BR:$BR,MATCH(T99,Data!$A:$A,0),1)))</f>
        <v/>
      </c>
      <c r="T99" s="43" t="str">
        <f ca="1">IFERROR(INDEX(Data!$A$1:R$1002,_xlfn.AGGREGATE(15,6,(OFFSET(Data!$A$1,0,MATCH(T$6,Data!$1:$1,0)-1,1000,1)=IF(T$7="","Yes",T$7))/(OFFSET(Data!$A$1,0,MATCH(T$6,Data!$1:$1,0)-1,1000,1)=IF(T$7="","Yes",T$7))*ROW(Data!$C$1:$C$1002),ROW(T99)-ROW(T$7)),1),"")</f>
        <v>TVe</v>
      </c>
      <c r="U99" s="43" t="str">
        <f ca="1">IF(V99="","",IF(INDEX(Data!$BR:$BR,MATCH(V99,Data!$A:$A,0),1)=0,"",INDEX(Data!$BR:$BR,MATCH(V99,Data!$A:$A,0),1)))</f>
        <v/>
      </c>
      <c r="V99" s="43" t="str">
        <f ca="1">IFERROR(INDEX(Data!$A$1:T$1002,_xlfn.AGGREGATE(15,6,(OFFSET(Data!$A$1,0,MATCH(V$6,Data!$1:$1,0)-1,1000,1)=IF(V$7="","Yes",V$7))/(OFFSET(Data!$A$1,0,MATCH(V$6,Data!$1:$1,0)-1,1000,1)=IF(V$7="","Yes",V$7))*ROW(Data!$C$1:$C$1002),ROW(V99)-ROW(V$7)),1),"")</f>
        <v/>
      </c>
      <c r="W99" s="43" t="str">
        <f ca="1">IF(X99="","",IF(INDEX(Data!$BR:$BR,MATCH(X99,Data!$A:$A,0),1)=0,"",INDEX(Data!$BR:$BR,MATCH(X99,Data!$A:$A,0),1)))</f>
        <v/>
      </c>
      <c r="X99" s="43" t="str">
        <f ca="1">IFERROR(INDEX(Data!$A$1:Y$1002,_xlfn.AGGREGATE(15,6,(OFFSET(Data!$A$1,0,MATCH(X$6,Data!$1:$1,0)-1,1000,1)=IF(X$7="","Yes",X$7))/(OFFSET(Data!$A$1,0,MATCH(X$6,Data!$1:$1,0)-1,1000,1)=IF(X$7="","Yes",X$7))*ROW(Data!$C$1:$C$1002),ROW(X99)-ROW(X$7)),1),"")</f>
        <v/>
      </c>
      <c r="Y99" s="43" t="str">
        <f ca="1">IF(Z99="","",IF(INDEX(Data!$BR:$BR,MATCH(Z99,Data!$A:$A,0),1)=0,"",INDEX(Data!$BR:$BR,MATCH(Z99,Data!$A:$A,0),1)))</f>
        <v/>
      </c>
      <c r="Z99" s="43" t="str">
        <f ca="1">IFERROR(INDEX(Data!$A$1:AA$1002,_xlfn.AGGREGATE(15,6,(OFFSET(Data!$A$1,0,MATCH(Z$6,Data!$1:$1,0)-1,1000,1)=IF(Z$7="","Yes",Z$7))/(OFFSET(Data!$A$1,0,MATCH(Z$6,Data!$1:$1,0)-1,1000,1)=IF(Z$7="","Yes",Z$7))*ROW(Data!$C$1:$C$1002),ROW(Z99)-ROW(Z$7)),1),"")</f>
        <v/>
      </c>
      <c r="AA99" s="43" t="str">
        <f ca="1">IF(AB99="","",IF(INDEX(Data!$BR:$BR,MATCH(AB99,Data!$A:$A,0),1)=0,"",INDEX(Data!$BR:$BR,MATCH(AB99,Data!$A:$A,0),1)))</f>
        <v/>
      </c>
      <c r="AB99" s="43" t="str">
        <f ca="1">IFERROR(INDEX(Data!$A$1:AC$1002,_xlfn.AGGREGATE(15,6,(OFFSET(Data!$A$1,0,MATCH(AB$6,Data!$1:$1,0)-1,1000,1)=IF(AB$7="","Yes",AB$7))/(OFFSET(Data!$A$1,0,MATCH(AB$6,Data!$1:$1,0)-1,1000,1)=IF(AB$7="","Yes",AB$7))*ROW(Data!$C$1:$C$1002),ROW(AB99)-ROW(AB$7)),1),"")</f>
        <v>Univision</v>
      </c>
      <c r="AC99" s="43" t="str">
        <f ca="1">IF(AD99="","",IF(INDEX(Data!$BR:$BR,MATCH(AD99,Data!$A:$A,0),1)=0,"",INDEX(Data!$BR:$BR,MATCH(AD99,Data!$A:$A,0),1)))</f>
        <v/>
      </c>
      <c r="AD99" s="43" t="str">
        <f ca="1">IFERROR(INDEX(Data!$A$1:AE$1002,_xlfn.AGGREGATE(15,6,(OFFSET(Data!$A$1,0,MATCH(AD$6,Data!$1:$1,0)-1,1000,1)=IF(AD$7="","Yes",AD$7))/(OFFSET(Data!$A$1,0,MATCH(AD$6,Data!$1:$1,0)-1,1000,1)=IF(AD$7="","Yes",AD$7))*ROW(Data!$C$1:$C$1002),ROW(AD99)-ROW(AD$7)),1),"")</f>
        <v/>
      </c>
      <c r="AE99" s="43" t="str">
        <f ca="1">IF(AF99="","",IF(INDEX(Data!$BR:$BR,MATCH(AF99,Data!$A:$A,0),1)=0,"",INDEX(Data!$BR:$BR,MATCH(AF99,Data!$A:$A,0),1)))</f>
        <v/>
      </c>
      <c r="AF99" s="43" t="str">
        <f ca="1">IFERROR(INDEX(Data!$A$1:AM$1002,_xlfn.AGGREGATE(15,6,(OFFSET(Data!$A$1,0,MATCH(AF$6,Data!$1:$1,0)-1,1000,1)=IF(AF$7="","Yes",AF$7))/(OFFSET(Data!$A$1,0,MATCH(AF$6,Data!$1:$1,0)-1,1000,1)=IF(AF$7="","Yes",AF$7))*ROW(Data!$C$1:$C$1002),ROW(AF99)-ROW(AF$7)),1),"")</f>
        <v/>
      </c>
      <c r="AG99" s="43" t="str">
        <f ca="1">IF(AH99="","",IF(INDEX(Data!$BR:$BR,MATCH(AH99,Data!$A:$A,0),1)=0,"",INDEX(Data!$BR:$BR,MATCH(AH99,Data!$A:$A,0),1)))</f>
        <v/>
      </c>
      <c r="AH99" s="43" t="str">
        <f ca="1">IFERROR(INDEX(Data!$A$1:AO$1002,_xlfn.AGGREGATE(15,6,(OFFSET(Data!$A$1,0,MATCH(AH$6,Data!$1:$1,0)-1,1000,1)=IF(AH$7="","Yes",AH$7))/(OFFSET(Data!$A$1,0,MATCH(AH$6,Data!$1:$1,0)-1,1000,1)=IF(AH$7="","Yes",AH$7))*ROW(Data!$C$1:$C$1002),ROW(AH99)-ROW(AH$7)),1),"")</f>
        <v/>
      </c>
      <c r="AI99" s="43" t="str">
        <f ca="1">IF(AJ99="","",IF(INDEX(Data!$BR:$BR,MATCH(AJ99,Data!$A:$A,0),1)=0,"",INDEX(Data!$BR:$BR,MATCH(AJ99,Data!$A:$A,0),1)))</f>
        <v/>
      </c>
      <c r="AJ99" s="43" t="str">
        <f ca="1">IFERROR(INDEX(Data!$A$1:AQ$1002,_xlfn.AGGREGATE(15,6,(OFFSET(Data!$A$1,0,MATCH(AJ$6,Data!$1:$1,0)-1,1000,1)=IF(AJ$7="","Yes",AJ$7))/(OFFSET(Data!$A$1,0,MATCH(AJ$6,Data!$1:$1,0)-1,1000,1)=IF(AJ$7="","Yes",AJ$7))*ROW(Data!$C$1:$C$1002),ROW(AJ99)-ROW(AJ$7)),1),"")</f>
        <v/>
      </c>
      <c r="AK99" s="43" t="str">
        <f ca="1">IF(AL99="","",IF(INDEX(Data!$BR:$BR,MATCH(AL99,Data!$A:$A,0),1)=0,"",INDEX(Data!$BR:$BR,MATCH(AL99,Data!$A:$A,0),1)))</f>
        <v/>
      </c>
      <c r="AL99" s="43" t="str">
        <f ca="1">IFERROR(INDEX(Data!$A$1:AS$1002,_xlfn.AGGREGATE(15,6,(OFFSET(Data!$A$1,0,MATCH(AL$6,Data!$1:$1,0)-1,1000,1)=IF(AL$7="","Yes",AL$7))/(OFFSET(Data!$A$1,0,MATCH(AL$6,Data!$1:$1,0)-1,1000,1)=IF(AL$7="","Yes",AL$7))*ROW(Data!$C$1:$C$1002),ROW(AL99)-ROW(AL$7)),1),"")</f>
        <v/>
      </c>
      <c r="AM99" s="43" t="str">
        <f ca="1">IF(AN99="","",IF(INDEX(Data!$BR:$BR,MATCH(AN99,Data!$A:$A,0),1)=0,"",INDEX(Data!$BR:$BR,MATCH(AN99,Data!$A:$A,0),1)))</f>
        <v/>
      </c>
      <c r="AN99" s="43" t="str">
        <f ca="1">IFERROR(INDEX(Data!$A$1:AU$1002,_xlfn.AGGREGATE(15,6,(OFFSET(Data!$A$1,0,MATCH(AN$6,Data!$1:$1,0)-1,1000,1)=IF(AN$7="","Yes",AN$7))/(OFFSET(Data!$A$1,0,MATCH(AN$6,Data!$1:$1,0)-1,1000,1)=IF(AN$7="","Yes",AN$7))*ROW(Data!$C$1:$C$1002),ROW(AN99)-ROW(AN$7)),1),"")</f>
        <v/>
      </c>
    </row>
    <row r="100" spans="1:40" x14ac:dyDescent="0.4">
      <c r="A100" s="43" t="str">
        <f ca="1">IF(B100="","",IF(INDEX(Data!$BR:$BR,MATCH(B100,Data!$A:$A,0),1)=0,"",INDEX(Data!$BR:$BR,MATCH(B100,Data!$A:$A,0),1)))</f>
        <v/>
      </c>
      <c r="B100" s="43" t="str">
        <f ca="1">IFERROR(INDEX(Data!A$1:$A$1002,_xlfn.AGGREGATE(15,6,(OFFSET(Data!$A$1,0,MATCH(B$6,Data!$1:$1,0)-1,1000,1)=IF(B$7="","Yes",B$7))/(OFFSET(Data!$A$1,0,MATCH(B$6,Data!$1:$1,0)-1,1000,1)=IF(B$7="","Yes",B$7))*ROW(Data!$C$1:$C$1002),ROW(B100)-ROW(B$7)),1),"")</f>
        <v/>
      </c>
      <c r="C100" s="43" t="str">
        <f ca="1">IF(D100="","",IF(INDEX(Data!$BR:$BR,MATCH(D100,Data!$A:$A,0),1)=0,"",INDEX(Data!$BR:$BR,MATCH(D100,Data!$A:$A,0),1)))</f>
        <v/>
      </c>
      <c r="D100" s="43" t="str">
        <f ca="1">IFERROR(INDEX(Data!$A$1:C$1002,_xlfn.AGGREGATE(15,6,(OFFSET(Data!$A$1,0,MATCH(D$6,Data!$1:$1,0)-1,1000,1)=IF(D$7="","Yes",D$7))/(OFFSET(Data!$A$1,0,MATCH(D$6,Data!$1:$1,0)-1,1000,1)=IF(D$7="","Yes",D$7))*ROW(Data!$C$1:$C$1002),ROW(D100)-ROW(D$7)),1),"")</f>
        <v/>
      </c>
      <c r="E100" s="43" t="str">
        <f ca="1">IF(F100="","",IF(INDEX(Data!$BR:$BR,MATCH(F100,Data!$A:$A,0),1)=0,"",INDEX(Data!$BR:$BR,MATCH(F100,Data!$A:$A,0),1)))</f>
        <v/>
      </c>
      <c r="F100" s="43" t="str">
        <f ca="1">IFERROR(INDEX(Data!$A$1:E$1002,_xlfn.AGGREGATE(15,6,(OFFSET(Data!$A$1,0,MATCH(F$6,Data!$1:$1,0)-1,1000,1)=IF(F$7="","Yes",F$7))/(OFFSET(Data!$A$1,0,MATCH(F$6,Data!$1:$1,0)-1,1000,1)=IF(F$7="","Yes",F$7))*ROW(Data!$C$1:$C$1002),ROW(F100)-ROW(F$7)),1),"")</f>
        <v/>
      </c>
      <c r="G100" s="43" t="str">
        <f ca="1">IF(H100="","",IF(INDEX(Data!$BR:$BR,MATCH(H100,Data!$A:$A,0),1)=0,"",INDEX(Data!$BR:$BR,MATCH(H100,Data!$A:$A,0),1)))</f>
        <v/>
      </c>
      <c r="H100" s="43" t="str">
        <f ca="1">IFERROR(INDEX(Data!$A$1:G$1002,_xlfn.AGGREGATE(15,6,(OFFSET(Data!$A$1,0,MATCH(H$6,Data!$1:$1,0)-1,1000,1)=IF(H$7="","Yes",H$7))/(OFFSET(Data!$A$1,0,MATCH(H$6,Data!$1:$1,0)-1,1000,1)=IF(H$7="","Yes",H$7))*ROW(Data!$C$1:$C$1002),ROW(H100)-ROW(H$7)),1),"")</f>
        <v/>
      </c>
      <c r="I100" s="43" t="str">
        <f ca="1">IF(J100="","",IF(INDEX(Data!$BR:$BR,MATCH(J100,Data!$A:$A,0),1)=0,"",INDEX(Data!$BR:$BR,MATCH(J100,Data!$A:$A,0),1)))</f>
        <v/>
      </c>
      <c r="J100" s="43" t="str">
        <f ca="1">IFERROR(INDEX(Data!$A$1:I$1002,_xlfn.AGGREGATE(15,6,(OFFSET(Data!$A$1,0,MATCH(J$6,Data!$1:$1,0)-1,1000,1)=IF(J$7="","Yes",J$7))/(OFFSET(Data!$A$1,0,MATCH(J$6,Data!$1:$1,0)-1,1000,1)=IF(J$7="","Yes",J$7))*ROW(Data!$C$1:$C$1002),ROW(J100)-ROW(J$7)),1),"")</f>
        <v/>
      </c>
      <c r="K100" s="43" t="str">
        <f ca="1">IF(L100="","",IF(INDEX(Data!$BR:$BR,MATCH(L100,Data!$A:$A,0),1)=0,"",INDEX(Data!$BR:$BR,MATCH(L100,Data!$A:$A,0),1)))</f>
        <v/>
      </c>
      <c r="L100" s="43" t="str">
        <f ca="1">IFERROR(INDEX(Data!$A$1:K$1002,_xlfn.AGGREGATE(15,6,(OFFSET(Data!$A$1,0,MATCH(L$6,Data!$1:$1,0)-1,1000,1)=IF(L$7="","Yes",L$7))/(OFFSET(Data!$A$1,0,MATCH(L$6,Data!$1:$1,0)-1,1000,1)=IF(L$7="","Yes",L$7))*ROW(Data!$C$1:$C$1002),ROW(L100)-ROW(L$7)),1),"")</f>
        <v/>
      </c>
      <c r="M100" s="43" t="str">
        <f ca="1">IF(N100="","",IF(INDEX(Data!$BR:$BR,MATCH(N100,Data!$A:$A,0),1)=0,"",INDEX(Data!$BR:$BR,MATCH(N100,Data!$A:$A,0),1)))</f>
        <v/>
      </c>
      <c r="N100" s="43" t="str">
        <f ca="1">IFERROR(INDEX(Data!$A$1:M$1002,_xlfn.AGGREGATE(15,6,(OFFSET(Data!$A$1,0,MATCH(N$6,Data!$1:$1,0)-1,1000,1)=IF(N$7="","Yes",N$7))/(OFFSET(Data!$A$1,0,MATCH(N$6,Data!$1:$1,0)-1,1000,1)=IF(N$7="","Yes",N$7))*ROW(Data!$C$1:$C$1002),ROW(N100)-ROW(N$7)),1),"")</f>
        <v>Univision</v>
      </c>
      <c r="O100" s="43" t="str">
        <f ca="1">IF(P100="","",IF(INDEX(Data!$BR:$BR,MATCH(P100,Data!$A:$A,0),1)=0,"",INDEX(Data!$BR:$BR,MATCH(P100,Data!$A:$A,0),1)))</f>
        <v/>
      </c>
      <c r="P100" s="43" t="str">
        <f ca="1">IFERROR(INDEX(Data!$A$1:O$1002,_xlfn.AGGREGATE(15,6,(OFFSET(Data!$A$1,0,MATCH(P$6,Data!$1:$1,0)-1,1000,1)=IF(P$7="","Yes",P$7))/(OFFSET(Data!$A$1,0,MATCH(P$6,Data!$1:$1,0)-1,1000,1)=IF(P$7="","Yes",P$7))*ROW(Data!$C$1:$C$1002),ROW(P100)-ROW(P$7)),1),"")</f>
        <v>Own</v>
      </c>
      <c r="Q100" s="43" t="str">
        <f ca="1">IF(R100="","",IF(INDEX(Data!$BR:$BR,MATCH(R100,Data!$A:$A,0),1)=0,"",INDEX(Data!$BR:$BR,MATCH(R100,Data!$A:$A,0),1)))</f>
        <v/>
      </c>
      <c r="R100" s="43" t="str">
        <f ca="1">IFERROR(INDEX(Data!$A$1:Q$1002,_xlfn.AGGREGATE(15,6,(OFFSET(Data!$A$1,0,MATCH(R$6,Data!$1:$1,0)-1,1000,1)=IF(R$7="","Yes",R$7))/(OFFSET(Data!$A$1,0,MATCH(R$6,Data!$1:$1,0)-1,1000,1)=IF(R$7="","Yes",R$7))*ROW(Data!$C$1:$C$1002),ROW(R100)-ROW(R$7)),1),"")</f>
        <v>Ovation</v>
      </c>
      <c r="S100" s="43" t="str">
        <f ca="1">IF(T100="","",IF(INDEX(Data!$BR:$BR,MATCH(T100,Data!$A:$A,0),1)=0,"",INDEX(Data!$BR:$BR,MATCH(T100,Data!$A:$A,0),1)))</f>
        <v/>
      </c>
      <c r="T100" s="43" t="str">
        <f ca="1">IFERROR(INDEX(Data!$A$1:R$1002,_xlfn.AGGREGATE(15,6,(OFFSET(Data!$A$1,0,MATCH(T$6,Data!$1:$1,0)-1,1000,1)=IF(T$7="","Yes",T$7))/(OFFSET(Data!$A$1,0,MATCH(T$6,Data!$1:$1,0)-1,1000,1)=IF(T$7="","Yes",T$7))*ROW(Data!$C$1:$C$1002),ROW(T100)-ROW(T$7)),1),"")</f>
        <v>Ty C TV</v>
      </c>
      <c r="U100" s="43" t="str">
        <f ca="1">IF(V100="","",IF(INDEX(Data!$BR:$BR,MATCH(V100,Data!$A:$A,0),1)=0,"",INDEX(Data!$BR:$BR,MATCH(V100,Data!$A:$A,0),1)))</f>
        <v/>
      </c>
      <c r="V100" s="43" t="str">
        <f ca="1">IFERROR(INDEX(Data!$A$1:T$1002,_xlfn.AGGREGATE(15,6,(OFFSET(Data!$A$1,0,MATCH(V$6,Data!$1:$1,0)-1,1000,1)=IF(V$7="","Yes",V$7))/(OFFSET(Data!$A$1,0,MATCH(V$6,Data!$1:$1,0)-1,1000,1)=IF(V$7="","Yes",V$7))*ROW(Data!$C$1:$C$1002),ROW(V100)-ROW(V$7)),1),"")</f>
        <v/>
      </c>
      <c r="W100" s="43" t="str">
        <f ca="1">IF(X100="","",IF(INDEX(Data!$BR:$BR,MATCH(X100,Data!$A:$A,0),1)=0,"",INDEX(Data!$BR:$BR,MATCH(X100,Data!$A:$A,0),1)))</f>
        <v/>
      </c>
      <c r="X100" s="43" t="str">
        <f ca="1">IFERROR(INDEX(Data!$A$1:Y$1002,_xlfn.AGGREGATE(15,6,(OFFSET(Data!$A$1,0,MATCH(X$6,Data!$1:$1,0)-1,1000,1)=IF(X$7="","Yes",X$7))/(OFFSET(Data!$A$1,0,MATCH(X$6,Data!$1:$1,0)-1,1000,1)=IF(X$7="","Yes",X$7))*ROW(Data!$C$1:$C$1002),ROW(X100)-ROW(X$7)),1),"")</f>
        <v/>
      </c>
      <c r="Y100" s="43" t="str">
        <f ca="1">IF(Z100="","",IF(INDEX(Data!$BR:$BR,MATCH(Z100,Data!$A:$A,0),1)=0,"",INDEX(Data!$BR:$BR,MATCH(Z100,Data!$A:$A,0),1)))</f>
        <v/>
      </c>
      <c r="Z100" s="43" t="str">
        <f ca="1">IFERROR(INDEX(Data!$A$1:AA$1002,_xlfn.AGGREGATE(15,6,(OFFSET(Data!$A$1,0,MATCH(Z$6,Data!$1:$1,0)-1,1000,1)=IF(Z$7="","Yes",Z$7))/(OFFSET(Data!$A$1,0,MATCH(Z$6,Data!$1:$1,0)-1,1000,1)=IF(Z$7="","Yes",Z$7))*ROW(Data!$C$1:$C$1002),ROW(Z100)-ROW(Z$7)),1),"")</f>
        <v/>
      </c>
      <c r="AA100" s="43" t="str">
        <f ca="1">IF(AB100="","",IF(INDEX(Data!$BR:$BR,MATCH(AB100,Data!$A:$A,0),1)=0,"",INDEX(Data!$BR:$BR,MATCH(AB100,Data!$A:$A,0),1)))</f>
        <v/>
      </c>
      <c r="AB100" s="43" t="str">
        <f ca="1">IFERROR(INDEX(Data!$A$1:AC$1002,_xlfn.AGGREGATE(15,6,(OFFSET(Data!$A$1,0,MATCH(AB$6,Data!$1:$1,0)-1,1000,1)=IF(AB$7="","Yes",AB$7))/(OFFSET(Data!$A$1,0,MATCH(AB$6,Data!$1:$1,0)-1,1000,1)=IF(AB$7="","Yes",AB$7))*ROW(Data!$C$1:$C$1002),ROW(AB100)-ROW(AB$7)),1),"")</f>
        <v>USA Network</v>
      </c>
      <c r="AC100" s="43" t="str">
        <f ca="1">IF(AD100="","",IF(INDEX(Data!$BR:$BR,MATCH(AD100,Data!$A:$A,0),1)=0,"",INDEX(Data!$BR:$BR,MATCH(AD100,Data!$A:$A,0),1)))</f>
        <v/>
      </c>
      <c r="AD100" s="43" t="str">
        <f ca="1">IFERROR(INDEX(Data!$A$1:AE$1002,_xlfn.AGGREGATE(15,6,(OFFSET(Data!$A$1,0,MATCH(AD$6,Data!$1:$1,0)-1,1000,1)=IF(AD$7="","Yes",AD$7))/(OFFSET(Data!$A$1,0,MATCH(AD$6,Data!$1:$1,0)-1,1000,1)=IF(AD$7="","Yes",AD$7))*ROW(Data!$C$1:$C$1002),ROW(AD100)-ROW(AD$7)),1),"")</f>
        <v/>
      </c>
      <c r="AE100" s="43" t="str">
        <f ca="1">IF(AF100="","",IF(INDEX(Data!$BR:$BR,MATCH(AF100,Data!$A:$A,0),1)=0,"",INDEX(Data!$BR:$BR,MATCH(AF100,Data!$A:$A,0),1)))</f>
        <v/>
      </c>
      <c r="AF100" s="43" t="str">
        <f ca="1">IFERROR(INDEX(Data!$A$1:AM$1002,_xlfn.AGGREGATE(15,6,(OFFSET(Data!$A$1,0,MATCH(AF$6,Data!$1:$1,0)-1,1000,1)=IF(AF$7="","Yes",AF$7))/(OFFSET(Data!$A$1,0,MATCH(AF$6,Data!$1:$1,0)-1,1000,1)=IF(AF$7="","Yes",AF$7))*ROW(Data!$C$1:$C$1002),ROW(AF100)-ROW(AF$7)),1),"")</f>
        <v/>
      </c>
      <c r="AG100" s="43" t="str">
        <f ca="1">IF(AH100="","",IF(INDEX(Data!$BR:$BR,MATCH(AH100,Data!$A:$A,0),1)=0,"",INDEX(Data!$BR:$BR,MATCH(AH100,Data!$A:$A,0),1)))</f>
        <v/>
      </c>
      <c r="AH100" s="43" t="str">
        <f ca="1">IFERROR(INDEX(Data!$A$1:AO$1002,_xlfn.AGGREGATE(15,6,(OFFSET(Data!$A$1,0,MATCH(AH$6,Data!$1:$1,0)-1,1000,1)=IF(AH$7="","Yes",AH$7))/(OFFSET(Data!$A$1,0,MATCH(AH$6,Data!$1:$1,0)-1,1000,1)=IF(AH$7="","Yes",AH$7))*ROW(Data!$C$1:$C$1002),ROW(AH100)-ROW(AH$7)),1),"")</f>
        <v/>
      </c>
      <c r="AI100" s="43" t="str">
        <f ca="1">IF(AJ100="","",IF(INDEX(Data!$BR:$BR,MATCH(AJ100,Data!$A:$A,0),1)=0,"",INDEX(Data!$BR:$BR,MATCH(AJ100,Data!$A:$A,0),1)))</f>
        <v/>
      </c>
      <c r="AJ100" s="43" t="str">
        <f ca="1">IFERROR(INDEX(Data!$A$1:AQ$1002,_xlfn.AGGREGATE(15,6,(OFFSET(Data!$A$1,0,MATCH(AJ$6,Data!$1:$1,0)-1,1000,1)=IF(AJ$7="","Yes",AJ$7))/(OFFSET(Data!$A$1,0,MATCH(AJ$6,Data!$1:$1,0)-1,1000,1)=IF(AJ$7="","Yes",AJ$7))*ROW(Data!$C$1:$C$1002),ROW(AJ100)-ROW(AJ$7)),1),"")</f>
        <v/>
      </c>
      <c r="AK100" s="43" t="str">
        <f ca="1">IF(AL100="","",IF(INDEX(Data!$BR:$BR,MATCH(AL100,Data!$A:$A,0),1)=0,"",INDEX(Data!$BR:$BR,MATCH(AL100,Data!$A:$A,0),1)))</f>
        <v/>
      </c>
      <c r="AL100" s="43" t="str">
        <f ca="1">IFERROR(INDEX(Data!$A$1:AS$1002,_xlfn.AGGREGATE(15,6,(OFFSET(Data!$A$1,0,MATCH(AL$6,Data!$1:$1,0)-1,1000,1)=IF(AL$7="","Yes",AL$7))/(OFFSET(Data!$A$1,0,MATCH(AL$6,Data!$1:$1,0)-1,1000,1)=IF(AL$7="","Yes",AL$7))*ROW(Data!$C$1:$C$1002),ROW(AL100)-ROW(AL$7)),1),"")</f>
        <v/>
      </c>
      <c r="AM100" s="43" t="str">
        <f ca="1">IF(AN100="","",IF(INDEX(Data!$BR:$BR,MATCH(AN100,Data!$A:$A,0),1)=0,"",INDEX(Data!$BR:$BR,MATCH(AN100,Data!$A:$A,0),1)))</f>
        <v/>
      </c>
      <c r="AN100" s="43" t="str">
        <f ca="1">IFERROR(INDEX(Data!$A$1:AU$1002,_xlfn.AGGREGATE(15,6,(OFFSET(Data!$A$1,0,MATCH(AN$6,Data!$1:$1,0)-1,1000,1)=IF(AN$7="","Yes",AN$7))/(OFFSET(Data!$A$1,0,MATCH(AN$6,Data!$1:$1,0)-1,1000,1)=IF(AN$7="","Yes",AN$7))*ROW(Data!$C$1:$C$1002),ROW(AN100)-ROW(AN$7)),1),"")</f>
        <v/>
      </c>
    </row>
    <row r="101" spans="1:40" x14ac:dyDescent="0.4">
      <c r="A101" s="43" t="str">
        <f ca="1">IF(B101="","",IF(INDEX(Data!$BR:$BR,MATCH(B101,Data!$A:$A,0),1)=0,"",INDEX(Data!$BR:$BR,MATCH(B101,Data!$A:$A,0),1)))</f>
        <v/>
      </c>
      <c r="B101" s="43" t="str">
        <f ca="1">IFERROR(INDEX(Data!A$1:$A$1002,_xlfn.AGGREGATE(15,6,(OFFSET(Data!$A$1,0,MATCH(B$6,Data!$1:$1,0)-1,1000,1)=IF(B$7="","Yes",B$7))/(OFFSET(Data!$A$1,0,MATCH(B$6,Data!$1:$1,0)-1,1000,1)=IF(B$7="","Yes",B$7))*ROW(Data!$C$1:$C$1002),ROW(B101)-ROW(B$7)),1),"")</f>
        <v/>
      </c>
      <c r="C101" s="43" t="str">
        <f ca="1">IF(D101="","",IF(INDEX(Data!$BR:$BR,MATCH(D101,Data!$A:$A,0),1)=0,"",INDEX(Data!$BR:$BR,MATCH(D101,Data!$A:$A,0),1)))</f>
        <v/>
      </c>
      <c r="D101" s="43" t="str">
        <f ca="1">IFERROR(INDEX(Data!$A$1:C$1002,_xlfn.AGGREGATE(15,6,(OFFSET(Data!$A$1,0,MATCH(D$6,Data!$1:$1,0)-1,1000,1)=IF(D$7="","Yes",D$7))/(OFFSET(Data!$A$1,0,MATCH(D$6,Data!$1:$1,0)-1,1000,1)=IF(D$7="","Yes",D$7))*ROW(Data!$C$1:$C$1002),ROW(D101)-ROW(D$7)),1),"")</f>
        <v/>
      </c>
      <c r="E101" s="43" t="str">
        <f ca="1">IF(F101="","",IF(INDEX(Data!$BR:$BR,MATCH(F101,Data!$A:$A,0),1)=0,"",INDEX(Data!$BR:$BR,MATCH(F101,Data!$A:$A,0),1)))</f>
        <v/>
      </c>
      <c r="F101" s="43" t="str">
        <f ca="1">IFERROR(INDEX(Data!$A$1:E$1002,_xlfn.AGGREGATE(15,6,(OFFSET(Data!$A$1,0,MATCH(F$6,Data!$1:$1,0)-1,1000,1)=IF(F$7="","Yes",F$7))/(OFFSET(Data!$A$1,0,MATCH(F$6,Data!$1:$1,0)-1,1000,1)=IF(F$7="","Yes",F$7))*ROW(Data!$C$1:$C$1002),ROW(F101)-ROW(F$7)),1),"")</f>
        <v/>
      </c>
      <c r="G101" s="43" t="str">
        <f ca="1">IF(H101="","",IF(INDEX(Data!$BR:$BR,MATCH(H101,Data!$A:$A,0),1)=0,"",INDEX(Data!$BR:$BR,MATCH(H101,Data!$A:$A,0),1)))</f>
        <v/>
      </c>
      <c r="H101" s="43" t="str">
        <f ca="1">IFERROR(INDEX(Data!$A$1:G$1002,_xlfn.AGGREGATE(15,6,(OFFSET(Data!$A$1,0,MATCH(H$6,Data!$1:$1,0)-1,1000,1)=IF(H$7="","Yes",H$7))/(OFFSET(Data!$A$1,0,MATCH(H$6,Data!$1:$1,0)-1,1000,1)=IF(H$7="","Yes",H$7))*ROW(Data!$C$1:$C$1002),ROW(H101)-ROW(H$7)),1),"")</f>
        <v/>
      </c>
      <c r="I101" s="43" t="str">
        <f ca="1">IF(J101="","",IF(INDEX(Data!$BR:$BR,MATCH(J101,Data!$A:$A,0),1)=0,"",INDEX(Data!$BR:$BR,MATCH(J101,Data!$A:$A,0),1)))</f>
        <v/>
      </c>
      <c r="J101" s="43" t="str">
        <f ca="1">IFERROR(INDEX(Data!$A$1:I$1002,_xlfn.AGGREGATE(15,6,(OFFSET(Data!$A$1,0,MATCH(J$6,Data!$1:$1,0)-1,1000,1)=IF(J$7="","Yes",J$7))/(OFFSET(Data!$A$1,0,MATCH(J$6,Data!$1:$1,0)-1,1000,1)=IF(J$7="","Yes",J$7))*ROW(Data!$C$1:$C$1002),ROW(J101)-ROW(J$7)),1),"")</f>
        <v/>
      </c>
      <c r="K101" s="43" t="str">
        <f ca="1">IF(L101="","",IF(INDEX(Data!$BR:$BR,MATCH(L101,Data!$A:$A,0),1)=0,"",INDEX(Data!$BR:$BR,MATCH(L101,Data!$A:$A,0),1)))</f>
        <v/>
      </c>
      <c r="L101" s="43" t="str">
        <f ca="1">IFERROR(INDEX(Data!$A$1:K$1002,_xlfn.AGGREGATE(15,6,(OFFSET(Data!$A$1,0,MATCH(L$6,Data!$1:$1,0)-1,1000,1)=IF(L$7="","Yes",L$7))/(OFFSET(Data!$A$1,0,MATCH(L$6,Data!$1:$1,0)-1,1000,1)=IF(L$7="","Yes",L$7))*ROW(Data!$C$1:$C$1002),ROW(L101)-ROW(L$7)),1),"")</f>
        <v/>
      </c>
      <c r="M101" s="43" t="str">
        <f ca="1">IF(N101="","",IF(INDEX(Data!$BR:$BR,MATCH(N101,Data!$A:$A,0),1)=0,"",INDEX(Data!$BR:$BR,MATCH(N101,Data!$A:$A,0),1)))</f>
        <v/>
      </c>
      <c r="N101" s="43" t="str">
        <f ca="1">IFERROR(INDEX(Data!$A$1:M$1002,_xlfn.AGGREGATE(15,6,(OFFSET(Data!$A$1,0,MATCH(N$6,Data!$1:$1,0)-1,1000,1)=IF(N$7="","Yes",N$7))/(OFFSET(Data!$A$1,0,MATCH(N$6,Data!$1:$1,0)-1,1000,1)=IF(N$7="","Yes",N$7))*ROW(Data!$C$1:$C$1002),ROW(N101)-ROW(N$7)),1),"")</f>
        <v>Up</v>
      </c>
      <c r="O101" s="43" t="str">
        <f ca="1">IF(P101="","",IF(INDEX(Data!$BR:$BR,MATCH(P101,Data!$A:$A,0),1)=0,"",INDEX(Data!$BR:$BR,MATCH(P101,Data!$A:$A,0),1)))</f>
        <v/>
      </c>
      <c r="P101" s="43" t="str">
        <f ca="1">IFERROR(INDEX(Data!$A$1:O$1002,_xlfn.AGGREGATE(15,6,(OFFSET(Data!$A$1,0,MATCH(P$6,Data!$1:$1,0)-1,1000,1)=IF(P$7="","Yes",P$7))/(OFFSET(Data!$A$1,0,MATCH(P$6,Data!$1:$1,0)-1,1000,1)=IF(P$7="","Yes",P$7))*ROW(Data!$C$1:$C$1002),ROW(P101)-ROW(P$7)),1),"")</f>
        <v>Oxygen</v>
      </c>
      <c r="Q101" s="43" t="str">
        <f ca="1">IF(R101="","",IF(INDEX(Data!$BR:$BR,MATCH(R101,Data!$A:$A,0),1)=0,"",INDEX(Data!$BR:$BR,MATCH(R101,Data!$A:$A,0),1)))</f>
        <v/>
      </c>
      <c r="R101" s="43" t="str">
        <f ca="1">IFERROR(INDEX(Data!$A$1:Q$1002,_xlfn.AGGREGATE(15,6,(OFFSET(Data!$A$1,0,MATCH(R$6,Data!$1:$1,0)-1,1000,1)=IF(R$7="","Yes",R$7))/(OFFSET(Data!$A$1,0,MATCH(R$6,Data!$1:$1,0)-1,1000,1)=IF(R$7="","Yes",R$7))*ROW(Data!$C$1:$C$1002),ROW(R101)-ROW(R$7)),1),"")</f>
        <v>Own</v>
      </c>
      <c r="S101" s="43" t="str">
        <f ca="1">IF(T101="","",IF(INDEX(Data!$BR:$BR,MATCH(T101,Data!$A:$A,0),1)=0,"",INDEX(Data!$BR:$BR,MATCH(T101,Data!$A:$A,0),1)))</f>
        <v/>
      </c>
      <c r="T101" s="43" t="str">
        <f ca="1">IFERROR(INDEX(Data!$A$1:R$1002,_xlfn.AGGREGATE(15,6,(OFFSET(Data!$A$1,0,MATCH(T$6,Data!$1:$1,0)-1,1000,1)=IF(T$7="","Yes",T$7))/(OFFSET(Data!$A$1,0,MATCH(T$6,Data!$1:$1,0)-1,1000,1)=IF(T$7="","Yes",T$7))*ROW(Data!$C$1:$C$1002),ROW(T101)-ROW(T$7)),1),"")</f>
        <v>Unimas</v>
      </c>
      <c r="U101" s="43" t="str">
        <f ca="1">IF(V101="","",IF(INDEX(Data!$BR:$BR,MATCH(V101,Data!$A:$A,0),1)=0,"",INDEX(Data!$BR:$BR,MATCH(V101,Data!$A:$A,0),1)))</f>
        <v/>
      </c>
      <c r="V101" s="43" t="str">
        <f ca="1">IFERROR(INDEX(Data!$A$1:T$1002,_xlfn.AGGREGATE(15,6,(OFFSET(Data!$A$1,0,MATCH(V$6,Data!$1:$1,0)-1,1000,1)=IF(V$7="","Yes",V$7))/(OFFSET(Data!$A$1,0,MATCH(V$6,Data!$1:$1,0)-1,1000,1)=IF(V$7="","Yes",V$7))*ROW(Data!$C$1:$C$1002),ROW(V101)-ROW(V$7)),1),"")</f>
        <v/>
      </c>
      <c r="W101" s="43" t="str">
        <f ca="1">IF(X101="","",IF(INDEX(Data!$BR:$BR,MATCH(X101,Data!$A:$A,0),1)=0,"",INDEX(Data!$BR:$BR,MATCH(X101,Data!$A:$A,0),1)))</f>
        <v/>
      </c>
      <c r="X101" s="43" t="str">
        <f ca="1">IFERROR(INDEX(Data!$A$1:Y$1002,_xlfn.AGGREGATE(15,6,(OFFSET(Data!$A$1,0,MATCH(X$6,Data!$1:$1,0)-1,1000,1)=IF(X$7="","Yes",X$7))/(OFFSET(Data!$A$1,0,MATCH(X$6,Data!$1:$1,0)-1,1000,1)=IF(X$7="","Yes",X$7))*ROW(Data!$C$1:$C$1002),ROW(X101)-ROW(X$7)),1),"")</f>
        <v/>
      </c>
      <c r="Y101" s="43" t="str">
        <f ca="1">IF(Z101="","",IF(INDEX(Data!$BR:$BR,MATCH(Z101,Data!$A:$A,0),1)=0,"",INDEX(Data!$BR:$BR,MATCH(Z101,Data!$A:$A,0),1)))</f>
        <v/>
      </c>
      <c r="Z101" s="43" t="str">
        <f ca="1">IFERROR(INDEX(Data!$A$1:AA$1002,_xlfn.AGGREGATE(15,6,(OFFSET(Data!$A$1,0,MATCH(Z$6,Data!$1:$1,0)-1,1000,1)=IF(Z$7="","Yes",Z$7))/(OFFSET(Data!$A$1,0,MATCH(Z$6,Data!$1:$1,0)-1,1000,1)=IF(Z$7="","Yes",Z$7))*ROW(Data!$C$1:$C$1002),ROW(Z101)-ROW(Z$7)),1),"")</f>
        <v/>
      </c>
      <c r="AA101" s="43" t="str">
        <f ca="1">IF(AB101="","",IF(INDEX(Data!$BR:$BR,MATCH(AB101,Data!$A:$A,0),1)=0,"",INDEX(Data!$BR:$BR,MATCH(AB101,Data!$A:$A,0),1)))</f>
        <v/>
      </c>
      <c r="AB101" s="43" t="str">
        <f ca="1">IFERROR(INDEX(Data!$A$1:AC$1002,_xlfn.AGGREGATE(15,6,(OFFSET(Data!$A$1,0,MATCH(AB$6,Data!$1:$1,0)-1,1000,1)=IF(AB$7="","Yes",AB$7))/(OFFSET(Data!$A$1,0,MATCH(AB$6,Data!$1:$1,0)-1,1000,1)=IF(AB$7="","Yes",AB$7))*ROW(Data!$C$1:$C$1002),ROW(AB101)-ROW(AB$7)),1),"")</f>
        <v>VH1</v>
      </c>
      <c r="AC101" s="43" t="str">
        <f ca="1">IF(AD101="","",IF(INDEX(Data!$BR:$BR,MATCH(AD101,Data!$A:$A,0),1)=0,"",INDEX(Data!$BR:$BR,MATCH(AD101,Data!$A:$A,0),1)))</f>
        <v/>
      </c>
      <c r="AD101" s="43" t="str">
        <f ca="1">IFERROR(INDEX(Data!$A$1:AE$1002,_xlfn.AGGREGATE(15,6,(OFFSET(Data!$A$1,0,MATCH(AD$6,Data!$1:$1,0)-1,1000,1)=IF(AD$7="","Yes",AD$7))/(OFFSET(Data!$A$1,0,MATCH(AD$6,Data!$1:$1,0)-1,1000,1)=IF(AD$7="","Yes",AD$7))*ROW(Data!$C$1:$C$1002),ROW(AD101)-ROW(AD$7)),1),"")</f>
        <v/>
      </c>
      <c r="AE101" s="43" t="str">
        <f ca="1">IF(AF101="","",IF(INDEX(Data!$BR:$BR,MATCH(AF101,Data!$A:$A,0),1)=0,"",INDEX(Data!$BR:$BR,MATCH(AF101,Data!$A:$A,0),1)))</f>
        <v/>
      </c>
      <c r="AF101" s="43" t="str">
        <f ca="1">IFERROR(INDEX(Data!$A$1:AM$1002,_xlfn.AGGREGATE(15,6,(OFFSET(Data!$A$1,0,MATCH(AF$6,Data!$1:$1,0)-1,1000,1)=IF(AF$7="","Yes",AF$7))/(OFFSET(Data!$A$1,0,MATCH(AF$6,Data!$1:$1,0)-1,1000,1)=IF(AF$7="","Yes",AF$7))*ROW(Data!$C$1:$C$1002),ROW(AF101)-ROW(AF$7)),1),"")</f>
        <v/>
      </c>
      <c r="AG101" s="43" t="str">
        <f ca="1">IF(AH101="","",IF(INDEX(Data!$BR:$BR,MATCH(AH101,Data!$A:$A,0),1)=0,"",INDEX(Data!$BR:$BR,MATCH(AH101,Data!$A:$A,0),1)))</f>
        <v/>
      </c>
      <c r="AH101" s="43" t="str">
        <f ca="1">IFERROR(INDEX(Data!$A$1:AO$1002,_xlfn.AGGREGATE(15,6,(OFFSET(Data!$A$1,0,MATCH(AH$6,Data!$1:$1,0)-1,1000,1)=IF(AH$7="","Yes",AH$7))/(OFFSET(Data!$A$1,0,MATCH(AH$6,Data!$1:$1,0)-1,1000,1)=IF(AH$7="","Yes",AH$7))*ROW(Data!$C$1:$C$1002),ROW(AH101)-ROW(AH$7)),1),"")</f>
        <v/>
      </c>
      <c r="AI101" s="43" t="str">
        <f ca="1">IF(AJ101="","",IF(INDEX(Data!$BR:$BR,MATCH(AJ101,Data!$A:$A,0),1)=0,"",INDEX(Data!$BR:$BR,MATCH(AJ101,Data!$A:$A,0),1)))</f>
        <v/>
      </c>
      <c r="AJ101" s="43" t="str">
        <f ca="1">IFERROR(INDEX(Data!$A$1:AQ$1002,_xlfn.AGGREGATE(15,6,(OFFSET(Data!$A$1,0,MATCH(AJ$6,Data!$1:$1,0)-1,1000,1)=IF(AJ$7="","Yes",AJ$7))/(OFFSET(Data!$A$1,0,MATCH(AJ$6,Data!$1:$1,0)-1,1000,1)=IF(AJ$7="","Yes",AJ$7))*ROW(Data!$C$1:$C$1002),ROW(AJ101)-ROW(AJ$7)),1),"")</f>
        <v/>
      </c>
      <c r="AK101" s="43" t="str">
        <f ca="1">IF(AL101="","",IF(INDEX(Data!$BR:$BR,MATCH(AL101,Data!$A:$A,0),1)=0,"",INDEX(Data!$BR:$BR,MATCH(AL101,Data!$A:$A,0),1)))</f>
        <v/>
      </c>
      <c r="AL101" s="43" t="str">
        <f ca="1">IFERROR(INDEX(Data!$A$1:AS$1002,_xlfn.AGGREGATE(15,6,(OFFSET(Data!$A$1,0,MATCH(AL$6,Data!$1:$1,0)-1,1000,1)=IF(AL$7="","Yes",AL$7))/(OFFSET(Data!$A$1,0,MATCH(AL$6,Data!$1:$1,0)-1,1000,1)=IF(AL$7="","Yes",AL$7))*ROW(Data!$C$1:$C$1002),ROW(AL101)-ROW(AL$7)),1),"")</f>
        <v/>
      </c>
      <c r="AM101" s="43" t="str">
        <f ca="1">IF(AN101="","",IF(INDEX(Data!$BR:$BR,MATCH(AN101,Data!$A:$A,0),1)=0,"",INDEX(Data!$BR:$BR,MATCH(AN101,Data!$A:$A,0),1)))</f>
        <v/>
      </c>
      <c r="AN101" s="43" t="str">
        <f ca="1">IFERROR(INDEX(Data!$A$1:AU$1002,_xlfn.AGGREGATE(15,6,(OFFSET(Data!$A$1,0,MATCH(AN$6,Data!$1:$1,0)-1,1000,1)=IF(AN$7="","Yes",AN$7))/(OFFSET(Data!$A$1,0,MATCH(AN$6,Data!$1:$1,0)-1,1000,1)=IF(AN$7="","Yes",AN$7))*ROW(Data!$C$1:$C$1002),ROW(AN101)-ROW(AN$7)),1),"")</f>
        <v/>
      </c>
    </row>
    <row r="102" spans="1:40" ht="24" x14ac:dyDescent="0.4">
      <c r="A102" s="43" t="str">
        <f ca="1">IF(B102="","",IF(INDEX(Data!$BR:$BR,MATCH(B102,Data!$A:$A,0),1)=0,"",INDEX(Data!$BR:$BR,MATCH(B102,Data!$A:$A,0),1)))</f>
        <v/>
      </c>
      <c r="B102" s="43" t="str">
        <f ca="1">IFERROR(INDEX(Data!A$1:$A$1002,_xlfn.AGGREGATE(15,6,(OFFSET(Data!$A$1,0,MATCH(B$6,Data!$1:$1,0)-1,1000,1)=IF(B$7="","Yes",B$7))/(OFFSET(Data!$A$1,0,MATCH(B$6,Data!$1:$1,0)-1,1000,1)=IF(B$7="","Yes",B$7))*ROW(Data!$C$1:$C$1002),ROW(B102)-ROW(B$7)),1),"")</f>
        <v/>
      </c>
      <c r="C102" s="43" t="str">
        <f ca="1">IF(D102="","",IF(INDEX(Data!$BR:$BR,MATCH(D102,Data!$A:$A,0),1)=0,"",INDEX(Data!$BR:$BR,MATCH(D102,Data!$A:$A,0),1)))</f>
        <v/>
      </c>
      <c r="D102" s="43" t="str">
        <f ca="1">IFERROR(INDEX(Data!$A$1:C$1002,_xlfn.AGGREGATE(15,6,(OFFSET(Data!$A$1,0,MATCH(D$6,Data!$1:$1,0)-1,1000,1)=IF(D$7="","Yes",D$7))/(OFFSET(Data!$A$1,0,MATCH(D$6,Data!$1:$1,0)-1,1000,1)=IF(D$7="","Yes",D$7))*ROW(Data!$C$1:$C$1002),ROW(D102)-ROW(D$7)),1),"")</f>
        <v/>
      </c>
      <c r="E102" s="43" t="str">
        <f ca="1">IF(F102="","",IF(INDEX(Data!$BR:$BR,MATCH(F102,Data!$A:$A,0),1)=0,"",INDEX(Data!$BR:$BR,MATCH(F102,Data!$A:$A,0),1)))</f>
        <v/>
      </c>
      <c r="F102" s="43" t="str">
        <f ca="1">IFERROR(INDEX(Data!$A$1:E$1002,_xlfn.AGGREGATE(15,6,(OFFSET(Data!$A$1,0,MATCH(F$6,Data!$1:$1,0)-1,1000,1)=IF(F$7="","Yes",F$7))/(OFFSET(Data!$A$1,0,MATCH(F$6,Data!$1:$1,0)-1,1000,1)=IF(F$7="","Yes",F$7))*ROW(Data!$C$1:$C$1002),ROW(F102)-ROW(F$7)),1),"")</f>
        <v/>
      </c>
      <c r="G102" s="43" t="str">
        <f ca="1">IF(H102="","",IF(INDEX(Data!$BR:$BR,MATCH(H102,Data!$A:$A,0),1)=0,"",INDEX(Data!$BR:$BR,MATCH(H102,Data!$A:$A,0),1)))</f>
        <v/>
      </c>
      <c r="H102" s="43" t="str">
        <f ca="1">IFERROR(INDEX(Data!$A$1:G$1002,_xlfn.AGGREGATE(15,6,(OFFSET(Data!$A$1,0,MATCH(H$6,Data!$1:$1,0)-1,1000,1)=IF(H$7="","Yes",H$7))/(OFFSET(Data!$A$1,0,MATCH(H$6,Data!$1:$1,0)-1,1000,1)=IF(H$7="","Yes",H$7))*ROW(Data!$C$1:$C$1002),ROW(H102)-ROW(H$7)),1),"")</f>
        <v/>
      </c>
      <c r="I102" s="43" t="str">
        <f ca="1">IF(J102="","",IF(INDEX(Data!$BR:$BR,MATCH(J102,Data!$A:$A,0),1)=0,"",INDEX(Data!$BR:$BR,MATCH(J102,Data!$A:$A,0),1)))</f>
        <v/>
      </c>
      <c r="J102" s="43" t="str">
        <f ca="1">IFERROR(INDEX(Data!$A$1:I$1002,_xlfn.AGGREGATE(15,6,(OFFSET(Data!$A$1,0,MATCH(J$6,Data!$1:$1,0)-1,1000,1)=IF(J$7="","Yes",J$7))/(OFFSET(Data!$A$1,0,MATCH(J$6,Data!$1:$1,0)-1,1000,1)=IF(J$7="","Yes",J$7))*ROW(Data!$C$1:$C$1002),ROW(J102)-ROW(J$7)),1),"")</f>
        <v/>
      </c>
      <c r="K102" s="43" t="str">
        <f ca="1">IF(L102="","",IF(INDEX(Data!$BR:$BR,MATCH(L102,Data!$A:$A,0),1)=0,"",INDEX(Data!$BR:$BR,MATCH(L102,Data!$A:$A,0),1)))</f>
        <v/>
      </c>
      <c r="L102" s="43" t="str">
        <f ca="1">IFERROR(INDEX(Data!$A$1:K$1002,_xlfn.AGGREGATE(15,6,(OFFSET(Data!$A$1,0,MATCH(L$6,Data!$1:$1,0)-1,1000,1)=IF(L$7="","Yes",L$7))/(OFFSET(Data!$A$1,0,MATCH(L$6,Data!$1:$1,0)-1,1000,1)=IF(L$7="","Yes",L$7))*ROW(Data!$C$1:$C$1002),ROW(L102)-ROW(L$7)),1),"")</f>
        <v/>
      </c>
      <c r="M102" s="43" t="str">
        <f ca="1">IF(N102="","",IF(INDEX(Data!$BR:$BR,MATCH(N102,Data!$A:$A,0),1)=0,"",INDEX(Data!$BR:$BR,MATCH(N102,Data!$A:$A,0),1)))</f>
        <v/>
      </c>
      <c r="N102" s="43" t="str">
        <f ca="1">IFERROR(INDEX(Data!$A$1:M$1002,_xlfn.AGGREGATE(15,6,(OFFSET(Data!$A$1,0,MATCH(N$6,Data!$1:$1,0)-1,1000,1)=IF(N$7="","Yes",N$7))/(OFFSET(Data!$A$1,0,MATCH(N$6,Data!$1:$1,0)-1,1000,1)=IF(N$7="","Yes",N$7))*ROW(Data!$C$1:$C$1002),ROW(N102)-ROW(N$7)),1),"")</f>
        <v>USA Network</v>
      </c>
      <c r="O102" s="43" t="str">
        <f ca="1">IF(P102="","",IF(INDEX(Data!$BR:$BR,MATCH(P102,Data!$A:$A,0),1)=0,"",INDEX(Data!$BR:$BR,MATCH(P102,Data!$A:$A,0),1)))</f>
        <v/>
      </c>
      <c r="P102" s="43" t="str">
        <f ca="1">IFERROR(INDEX(Data!$A$1:O$1002,_xlfn.AGGREGATE(15,6,(OFFSET(Data!$A$1,0,MATCH(P$6,Data!$1:$1,0)-1,1000,1)=IF(P$7="","Yes",P$7))/(OFFSET(Data!$A$1,0,MATCH(P$6,Data!$1:$1,0)-1,1000,1)=IF(P$7="","Yes",P$7))*ROW(Data!$C$1:$C$1002),ROW(P102)-ROW(P$7)),1),"")</f>
        <v>Paramount Network</v>
      </c>
      <c r="Q102" s="43" t="str">
        <f ca="1">IF(R102="","",IF(INDEX(Data!$BR:$BR,MATCH(R102,Data!$A:$A,0),1)=0,"",INDEX(Data!$BR:$BR,MATCH(R102,Data!$A:$A,0),1)))</f>
        <v/>
      </c>
      <c r="R102" s="43" t="str">
        <f ca="1">IFERROR(INDEX(Data!$A$1:Q$1002,_xlfn.AGGREGATE(15,6,(OFFSET(Data!$A$1,0,MATCH(R$6,Data!$1:$1,0)-1,1000,1)=IF(R$7="","Yes",R$7))/(OFFSET(Data!$A$1,0,MATCH(R$6,Data!$1:$1,0)-1,1000,1)=IF(R$7="","Yes",R$7))*ROW(Data!$C$1:$C$1002),ROW(R102)-ROW(R$7)),1),"")</f>
        <v>Oxygen</v>
      </c>
      <c r="S102" s="43" t="str">
        <f ca="1">IF(T102="","",IF(INDEX(Data!$BR:$BR,MATCH(T102,Data!$A:$A,0),1)=0,"",INDEX(Data!$BR:$BR,MATCH(T102,Data!$A:$A,0),1)))</f>
        <v/>
      </c>
      <c r="T102" s="43" t="str">
        <f ca="1">IFERROR(INDEX(Data!$A$1:R$1002,_xlfn.AGGREGATE(15,6,(OFFSET(Data!$A$1,0,MATCH(T$6,Data!$1:$1,0)-1,1000,1)=IF(T$7="","Yes",T$7))/(OFFSET(Data!$A$1,0,MATCH(T$6,Data!$1:$1,0)-1,1000,1)=IF(T$7="","Yes",T$7))*ROW(Data!$C$1:$C$1002),ROW(T102)-ROW(T$7)),1),"")</f>
        <v>Universo</v>
      </c>
      <c r="U102" s="43" t="str">
        <f ca="1">IF(V102="","",IF(INDEX(Data!$BR:$BR,MATCH(V102,Data!$A:$A,0),1)=0,"",INDEX(Data!$BR:$BR,MATCH(V102,Data!$A:$A,0),1)))</f>
        <v/>
      </c>
      <c r="V102" s="43" t="str">
        <f ca="1">IFERROR(INDEX(Data!$A$1:T$1002,_xlfn.AGGREGATE(15,6,(OFFSET(Data!$A$1,0,MATCH(V$6,Data!$1:$1,0)-1,1000,1)=IF(V$7="","Yes",V$7))/(OFFSET(Data!$A$1,0,MATCH(V$6,Data!$1:$1,0)-1,1000,1)=IF(V$7="","Yes",V$7))*ROW(Data!$C$1:$C$1002),ROW(V102)-ROW(V$7)),1),"")</f>
        <v/>
      </c>
      <c r="W102" s="43" t="str">
        <f ca="1">IF(X102="","",IF(INDEX(Data!$BR:$BR,MATCH(X102,Data!$A:$A,0),1)=0,"",INDEX(Data!$BR:$BR,MATCH(X102,Data!$A:$A,0),1)))</f>
        <v/>
      </c>
      <c r="X102" s="43" t="str">
        <f ca="1">IFERROR(INDEX(Data!$A$1:Y$1002,_xlfn.AGGREGATE(15,6,(OFFSET(Data!$A$1,0,MATCH(X$6,Data!$1:$1,0)-1,1000,1)=IF(X$7="","Yes",X$7))/(OFFSET(Data!$A$1,0,MATCH(X$6,Data!$1:$1,0)-1,1000,1)=IF(X$7="","Yes",X$7))*ROW(Data!$C$1:$C$1002),ROW(X102)-ROW(X$7)),1),"")</f>
        <v/>
      </c>
      <c r="Y102" s="43" t="str">
        <f ca="1">IF(Z102="","",IF(INDEX(Data!$BR:$BR,MATCH(Z102,Data!$A:$A,0),1)=0,"",INDEX(Data!$BR:$BR,MATCH(Z102,Data!$A:$A,0),1)))</f>
        <v/>
      </c>
      <c r="Z102" s="43" t="str">
        <f ca="1">IFERROR(INDEX(Data!$A$1:AA$1002,_xlfn.AGGREGATE(15,6,(OFFSET(Data!$A$1,0,MATCH(Z$6,Data!$1:$1,0)-1,1000,1)=IF(Z$7="","Yes",Z$7))/(OFFSET(Data!$A$1,0,MATCH(Z$6,Data!$1:$1,0)-1,1000,1)=IF(Z$7="","Yes",Z$7))*ROW(Data!$C$1:$C$1002),ROW(Z102)-ROW(Z$7)),1),"")</f>
        <v/>
      </c>
      <c r="AA102" s="43" t="str">
        <f ca="1">IF(AB102="","",IF(INDEX(Data!$BR:$BR,MATCH(AB102,Data!$A:$A,0),1)=0,"",INDEX(Data!$BR:$BR,MATCH(AB102,Data!$A:$A,0),1)))</f>
        <v/>
      </c>
      <c r="AB102" s="43" t="str">
        <f ca="1">IFERROR(INDEX(Data!$A$1:AC$1002,_xlfn.AGGREGATE(15,6,(OFFSET(Data!$A$1,0,MATCH(AB$6,Data!$1:$1,0)-1,1000,1)=IF(AB$7="","Yes",AB$7))/(OFFSET(Data!$A$1,0,MATCH(AB$6,Data!$1:$1,0)-1,1000,1)=IF(AB$7="","Yes",AB$7))*ROW(Data!$C$1:$C$1002),ROW(AB102)-ROW(AB$7)),1),"")</f>
        <v>Viceland</v>
      </c>
      <c r="AC102" s="43" t="str">
        <f ca="1">IF(AD102="","",IF(INDEX(Data!$BR:$BR,MATCH(AD102,Data!$A:$A,0),1)=0,"",INDEX(Data!$BR:$BR,MATCH(AD102,Data!$A:$A,0),1)))</f>
        <v/>
      </c>
      <c r="AD102" s="43" t="str">
        <f ca="1">IFERROR(INDEX(Data!$A$1:AE$1002,_xlfn.AGGREGATE(15,6,(OFFSET(Data!$A$1,0,MATCH(AD$6,Data!$1:$1,0)-1,1000,1)=IF(AD$7="","Yes",AD$7))/(OFFSET(Data!$A$1,0,MATCH(AD$6,Data!$1:$1,0)-1,1000,1)=IF(AD$7="","Yes",AD$7))*ROW(Data!$C$1:$C$1002),ROW(AD102)-ROW(AD$7)),1),"")</f>
        <v/>
      </c>
      <c r="AE102" s="43" t="str">
        <f ca="1">IF(AF102="","",IF(INDEX(Data!$BR:$BR,MATCH(AF102,Data!$A:$A,0),1)=0,"",INDEX(Data!$BR:$BR,MATCH(AF102,Data!$A:$A,0),1)))</f>
        <v/>
      </c>
      <c r="AF102" s="43" t="str">
        <f ca="1">IFERROR(INDEX(Data!$A$1:AM$1002,_xlfn.AGGREGATE(15,6,(OFFSET(Data!$A$1,0,MATCH(AF$6,Data!$1:$1,0)-1,1000,1)=IF(AF$7="","Yes",AF$7))/(OFFSET(Data!$A$1,0,MATCH(AF$6,Data!$1:$1,0)-1,1000,1)=IF(AF$7="","Yes",AF$7))*ROW(Data!$C$1:$C$1002),ROW(AF102)-ROW(AF$7)),1),"")</f>
        <v/>
      </c>
      <c r="AG102" s="43" t="str">
        <f ca="1">IF(AH102="","",IF(INDEX(Data!$BR:$BR,MATCH(AH102,Data!$A:$A,0),1)=0,"",INDEX(Data!$BR:$BR,MATCH(AH102,Data!$A:$A,0),1)))</f>
        <v/>
      </c>
      <c r="AH102" s="43" t="str">
        <f ca="1">IFERROR(INDEX(Data!$A$1:AO$1002,_xlfn.AGGREGATE(15,6,(OFFSET(Data!$A$1,0,MATCH(AH$6,Data!$1:$1,0)-1,1000,1)=IF(AH$7="","Yes",AH$7))/(OFFSET(Data!$A$1,0,MATCH(AH$6,Data!$1:$1,0)-1,1000,1)=IF(AH$7="","Yes",AH$7))*ROW(Data!$C$1:$C$1002),ROW(AH102)-ROW(AH$7)),1),"")</f>
        <v/>
      </c>
      <c r="AI102" s="43" t="str">
        <f ca="1">IF(AJ102="","",IF(INDEX(Data!$BR:$BR,MATCH(AJ102,Data!$A:$A,0),1)=0,"",INDEX(Data!$BR:$BR,MATCH(AJ102,Data!$A:$A,0),1)))</f>
        <v/>
      </c>
      <c r="AJ102" s="43" t="str">
        <f ca="1">IFERROR(INDEX(Data!$A$1:AQ$1002,_xlfn.AGGREGATE(15,6,(OFFSET(Data!$A$1,0,MATCH(AJ$6,Data!$1:$1,0)-1,1000,1)=IF(AJ$7="","Yes",AJ$7))/(OFFSET(Data!$A$1,0,MATCH(AJ$6,Data!$1:$1,0)-1,1000,1)=IF(AJ$7="","Yes",AJ$7))*ROW(Data!$C$1:$C$1002),ROW(AJ102)-ROW(AJ$7)),1),"")</f>
        <v/>
      </c>
      <c r="AK102" s="43" t="str">
        <f ca="1">IF(AL102="","",IF(INDEX(Data!$BR:$BR,MATCH(AL102,Data!$A:$A,0),1)=0,"",INDEX(Data!$BR:$BR,MATCH(AL102,Data!$A:$A,0),1)))</f>
        <v/>
      </c>
      <c r="AL102" s="43" t="str">
        <f ca="1">IFERROR(INDEX(Data!$A$1:AS$1002,_xlfn.AGGREGATE(15,6,(OFFSET(Data!$A$1,0,MATCH(AL$6,Data!$1:$1,0)-1,1000,1)=IF(AL$7="","Yes",AL$7))/(OFFSET(Data!$A$1,0,MATCH(AL$6,Data!$1:$1,0)-1,1000,1)=IF(AL$7="","Yes",AL$7))*ROW(Data!$C$1:$C$1002),ROW(AL102)-ROW(AL$7)),1),"")</f>
        <v/>
      </c>
      <c r="AM102" s="43" t="str">
        <f ca="1">IF(AN102="","",IF(INDEX(Data!$BR:$BR,MATCH(AN102,Data!$A:$A,0),1)=0,"",INDEX(Data!$BR:$BR,MATCH(AN102,Data!$A:$A,0),1)))</f>
        <v/>
      </c>
      <c r="AN102" s="43" t="str">
        <f ca="1">IFERROR(INDEX(Data!$A$1:AU$1002,_xlfn.AGGREGATE(15,6,(OFFSET(Data!$A$1,0,MATCH(AN$6,Data!$1:$1,0)-1,1000,1)=IF(AN$7="","Yes",AN$7))/(OFFSET(Data!$A$1,0,MATCH(AN$6,Data!$1:$1,0)-1,1000,1)=IF(AN$7="","Yes",AN$7))*ROW(Data!$C$1:$C$1002),ROW(AN102)-ROW(AN$7)),1),"")</f>
        <v/>
      </c>
    </row>
    <row r="103" spans="1:40" ht="24" x14ac:dyDescent="0.4">
      <c r="A103" s="43" t="str">
        <f ca="1">IF(B103="","",IF(INDEX(Data!$BR:$BR,MATCH(B103,Data!$A:$A,0),1)=0,"",INDEX(Data!$BR:$BR,MATCH(B103,Data!$A:$A,0),1)))</f>
        <v/>
      </c>
      <c r="B103" s="43" t="str">
        <f ca="1">IFERROR(INDEX(Data!A$1:$A$1002,_xlfn.AGGREGATE(15,6,(OFFSET(Data!$A$1,0,MATCH(B$6,Data!$1:$1,0)-1,1000,1)=IF(B$7="","Yes",B$7))/(OFFSET(Data!$A$1,0,MATCH(B$6,Data!$1:$1,0)-1,1000,1)=IF(B$7="","Yes",B$7))*ROW(Data!$C$1:$C$1002),ROW(B103)-ROW(B$7)),1),"")</f>
        <v/>
      </c>
      <c r="C103" s="43" t="str">
        <f ca="1">IF(D103="","",IF(INDEX(Data!$BR:$BR,MATCH(D103,Data!$A:$A,0),1)=0,"",INDEX(Data!$BR:$BR,MATCH(D103,Data!$A:$A,0),1)))</f>
        <v/>
      </c>
      <c r="D103" s="43" t="str">
        <f ca="1">IFERROR(INDEX(Data!$A$1:C$1002,_xlfn.AGGREGATE(15,6,(OFFSET(Data!$A$1,0,MATCH(D$6,Data!$1:$1,0)-1,1000,1)=IF(D$7="","Yes",D$7))/(OFFSET(Data!$A$1,0,MATCH(D$6,Data!$1:$1,0)-1,1000,1)=IF(D$7="","Yes",D$7))*ROW(Data!$C$1:$C$1002),ROW(D103)-ROW(D$7)),1),"")</f>
        <v/>
      </c>
      <c r="E103" s="43" t="str">
        <f ca="1">IF(F103="","",IF(INDEX(Data!$BR:$BR,MATCH(F103,Data!$A:$A,0),1)=0,"",INDEX(Data!$BR:$BR,MATCH(F103,Data!$A:$A,0),1)))</f>
        <v/>
      </c>
      <c r="F103" s="43" t="str">
        <f ca="1">IFERROR(INDEX(Data!$A$1:E$1002,_xlfn.AGGREGATE(15,6,(OFFSET(Data!$A$1,0,MATCH(F$6,Data!$1:$1,0)-1,1000,1)=IF(F$7="","Yes",F$7))/(OFFSET(Data!$A$1,0,MATCH(F$6,Data!$1:$1,0)-1,1000,1)=IF(F$7="","Yes",F$7))*ROW(Data!$C$1:$C$1002),ROW(F103)-ROW(F$7)),1),"")</f>
        <v/>
      </c>
      <c r="G103" s="43" t="str">
        <f ca="1">IF(H103="","",IF(INDEX(Data!$BR:$BR,MATCH(H103,Data!$A:$A,0),1)=0,"",INDEX(Data!$BR:$BR,MATCH(H103,Data!$A:$A,0),1)))</f>
        <v/>
      </c>
      <c r="H103" s="43" t="str">
        <f ca="1">IFERROR(INDEX(Data!$A$1:G$1002,_xlfn.AGGREGATE(15,6,(OFFSET(Data!$A$1,0,MATCH(H$6,Data!$1:$1,0)-1,1000,1)=IF(H$7="","Yes",H$7))/(OFFSET(Data!$A$1,0,MATCH(H$6,Data!$1:$1,0)-1,1000,1)=IF(H$7="","Yes",H$7))*ROW(Data!$C$1:$C$1002),ROW(H103)-ROW(H$7)),1),"")</f>
        <v/>
      </c>
      <c r="I103" s="43" t="str">
        <f ca="1">IF(J103="","",IF(INDEX(Data!$BR:$BR,MATCH(J103,Data!$A:$A,0),1)=0,"",INDEX(Data!$BR:$BR,MATCH(J103,Data!$A:$A,0),1)))</f>
        <v/>
      </c>
      <c r="J103" s="43" t="str">
        <f ca="1">IFERROR(INDEX(Data!$A$1:I$1002,_xlfn.AGGREGATE(15,6,(OFFSET(Data!$A$1,0,MATCH(J$6,Data!$1:$1,0)-1,1000,1)=IF(J$7="","Yes",J$7))/(OFFSET(Data!$A$1,0,MATCH(J$6,Data!$1:$1,0)-1,1000,1)=IF(J$7="","Yes",J$7))*ROW(Data!$C$1:$C$1002),ROW(J103)-ROW(J$7)),1),"")</f>
        <v/>
      </c>
      <c r="K103" s="43" t="str">
        <f ca="1">IF(L103="","",IF(INDEX(Data!$BR:$BR,MATCH(L103,Data!$A:$A,0),1)=0,"",INDEX(Data!$BR:$BR,MATCH(L103,Data!$A:$A,0),1)))</f>
        <v/>
      </c>
      <c r="L103" s="43" t="str">
        <f ca="1">IFERROR(INDEX(Data!$A$1:K$1002,_xlfn.AGGREGATE(15,6,(OFFSET(Data!$A$1,0,MATCH(L$6,Data!$1:$1,0)-1,1000,1)=IF(L$7="","Yes",L$7))/(OFFSET(Data!$A$1,0,MATCH(L$6,Data!$1:$1,0)-1,1000,1)=IF(L$7="","Yes",L$7))*ROW(Data!$C$1:$C$1002),ROW(L103)-ROW(L$7)),1),"")</f>
        <v/>
      </c>
      <c r="M103" s="43" t="str">
        <f ca="1">IF(N103="","",IF(INDEX(Data!$BR:$BR,MATCH(N103,Data!$A:$A,0),1)=0,"",INDEX(Data!$BR:$BR,MATCH(N103,Data!$A:$A,0),1)))</f>
        <v/>
      </c>
      <c r="N103" s="43" t="str">
        <f ca="1">IFERROR(INDEX(Data!$A$1:M$1002,_xlfn.AGGREGATE(15,6,(OFFSET(Data!$A$1,0,MATCH(N$6,Data!$1:$1,0)-1,1000,1)=IF(N$7="","Yes",N$7))/(OFFSET(Data!$A$1,0,MATCH(N$6,Data!$1:$1,0)-1,1000,1)=IF(N$7="","Yes",N$7))*ROW(Data!$C$1:$C$1002),ROW(N103)-ROW(N$7)),1),"")</f>
        <v>VH1</v>
      </c>
      <c r="O103" s="43" t="str">
        <f ca="1">IF(P103="","",IF(INDEX(Data!$BR:$BR,MATCH(P103,Data!$A:$A,0),1)=0,"",INDEX(Data!$BR:$BR,MATCH(P103,Data!$A:$A,0),1)))</f>
        <v/>
      </c>
      <c r="P103" s="43" t="str">
        <f ca="1">IFERROR(INDEX(Data!$A$1:O$1002,_xlfn.AGGREGATE(15,6,(OFFSET(Data!$A$1,0,MATCH(P$6,Data!$1:$1,0)-1,1000,1)=IF(P$7="","Yes",P$7))/(OFFSET(Data!$A$1,0,MATCH(P$6,Data!$1:$1,0)-1,1000,1)=IF(P$7="","Yes",P$7))*ROW(Data!$C$1:$C$1002),ROW(P103)-ROW(P$7)),1),"")</f>
        <v>POP</v>
      </c>
      <c r="Q103" s="43" t="str">
        <f ca="1">IF(R103="","",IF(INDEX(Data!$BR:$BR,MATCH(R103,Data!$A:$A,0),1)=0,"",INDEX(Data!$BR:$BR,MATCH(R103,Data!$A:$A,0),1)))</f>
        <v/>
      </c>
      <c r="R103" s="43" t="str">
        <f ca="1">IFERROR(INDEX(Data!$A$1:Q$1002,_xlfn.AGGREGATE(15,6,(OFFSET(Data!$A$1,0,MATCH(R$6,Data!$1:$1,0)-1,1000,1)=IF(R$7="","Yes",R$7))/(OFFSET(Data!$A$1,0,MATCH(R$6,Data!$1:$1,0)-1,1000,1)=IF(R$7="","Yes",R$7))*ROW(Data!$C$1:$C$1002),ROW(R103)-ROW(R$7)),1),"")</f>
        <v>Paramount Network</v>
      </c>
      <c r="S103" s="43" t="str">
        <f ca="1">IF(T103="","",IF(INDEX(Data!$BR:$BR,MATCH(T103,Data!$A:$A,0),1)=0,"",INDEX(Data!$BR:$BR,MATCH(T103,Data!$A:$A,0),1)))</f>
        <v/>
      </c>
      <c r="T103" s="43" t="str">
        <f ca="1">IFERROR(INDEX(Data!$A$1:R$1002,_xlfn.AGGREGATE(15,6,(OFFSET(Data!$A$1,0,MATCH(T$6,Data!$1:$1,0)-1,1000,1)=IF(T$7="","Yes",T$7))/(OFFSET(Data!$A$1,0,MATCH(T$6,Data!$1:$1,0)-1,1000,1)=IF(T$7="","Yes",T$7))*ROW(Data!$C$1:$C$1002),ROW(T103)-ROW(T$7)),1),"")</f>
        <v>Univision</v>
      </c>
      <c r="U103" s="43" t="str">
        <f ca="1">IF(V103="","",IF(INDEX(Data!$BR:$BR,MATCH(V103,Data!$A:$A,0),1)=0,"",INDEX(Data!$BR:$BR,MATCH(V103,Data!$A:$A,0),1)))</f>
        <v/>
      </c>
      <c r="V103" s="43" t="str">
        <f ca="1">IFERROR(INDEX(Data!$A$1:T$1002,_xlfn.AGGREGATE(15,6,(OFFSET(Data!$A$1,0,MATCH(V$6,Data!$1:$1,0)-1,1000,1)=IF(V$7="","Yes",V$7))/(OFFSET(Data!$A$1,0,MATCH(V$6,Data!$1:$1,0)-1,1000,1)=IF(V$7="","Yes",V$7))*ROW(Data!$C$1:$C$1002),ROW(V103)-ROW(V$7)),1),"")</f>
        <v/>
      </c>
      <c r="W103" s="43" t="str">
        <f ca="1">IF(X103="","",IF(INDEX(Data!$BR:$BR,MATCH(X103,Data!$A:$A,0),1)=0,"",INDEX(Data!$BR:$BR,MATCH(X103,Data!$A:$A,0),1)))</f>
        <v/>
      </c>
      <c r="X103" s="43" t="str">
        <f ca="1">IFERROR(INDEX(Data!$A$1:Y$1002,_xlfn.AGGREGATE(15,6,(OFFSET(Data!$A$1,0,MATCH(X$6,Data!$1:$1,0)-1,1000,1)=IF(X$7="","Yes",X$7))/(OFFSET(Data!$A$1,0,MATCH(X$6,Data!$1:$1,0)-1,1000,1)=IF(X$7="","Yes",X$7))*ROW(Data!$C$1:$C$1002),ROW(X103)-ROW(X$7)),1),"")</f>
        <v/>
      </c>
      <c r="Y103" s="43" t="str">
        <f ca="1">IF(Z103="","",IF(INDEX(Data!$BR:$BR,MATCH(Z103,Data!$A:$A,0),1)=0,"",INDEX(Data!$BR:$BR,MATCH(Z103,Data!$A:$A,0),1)))</f>
        <v/>
      </c>
      <c r="Z103" s="43" t="str">
        <f ca="1">IFERROR(INDEX(Data!$A$1:AA$1002,_xlfn.AGGREGATE(15,6,(OFFSET(Data!$A$1,0,MATCH(Z$6,Data!$1:$1,0)-1,1000,1)=IF(Z$7="","Yes",Z$7))/(OFFSET(Data!$A$1,0,MATCH(Z$6,Data!$1:$1,0)-1,1000,1)=IF(Z$7="","Yes",Z$7))*ROW(Data!$C$1:$C$1002),ROW(Z103)-ROW(Z$7)),1),"")</f>
        <v/>
      </c>
      <c r="AA103" s="43" t="str">
        <f ca="1">IF(AB103="","",IF(INDEX(Data!$BR:$BR,MATCH(AB103,Data!$A:$A,0),1)=0,"",INDEX(Data!$BR:$BR,MATCH(AB103,Data!$A:$A,0),1)))</f>
        <v/>
      </c>
      <c r="AB103" s="43" t="str">
        <f ca="1">IFERROR(INDEX(Data!$A$1:AC$1002,_xlfn.AGGREGATE(15,6,(OFFSET(Data!$A$1,0,MATCH(AB$6,Data!$1:$1,0)-1,1000,1)=IF(AB$7="","Yes",AB$7))/(OFFSET(Data!$A$1,0,MATCH(AB$6,Data!$1:$1,0)-1,1000,1)=IF(AB$7="","Yes",AB$7))*ROW(Data!$C$1:$C$1002),ROW(AB103)-ROW(AB$7)),1),"")</f>
        <v>We TV</v>
      </c>
      <c r="AC103" s="43" t="str">
        <f ca="1">IF(AD103="","",IF(INDEX(Data!$BR:$BR,MATCH(AD103,Data!$A:$A,0),1)=0,"",INDEX(Data!$BR:$BR,MATCH(AD103,Data!$A:$A,0),1)))</f>
        <v/>
      </c>
      <c r="AD103" s="43" t="str">
        <f ca="1">IFERROR(INDEX(Data!$A$1:AE$1002,_xlfn.AGGREGATE(15,6,(OFFSET(Data!$A$1,0,MATCH(AD$6,Data!$1:$1,0)-1,1000,1)=IF(AD$7="","Yes",AD$7))/(OFFSET(Data!$A$1,0,MATCH(AD$6,Data!$1:$1,0)-1,1000,1)=IF(AD$7="","Yes",AD$7))*ROW(Data!$C$1:$C$1002),ROW(AD103)-ROW(AD$7)),1),"")</f>
        <v/>
      </c>
      <c r="AE103" s="43" t="str">
        <f ca="1">IF(AF103="","",IF(INDEX(Data!$BR:$BR,MATCH(AF103,Data!$A:$A,0),1)=0,"",INDEX(Data!$BR:$BR,MATCH(AF103,Data!$A:$A,0),1)))</f>
        <v/>
      </c>
      <c r="AF103" s="43" t="str">
        <f ca="1">IFERROR(INDEX(Data!$A$1:AM$1002,_xlfn.AGGREGATE(15,6,(OFFSET(Data!$A$1,0,MATCH(AF$6,Data!$1:$1,0)-1,1000,1)=IF(AF$7="","Yes",AF$7))/(OFFSET(Data!$A$1,0,MATCH(AF$6,Data!$1:$1,0)-1,1000,1)=IF(AF$7="","Yes",AF$7))*ROW(Data!$C$1:$C$1002),ROW(AF103)-ROW(AF$7)),1),"")</f>
        <v/>
      </c>
      <c r="AG103" s="43" t="str">
        <f ca="1">IF(AH103="","",IF(INDEX(Data!$BR:$BR,MATCH(AH103,Data!$A:$A,0),1)=0,"",INDEX(Data!$BR:$BR,MATCH(AH103,Data!$A:$A,0),1)))</f>
        <v/>
      </c>
      <c r="AH103" s="43" t="str">
        <f ca="1">IFERROR(INDEX(Data!$A$1:AO$1002,_xlfn.AGGREGATE(15,6,(OFFSET(Data!$A$1,0,MATCH(AH$6,Data!$1:$1,0)-1,1000,1)=IF(AH$7="","Yes",AH$7))/(OFFSET(Data!$A$1,0,MATCH(AH$6,Data!$1:$1,0)-1,1000,1)=IF(AH$7="","Yes",AH$7))*ROW(Data!$C$1:$C$1002),ROW(AH103)-ROW(AH$7)),1),"")</f>
        <v/>
      </c>
      <c r="AI103" s="43" t="str">
        <f ca="1">IF(AJ103="","",IF(INDEX(Data!$BR:$BR,MATCH(AJ103,Data!$A:$A,0),1)=0,"",INDEX(Data!$BR:$BR,MATCH(AJ103,Data!$A:$A,0),1)))</f>
        <v/>
      </c>
      <c r="AJ103" s="43" t="str">
        <f ca="1">IFERROR(INDEX(Data!$A$1:AQ$1002,_xlfn.AGGREGATE(15,6,(OFFSET(Data!$A$1,0,MATCH(AJ$6,Data!$1:$1,0)-1,1000,1)=IF(AJ$7="","Yes",AJ$7))/(OFFSET(Data!$A$1,0,MATCH(AJ$6,Data!$1:$1,0)-1,1000,1)=IF(AJ$7="","Yes",AJ$7))*ROW(Data!$C$1:$C$1002),ROW(AJ103)-ROW(AJ$7)),1),"")</f>
        <v/>
      </c>
      <c r="AK103" s="43" t="str">
        <f ca="1">IF(AL103="","",IF(INDEX(Data!$BR:$BR,MATCH(AL103,Data!$A:$A,0),1)=0,"",INDEX(Data!$BR:$BR,MATCH(AL103,Data!$A:$A,0),1)))</f>
        <v/>
      </c>
      <c r="AL103" s="43" t="str">
        <f ca="1">IFERROR(INDEX(Data!$A$1:AS$1002,_xlfn.AGGREGATE(15,6,(OFFSET(Data!$A$1,0,MATCH(AL$6,Data!$1:$1,0)-1,1000,1)=IF(AL$7="","Yes",AL$7))/(OFFSET(Data!$A$1,0,MATCH(AL$6,Data!$1:$1,0)-1,1000,1)=IF(AL$7="","Yes",AL$7))*ROW(Data!$C$1:$C$1002),ROW(AL103)-ROW(AL$7)),1),"")</f>
        <v/>
      </c>
      <c r="AM103" s="43" t="str">
        <f ca="1">IF(AN103="","",IF(INDEX(Data!$BR:$BR,MATCH(AN103,Data!$A:$A,0),1)=0,"",INDEX(Data!$BR:$BR,MATCH(AN103,Data!$A:$A,0),1)))</f>
        <v/>
      </c>
      <c r="AN103" s="43" t="str">
        <f ca="1">IFERROR(INDEX(Data!$A$1:AU$1002,_xlfn.AGGREGATE(15,6,(OFFSET(Data!$A$1,0,MATCH(AN$6,Data!$1:$1,0)-1,1000,1)=IF(AN$7="","Yes",AN$7))/(OFFSET(Data!$A$1,0,MATCH(AN$6,Data!$1:$1,0)-1,1000,1)=IF(AN$7="","Yes",AN$7))*ROW(Data!$C$1:$C$1002),ROW(AN103)-ROW(AN$7)),1),"")</f>
        <v/>
      </c>
    </row>
    <row r="104" spans="1:40" x14ac:dyDescent="0.4">
      <c r="A104" s="43" t="str">
        <f ca="1">IF(B104="","",IF(INDEX(Data!$BR:$BR,MATCH(B104,Data!$A:$A,0),1)=0,"",INDEX(Data!$BR:$BR,MATCH(B104,Data!$A:$A,0),1)))</f>
        <v/>
      </c>
      <c r="B104" s="43" t="str">
        <f ca="1">IFERROR(INDEX(Data!A$1:$A$1002,_xlfn.AGGREGATE(15,6,(OFFSET(Data!$A$1,0,MATCH(B$6,Data!$1:$1,0)-1,1000,1)=IF(B$7="","Yes",B$7))/(OFFSET(Data!$A$1,0,MATCH(B$6,Data!$1:$1,0)-1,1000,1)=IF(B$7="","Yes",B$7))*ROW(Data!$C$1:$C$1002),ROW(B104)-ROW(B$7)),1),"")</f>
        <v/>
      </c>
      <c r="C104" s="43" t="str">
        <f ca="1">IF(D104="","",IF(INDEX(Data!$BR:$BR,MATCH(D104,Data!$A:$A,0),1)=0,"",INDEX(Data!$BR:$BR,MATCH(D104,Data!$A:$A,0),1)))</f>
        <v/>
      </c>
      <c r="D104" s="43" t="str">
        <f ca="1">IFERROR(INDEX(Data!$A$1:C$1002,_xlfn.AGGREGATE(15,6,(OFFSET(Data!$A$1,0,MATCH(D$6,Data!$1:$1,0)-1,1000,1)=IF(D$7="","Yes",D$7))/(OFFSET(Data!$A$1,0,MATCH(D$6,Data!$1:$1,0)-1,1000,1)=IF(D$7="","Yes",D$7))*ROW(Data!$C$1:$C$1002),ROW(D104)-ROW(D$7)),1),"")</f>
        <v/>
      </c>
      <c r="E104" s="43" t="str">
        <f ca="1">IF(F104="","",IF(INDEX(Data!$BR:$BR,MATCH(F104,Data!$A:$A,0),1)=0,"",INDEX(Data!$BR:$BR,MATCH(F104,Data!$A:$A,0),1)))</f>
        <v/>
      </c>
      <c r="F104" s="43" t="str">
        <f ca="1">IFERROR(INDEX(Data!$A$1:E$1002,_xlfn.AGGREGATE(15,6,(OFFSET(Data!$A$1,0,MATCH(F$6,Data!$1:$1,0)-1,1000,1)=IF(F$7="","Yes",F$7))/(OFFSET(Data!$A$1,0,MATCH(F$6,Data!$1:$1,0)-1,1000,1)=IF(F$7="","Yes",F$7))*ROW(Data!$C$1:$C$1002),ROW(F104)-ROW(F$7)),1),"")</f>
        <v/>
      </c>
      <c r="G104" s="43" t="str">
        <f ca="1">IF(H104="","",IF(INDEX(Data!$BR:$BR,MATCH(H104,Data!$A:$A,0),1)=0,"",INDEX(Data!$BR:$BR,MATCH(H104,Data!$A:$A,0),1)))</f>
        <v/>
      </c>
      <c r="H104" s="43" t="str">
        <f ca="1">IFERROR(INDEX(Data!$A$1:G$1002,_xlfn.AGGREGATE(15,6,(OFFSET(Data!$A$1,0,MATCH(H$6,Data!$1:$1,0)-1,1000,1)=IF(H$7="","Yes",H$7))/(OFFSET(Data!$A$1,0,MATCH(H$6,Data!$1:$1,0)-1,1000,1)=IF(H$7="","Yes",H$7))*ROW(Data!$C$1:$C$1002),ROW(H104)-ROW(H$7)),1),"")</f>
        <v/>
      </c>
      <c r="I104" s="43" t="str">
        <f ca="1">IF(J104="","",IF(INDEX(Data!$BR:$BR,MATCH(J104,Data!$A:$A,0),1)=0,"",INDEX(Data!$BR:$BR,MATCH(J104,Data!$A:$A,0),1)))</f>
        <v/>
      </c>
      <c r="J104" s="43" t="str">
        <f ca="1">IFERROR(INDEX(Data!$A$1:I$1002,_xlfn.AGGREGATE(15,6,(OFFSET(Data!$A$1,0,MATCH(J$6,Data!$1:$1,0)-1,1000,1)=IF(J$7="","Yes",J$7))/(OFFSET(Data!$A$1,0,MATCH(J$6,Data!$1:$1,0)-1,1000,1)=IF(J$7="","Yes",J$7))*ROW(Data!$C$1:$C$1002),ROW(J104)-ROW(J$7)),1),"")</f>
        <v/>
      </c>
      <c r="K104" s="43" t="str">
        <f ca="1">IF(L104="","",IF(INDEX(Data!$BR:$BR,MATCH(L104,Data!$A:$A,0),1)=0,"",INDEX(Data!$BR:$BR,MATCH(L104,Data!$A:$A,0),1)))</f>
        <v/>
      </c>
      <c r="L104" s="43" t="str">
        <f ca="1">IFERROR(INDEX(Data!$A$1:K$1002,_xlfn.AGGREGATE(15,6,(OFFSET(Data!$A$1,0,MATCH(L$6,Data!$1:$1,0)-1,1000,1)=IF(L$7="","Yes",L$7))/(OFFSET(Data!$A$1,0,MATCH(L$6,Data!$1:$1,0)-1,1000,1)=IF(L$7="","Yes",L$7))*ROW(Data!$C$1:$C$1002),ROW(L104)-ROW(L$7)),1),"")</f>
        <v/>
      </c>
      <c r="M104" s="43" t="str">
        <f ca="1">IF(N104="","",IF(INDEX(Data!$BR:$BR,MATCH(N104,Data!$A:$A,0),1)=0,"",INDEX(Data!$BR:$BR,MATCH(N104,Data!$A:$A,0),1)))</f>
        <v/>
      </c>
      <c r="N104" s="43" t="str">
        <f ca="1">IFERROR(INDEX(Data!$A$1:M$1002,_xlfn.AGGREGATE(15,6,(OFFSET(Data!$A$1,0,MATCH(N$6,Data!$1:$1,0)-1,1000,1)=IF(N$7="","Yes",N$7))/(OFFSET(Data!$A$1,0,MATCH(N$6,Data!$1:$1,0)-1,1000,1)=IF(N$7="","Yes",N$7))*ROW(Data!$C$1:$C$1002),ROW(N104)-ROW(N$7)),1),"")</f>
        <v>Viceland</v>
      </c>
      <c r="O104" s="43" t="str">
        <f ca="1">IF(P104="","",IF(INDEX(Data!$BR:$BR,MATCH(P104,Data!$A:$A,0),1)=0,"",INDEX(Data!$BR:$BR,MATCH(P104,Data!$A:$A,0),1)))</f>
        <v/>
      </c>
      <c r="P104" s="43" t="str">
        <f ca="1">IFERROR(INDEX(Data!$A$1:O$1002,_xlfn.AGGREGATE(15,6,(OFFSET(Data!$A$1,0,MATCH(P$6,Data!$1:$1,0)-1,1000,1)=IF(P$7="","Yes",P$7))/(OFFSET(Data!$A$1,0,MATCH(P$6,Data!$1:$1,0)-1,1000,1)=IF(P$7="","Yes",P$7))*ROW(Data!$C$1:$C$1002),ROW(P104)-ROW(P$7)),1),"")</f>
        <v>QVC</v>
      </c>
      <c r="Q104" s="43" t="str">
        <f ca="1">IF(R104="","",IF(INDEX(Data!$BR:$BR,MATCH(R104,Data!$A:$A,0),1)=0,"",INDEX(Data!$BR:$BR,MATCH(R104,Data!$A:$A,0),1)))</f>
        <v/>
      </c>
      <c r="R104" s="43" t="str">
        <f ca="1">IFERROR(INDEX(Data!$A$1:Q$1002,_xlfn.AGGREGATE(15,6,(OFFSET(Data!$A$1,0,MATCH(R$6,Data!$1:$1,0)-1,1000,1)=IF(R$7="","Yes",R$7))/(OFFSET(Data!$A$1,0,MATCH(R$6,Data!$1:$1,0)-1,1000,1)=IF(R$7="","Yes",R$7))*ROW(Data!$C$1:$C$1002),ROW(R104)-ROW(R$7)),1),"")</f>
        <v>POP</v>
      </c>
      <c r="S104" s="43" t="str">
        <f ca="1">IF(T104="","",IF(INDEX(Data!$BR:$BR,MATCH(T104,Data!$A:$A,0),1)=0,"",INDEX(Data!$BR:$BR,MATCH(T104,Data!$A:$A,0),1)))</f>
        <v/>
      </c>
      <c r="T104" s="43" t="str">
        <f ca="1">IFERROR(INDEX(Data!$A$1:R$1002,_xlfn.AGGREGATE(15,6,(OFFSET(Data!$A$1,0,MATCH(T$6,Data!$1:$1,0)-1,1000,1)=IF(T$7="","Yes",T$7))/(OFFSET(Data!$A$1,0,MATCH(T$6,Data!$1:$1,0)-1,1000,1)=IF(T$7="","Yes",T$7))*ROW(Data!$C$1:$C$1002),ROW(T104)-ROW(T$7)),1),"")</f>
        <v>Univision Tlnovelas</v>
      </c>
      <c r="U104" s="43" t="str">
        <f ca="1">IF(V104="","",IF(INDEX(Data!$BR:$BR,MATCH(V104,Data!$A:$A,0),1)=0,"",INDEX(Data!$BR:$BR,MATCH(V104,Data!$A:$A,0),1)))</f>
        <v/>
      </c>
      <c r="V104" s="43" t="str">
        <f ca="1">IFERROR(INDEX(Data!$A$1:T$1002,_xlfn.AGGREGATE(15,6,(OFFSET(Data!$A$1,0,MATCH(V$6,Data!$1:$1,0)-1,1000,1)=IF(V$7="","Yes",V$7))/(OFFSET(Data!$A$1,0,MATCH(V$6,Data!$1:$1,0)-1,1000,1)=IF(V$7="","Yes",V$7))*ROW(Data!$C$1:$C$1002),ROW(V104)-ROW(V$7)),1),"")</f>
        <v/>
      </c>
      <c r="W104" s="43" t="str">
        <f ca="1">IF(X104="","",IF(INDEX(Data!$BR:$BR,MATCH(X104,Data!$A:$A,0),1)=0,"",INDEX(Data!$BR:$BR,MATCH(X104,Data!$A:$A,0),1)))</f>
        <v/>
      </c>
      <c r="X104" s="43" t="str">
        <f ca="1">IFERROR(INDEX(Data!$A$1:Y$1002,_xlfn.AGGREGATE(15,6,(OFFSET(Data!$A$1,0,MATCH(X$6,Data!$1:$1,0)-1,1000,1)=IF(X$7="","Yes",X$7))/(OFFSET(Data!$A$1,0,MATCH(X$6,Data!$1:$1,0)-1,1000,1)=IF(X$7="","Yes",X$7))*ROW(Data!$C$1:$C$1002),ROW(X104)-ROW(X$7)),1),"")</f>
        <v/>
      </c>
      <c r="Y104" s="43" t="str">
        <f ca="1">IF(Z104="","",IF(INDEX(Data!$BR:$BR,MATCH(Z104,Data!$A:$A,0),1)=0,"",INDEX(Data!$BR:$BR,MATCH(Z104,Data!$A:$A,0),1)))</f>
        <v/>
      </c>
      <c r="Z104" s="43" t="str">
        <f ca="1">IFERROR(INDEX(Data!$A$1:AA$1002,_xlfn.AGGREGATE(15,6,(OFFSET(Data!$A$1,0,MATCH(Z$6,Data!$1:$1,0)-1,1000,1)=IF(Z$7="","Yes",Z$7))/(OFFSET(Data!$A$1,0,MATCH(Z$6,Data!$1:$1,0)-1,1000,1)=IF(Z$7="","Yes",Z$7))*ROW(Data!$C$1:$C$1002),ROW(Z104)-ROW(Z$7)),1),"")</f>
        <v/>
      </c>
      <c r="AA104" s="43" t="str">
        <f ca="1">IF(AB104="","",IF(INDEX(Data!$BR:$BR,MATCH(AB104,Data!$A:$A,0),1)=0,"",INDEX(Data!$BR:$BR,MATCH(AB104,Data!$A:$A,0),1)))</f>
        <v/>
      </c>
      <c r="AB104" s="43" t="str">
        <f ca="1">IFERROR(INDEX(Data!$A$1:AC$1002,_xlfn.AGGREGATE(15,6,(OFFSET(Data!$A$1,0,MATCH(AB$6,Data!$1:$1,0)-1,1000,1)=IF(AB$7="","Yes",AB$7))/(OFFSET(Data!$A$1,0,MATCH(AB$6,Data!$1:$1,0)-1,1000,1)=IF(AB$7="","Yes",AB$7))*ROW(Data!$C$1:$C$1002),ROW(AB104)-ROW(AB$7)),1),"")</f>
        <v>Weather Channel</v>
      </c>
      <c r="AC104" s="43" t="str">
        <f ca="1">IF(AD104="","",IF(INDEX(Data!$BR:$BR,MATCH(AD104,Data!$A:$A,0),1)=0,"",INDEX(Data!$BR:$BR,MATCH(AD104,Data!$A:$A,0),1)))</f>
        <v/>
      </c>
      <c r="AD104" s="43" t="str">
        <f ca="1">IFERROR(INDEX(Data!$A$1:AE$1002,_xlfn.AGGREGATE(15,6,(OFFSET(Data!$A$1,0,MATCH(AD$6,Data!$1:$1,0)-1,1000,1)=IF(AD$7="","Yes",AD$7))/(OFFSET(Data!$A$1,0,MATCH(AD$6,Data!$1:$1,0)-1,1000,1)=IF(AD$7="","Yes",AD$7))*ROW(Data!$C$1:$C$1002),ROW(AD104)-ROW(AD$7)),1),"")</f>
        <v/>
      </c>
      <c r="AE104" s="43" t="str">
        <f ca="1">IF(AF104="","",IF(INDEX(Data!$BR:$BR,MATCH(AF104,Data!$A:$A,0),1)=0,"",INDEX(Data!$BR:$BR,MATCH(AF104,Data!$A:$A,0),1)))</f>
        <v/>
      </c>
      <c r="AF104" s="43" t="str">
        <f ca="1">IFERROR(INDEX(Data!$A$1:AM$1002,_xlfn.AGGREGATE(15,6,(OFFSET(Data!$A$1,0,MATCH(AF$6,Data!$1:$1,0)-1,1000,1)=IF(AF$7="","Yes",AF$7))/(OFFSET(Data!$A$1,0,MATCH(AF$6,Data!$1:$1,0)-1,1000,1)=IF(AF$7="","Yes",AF$7))*ROW(Data!$C$1:$C$1002),ROW(AF104)-ROW(AF$7)),1),"")</f>
        <v/>
      </c>
      <c r="AG104" s="43" t="str">
        <f ca="1">IF(AH104="","",IF(INDEX(Data!$BR:$BR,MATCH(AH104,Data!$A:$A,0),1)=0,"",INDEX(Data!$BR:$BR,MATCH(AH104,Data!$A:$A,0),1)))</f>
        <v/>
      </c>
      <c r="AH104" s="43" t="str">
        <f ca="1">IFERROR(INDEX(Data!$A$1:AO$1002,_xlfn.AGGREGATE(15,6,(OFFSET(Data!$A$1,0,MATCH(AH$6,Data!$1:$1,0)-1,1000,1)=IF(AH$7="","Yes",AH$7))/(OFFSET(Data!$A$1,0,MATCH(AH$6,Data!$1:$1,0)-1,1000,1)=IF(AH$7="","Yes",AH$7))*ROW(Data!$C$1:$C$1002),ROW(AH104)-ROW(AH$7)),1),"")</f>
        <v/>
      </c>
      <c r="AI104" s="43" t="str">
        <f ca="1">IF(AJ104="","",IF(INDEX(Data!$BR:$BR,MATCH(AJ104,Data!$A:$A,0),1)=0,"",INDEX(Data!$BR:$BR,MATCH(AJ104,Data!$A:$A,0),1)))</f>
        <v/>
      </c>
      <c r="AJ104" s="43" t="str">
        <f ca="1">IFERROR(INDEX(Data!$A$1:AQ$1002,_xlfn.AGGREGATE(15,6,(OFFSET(Data!$A$1,0,MATCH(AJ$6,Data!$1:$1,0)-1,1000,1)=IF(AJ$7="","Yes",AJ$7))/(OFFSET(Data!$A$1,0,MATCH(AJ$6,Data!$1:$1,0)-1,1000,1)=IF(AJ$7="","Yes",AJ$7))*ROW(Data!$C$1:$C$1002),ROW(AJ104)-ROW(AJ$7)),1),"")</f>
        <v/>
      </c>
      <c r="AK104" s="43" t="str">
        <f ca="1">IF(AL104="","",IF(INDEX(Data!$BR:$BR,MATCH(AL104,Data!$A:$A,0),1)=0,"",INDEX(Data!$BR:$BR,MATCH(AL104,Data!$A:$A,0),1)))</f>
        <v/>
      </c>
      <c r="AL104" s="43" t="str">
        <f ca="1">IFERROR(INDEX(Data!$A$1:AS$1002,_xlfn.AGGREGATE(15,6,(OFFSET(Data!$A$1,0,MATCH(AL$6,Data!$1:$1,0)-1,1000,1)=IF(AL$7="","Yes",AL$7))/(OFFSET(Data!$A$1,0,MATCH(AL$6,Data!$1:$1,0)-1,1000,1)=IF(AL$7="","Yes",AL$7))*ROW(Data!$C$1:$C$1002),ROW(AL104)-ROW(AL$7)),1),"")</f>
        <v/>
      </c>
      <c r="AM104" s="43" t="str">
        <f ca="1">IF(AN104="","",IF(INDEX(Data!$BR:$BR,MATCH(AN104,Data!$A:$A,0),1)=0,"",INDEX(Data!$BR:$BR,MATCH(AN104,Data!$A:$A,0),1)))</f>
        <v/>
      </c>
      <c r="AN104" s="43" t="str">
        <f ca="1">IFERROR(INDEX(Data!$A$1:AU$1002,_xlfn.AGGREGATE(15,6,(OFFSET(Data!$A$1,0,MATCH(AN$6,Data!$1:$1,0)-1,1000,1)=IF(AN$7="","Yes",AN$7))/(OFFSET(Data!$A$1,0,MATCH(AN$6,Data!$1:$1,0)-1,1000,1)=IF(AN$7="","Yes",AN$7))*ROW(Data!$C$1:$C$1002),ROW(AN104)-ROW(AN$7)),1),"")</f>
        <v/>
      </c>
    </row>
    <row r="105" spans="1:40" x14ac:dyDescent="0.4">
      <c r="A105" s="43" t="str">
        <f ca="1">IF(B105="","",IF(INDEX(Data!$BR:$BR,MATCH(B105,Data!$A:$A,0),1)=0,"",INDEX(Data!$BR:$BR,MATCH(B105,Data!$A:$A,0),1)))</f>
        <v/>
      </c>
      <c r="B105" s="43" t="str">
        <f ca="1">IFERROR(INDEX(Data!A$1:$A$1002,_xlfn.AGGREGATE(15,6,(OFFSET(Data!$A$1,0,MATCH(B$6,Data!$1:$1,0)-1,1000,1)=IF(B$7="","Yes",B$7))/(OFFSET(Data!$A$1,0,MATCH(B$6,Data!$1:$1,0)-1,1000,1)=IF(B$7="","Yes",B$7))*ROW(Data!$C$1:$C$1002),ROW(B105)-ROW(B$7)),1),"")</f>
        <v/>
      </c>
      <c r="C105" s="43" t="str">
        <f ca="1">IF(D105="","",IF(INDEX(Data!$BR:$BR,MATCH(D105,Data!$A:$A,0),1)=0,"",INDEX(Data!$BR:$BR,MATCH(D105,Data!$A:$A,0),1)))</f>
        <v/>
      </c>
      <c r="D105" s="43" t="str">
        <f ca="1">IFERROR(INDEX(Data!$A$1:C$1002,_xlfn.AGGREGATE(15,6,(OFFSET(Data!$A$1,0,MATCH(D$6,Data!$1:$1,0)-1,1000,1)=IF(D$7="","Yes",D$7))/(OFFSET(Data!$A$1,0,MATCH(D$6,Data!$1:$1,0)-1,1000,1)=IF(D$7="","Yes",D$7))*ROW(Data!$C$1:$C$1002),ROW(D105)-ROW(D$7)),1),"")</f>
        <v/>
      </c>
      <c r="E105" s="43" t="str">
        <f ca="1">IF(F105="","",IF(INDEX(Data!$BR:$BR,MATCH(F105,Data!$A:$A,0),1)=0,"",INDEX(Data!$BR:$BR,MATCH(F105,Data!$A:$A,0),1)))</f>
        <v/>
      </c>
      <c r="F105" s="43" t="str">
        <f ca="1">IFERROR(INDEX(Data!$A$1:E$1002,_xlfn.AGGREGATE(15,6,(OFFSET(Data!$A$1,0,MATCH(F$6,Data!$1:$1,0)-1,1000,1)=IF(F$7="","Yes",F$7))/(OFFSET(Data!$A$1,0,MATCH(F$6,Data!$1:$1,0)-1,1000,1)=IF(F$7="","Yes",F$7))*ROW(Data!$C$1:$C$1002),ROW(F105)-ROW(F$7)),1),"")</f>
        <v/>
      </c>
      <c r="G105" s="43" t="str">
        <f ca="1">IF(H105="","",IF(INDEX(Data!$BR:$BR,MATCH(H105,Data!$A:$A,0),1)=0,"",INDEX(Data!$BR:$BR,MATCH(H105,Data!$A:$A,0),1)))</f>
        <v/>
      </c>
      <c r="H105" s="43" t="str">
        <f ca="1">IFERROR(INDEX(Data!$A$1:G$1002,_xlfn.AGGREGATE(15,6,(OFFSET(Data!$A$1,0,MATCH(H$6,Data!$1:$1,0)-1,1000,1)=IF(H$7="","Yes",H$7))/(OFFSET(Data!$A$1,0,MATCH(H$6,Data!$1:$1,0)-1,1000,1)=IF(H$7="","Yes",H$7))*ROW(Data!$C$1:$C$1002),ROW(H105)-ROW(H$7)),1),"")</f>
        <v/>
      </c>
      <c r="I105" s="43" t="str">
        <f ca="1">IF(J105="","",IF(INDEX(Data!$BR:$BR,MATCH(J105,Data!$A:$A,0),1)=0,"",INDEX(Data!$BR:$BR,MATCH(J105,Data!$A:$A,0),1)))</f>
        <v/>
      </c>
      <c r="J105" s="43" t="str">
        <f ca="1">IFERROR(INDEX(Data!$A$1:I$1002,_xlfn.AGGREGATE(15,6,(OFFSET(Data!$A$1,0,MATCH(J$6,Data!$1:$1,0)-1,1000,1)=IF(J$7="","Yes",J$7))/(OFFSET(Data!$A$1,0,MATCH(J$6,Data!$1:$1,0)-1,1000,1)=IF(J$7="","Yes",J$7))*ROW(Data!$C$1:$C$1002),ROW(J105)-ROW(J$7)),1),"")</f>
        <v/>
      </c>
      <c r="K105" s="43" t="str">
        <f ca="1">IF(L105="","",IF(INDEX(Data!$BR:$BR,MATCH(L105,Data!$A:$A,0),1)=0,"",INDEX(Data!$BR:$BR,MATCH(L105,Data!$A:$A,0),1)))</f>
        <v/>
      </c>
      <c r="L105" s="43" t="str">
        <f ca="1">IFERROR(INDEX(Data!$A$1:K$1002,_xlfn.AGGREGATE(15,6,(OFFSET(Data!$A$1,0,MATCH(L$6,Data!$1:$1,0)-1,1000,1)=IF(L$7="","Yes",L$7))/(OFFSET(Data!$A$1,0,MATCH(L$6,Data!$1:$1,0)-1,1000,1)=IF(L$7="","Yes",L$7))*ROW(Data!$C$1:$C$1002),ROW(L105)-ROW(L$7)),1),"")</f>
        <v/>
      </c>
      <c r="M105" s="43" t="str">
        <f ca="1">IF(N105="","",IF(INDEX(Data!$BR:$BR,MATCH(N105,Data!$A:$A,0),1)=0,"",INDEX(Data!$BR:$BR,MATCH(N105,Data!$A:$A,0),1)))</f>
        <v/>
      </c>
      <c r="N105" s="43" t="str">
        <f ca="1">IFERROR(INDEX(Data!$A$1:M$1002,_xlfn.AGGREGATE(15,6,(OFFSET(Data!$A$1,0,MATCH(N$6,Data!$1:$1,0)-1,1000,1)=IF(N$7="","Yes",N$7))/(OFFSET(Data!$A$1,0,MATCH(N$6,Data!$1:$1,0)-1,1000,1)=IF(N$7="","Yes",N$7))*ROW(Data!$C$1:$C$1002),ROW(N105)-ROW(N$7)),1),"")</f>
        <v>We TV</v>
      </c>
      <c r="O105" s="43" t="str">
        <f ca="1">IF(P105="","",IF(INDEX(Data!$BR:$BR,MATCH(P105,Data!$A:$A,0),1)=0,"",INDEX(Data!$BR:$BR,MATCH(P105,Data!$A:$A,0),1)))</f>
        <v/>
      </c>
      <c r="P105" s="43" t="str">
        <f ca="1">IFERROR(INDEX(Data!$A$1:O$1002,_xlfn.AGGREGATE(15,6,(OFFSET(Data!$A$1,0,MATCH(P$6,Data!$1:$1,0)-1,1000,1)=IF(P$7="","Yes",P$7))/(OFFSET(Data!$A$1,0,MATCH(P$6,Data!$1:$1,0)-1,1000,1)=IF(P$7="","Yes",P$7))*ROW(Data!$C$1:$C$1002),ROW(P105)-ROW(P$7)),1),"")</f>
        <v>QVC 2</v>
      </c>
      <c r="Q105" s="43" t="str">
        <f ca="1">IF(R105="","",IF(INDEX(Data!$BR:$BR,MATCH(R105,Data!$A:$A,0),1)=0,"",INDEX(Data!$BR:$BR,MATCH(R105,Data!$A:$A,0),1)))</f>
        <v/>
      </c>
      <c r="R105" s="43" t="str">
        <f ca="1">IFERROR(INDEX(Data!$A$1:Q$1002,_xlfn.AGGREGATE(15,6,(OFFSET(Data!$A$1,0,MATCH(R$6,Data!$1:$1,0)-1,1000,1)=IF(R$7="","Yes",R$7))/(OFFSET(Data!$A$1,0,MATCH(R$6,Data!$1:$1,0)-1,1000,1)=IF(R$7="","Yes",R$7))*ROW(Data!$C$1:$C$1002),ROW(R105)-ROW(R$7)),1),"")</f>
        <v>QVC</v>
      </c>
      <c r="S105" s="43" t="str">
        <f ca="1">IF(T105="","",IF(INDEX(Data!$BR:$BR,MATCH(T105,Data!$A:$A,0),1)=0,"",INDEX(Data!$BR:$BR,MATCH(T105,Data!$A:$A,0),1)))</f>
        <v/>
      </c>
      <c r="T105" s="43" t="str">
        <f ca="1">IFERROR(INDEX(Data!$A$1:R$1002,_xlfn.AGGREGATE(15,6,(OFFSET(Data!$A$1,0,MATCH(T$6,Data!$1:$1,0)-1,1000,1)=IF(T$7="","Yes",T$7))/(OFFSET(Data!$A$1,0,MATCH(T$6,Data!$1:$1,0)-1,1000,1)=IF(T$7="","Yes",T$7))*ROW(Data!$C$1:$C$1002),ROW(T105)-ROW(T$7)),1),"")</f>
        <v>Up</v>
      </c>
      <c r="U105" s="43" t="str">
        <f ca="1">IF(V105="","",IF(INDEX(Data!$BR:$BR,MATCH(V105,Data!$A:$A,0),1)=0,"",INDEX(Data!$BR:$BR,MATCH(V105,Data!$A:$A,0),1)))</f>
        <v/>
      </c>
      <c r="V105" s="43" t="str">
        <f ca="1">IFERROR(INDEX(Data!$A$1:T$1002,_xlfn.AGGREGATE(15,6,(OFFSET(Data!$A$1,0,MATCH(V$6,Data!$1:$1,0)-1,1000,1)=IF(V$7="","Yes",V$7))/(OFFSET(Data!$A$1,0,MATCH(V$6,Data!$1:$1,0)-1,1000,1)=IF(V$7="","Yes",V$7))*ROW(Data!$C$1:$C$1002),ROW(V105)-ROW(V$7)),1),"")</f>
        <v/>
      </c>
      <c r="W105" s="43" t="str">
        <f ca="1">IF(X105="","",IF(INDEX(Data!$BR:$BR,MATCH(X105,Data!$A:$A,0),1)=0,"",INDEX(Data!$BR:$BR,MATCH(X105,Data!$A:$A,0),1)))</f>
        <v/>
      </c>
      <c r="X105" s="43" t="str">
        <f ca="1">IFERROR(INDEX(Data!$A$1:Y$1002,_xlfn.AGGREGATE(15,6,(OFFSET(Data!$A$1,0,MATCH(X$6,Data!$1:$1,0)-1,1000,1)=IF(X$7="","Yes",X$7))/(OFFSET(Data!$A$1,0,MATCH(X$6,Data!$1:$1,0)-1,1000,1)=IF(X$7="","Yes",X$7))*ROW(Data!$C$1:$C$1002),ROW(X105)-ROW(X$7)),1),"")</f>
        <v/>
      </c>
      <c r="Y105" s="43" t="str">
        <f ca="1">IF(Z105="","",IF(INDEX(Data!$BR:$BR,MATCH(Z105,Data!$A:$A,0),1)=0,"",INDEX(Data!$BR:$BR,MATCH(Z105,Data!$A:$A,0),1)))</f>
        <v/>
      </c>
      <c r="Z105" s="43" t="str">
        <f ca="1">IFERROR(INDEX(Data!$A$1:AA$1002,_xlfn.AGGREGATE(15,6,(OFFSET(Data!$A$1,0,MATCH(Z$6,Data!$1:$1,0)-1,1000,1)=IF(Z$7="","Yes",Z$7))/(OFFSET(Data!$A$1,0,MATCH(Z$6,Data!$1:$1,0)-1,1000,1)=IF(Z$7="","Yes",Z$7))*ROW(Data!$C$1:$C$1002),ROW(Z105)-ROW(Z$7)),1),"")</f>
        <v/>
      </c>
      <c r="AA105" s="43" t="str">
        <f ca="1">IF(AB105="","",IF(INDEX(Data!$BR:$BR,MATCH(AB105,Data!$A:$A,0),1)=0,"",INDEX(Data!$BR:$BR,MATCH(AB105,Data!$A:$A,0),1)))</f>
        <v/>
      </c>
      <c r="AB105" s="43" t="str">
        <f ca="1">IFERROR(INDEX(Data!$A$1:AC$1002,_xlfn.AGGREGATE(15,6,(OFFSET(Data!$A$1,0,MATCH(AB$6,Data!$1:$1,0)-1,1000,1)=IF(AB$7="","Yes",AB$7))/(OFFSET(Data!$A$1,0,MATCH(AB$6,Data!$1:$1,0)-1,1000,1)=IF(AB$7="","Yes",AB$7))*ROW(Data!$C$1:$C$1002),ROW(AB105)-ROW(AB$7)),1),"")</f>
        <v/>
      </c>
      <c r="AC105" s="43" t="str">
        <f ca="1">IF(AD105="","",IF(INDEX(Data!$BR:$BR,MATCH(AD105,Data!$A:$A,0),1)=0,"",INDEX(Data!$BR:$BR,MATCH(AD105,Data!$A:$A,0),1)))</f>
        <v/>
      </c>
      <c r="AD105" s="43" t="str">
        <f ca="1">IFERROR(INDEX(Data!$A$1:AE$1002,_xlfn.AGGREGATE(15,6,(OFFSET(Data!$A$1,0,MATCH(AD$6,Data!$1:$1,0)-1,1000,1)=IF(AD$7="","Yes",AD$7))/(OFFSET(Data!$A$1,0,MATCH(AD$6,Data!$1:$1,0)-1,1000,1)=IF(AD$7="","Yes",AD$7))*ROW(Data!$C$1:$C$1002),ROW(AD105)-ROW(AD$7)),1),"")</f>
        <v/>
      </c>
      <c r="AE105" s="43" t="str">
        <f ca="1">IF(AF105="","",IF(INDEX(Data!$BR:$BR,MATCH(AF105,Data!$A:$A,0),1)=0,"",INDEX(Data!$BR:$BR,MATCH(AF105,Data!$A:$A,0),1)))</f>
        <v/>
      </c>
      <c r="AF105" s="43" t="str">
        <f ca="1">IFERROR(INDEX(Data!$A$1:AM$1002,_xlfn.AGGREGATE(15,6,(OFFSET(Data!$A$1,0,MATCH(AF$6,Data!$1:$1,0)-1,1000,1)=IF(AF$7="","Yes",AF$7))/(OFFSET(Data!$A$1,0,MATCH(AF$6,Data!$1:$1,0)-1,1000,1)=IF(AF$7="","Yes",AF$7))*ROW(Data!$C$1:$C$1002),ROW(AF105)-ROW(AF$7)),1),"")</f>
        <v/>
      </c>
      <c r="AG105" s="43" t="str">
        <f ca="1">IF(AH105="","",IF(INDEX(Data!$BR:$BR,MATCH(AH105,Data!$A:$A,0),1)=0,"",INDEX(Data!$BR:$BR,MATCH(AH105,Data!$A:$A,0),1)))</f>
        <v/>
      </c>
      <c r="AH105" s="43" t="str">
        <f ca="1">IFERROR(INDEX(Data!$A$1:AO$1002,_xlfn.AGGREGATE(15,6,(OFFSET(Data!$A$1,0,MATCH(AH$6,Data!$1:$1,0)-1,1000,1)=IF(AH$7="","Yes",AH$7))/(OFFSET(Data!$A$1,0,MATCH(AH$6,Data!$1:$1,0)-1,1000,1)=IF(AH$7="","Yes",AH$7))*ROW(Data!$C$1:$C$1002),ROW(AH105)-ROW(AH$7)),1),"")</f>
        <v/>
      </c>
      <c r="AI105" s="43" t="str">
        <f ca="1">IF(AJ105="","",IF(INDEX(Data!$BR:$BR,MATCH(AJ105,Data!$A:$A,0),1)=0,"",INDEX(Data!$BR:$BR,MATCH(AJ105,Data!$A:$A,0),1)))</f>
        <v/>
      </c>
      <c r="AJ105" s="43" t="str">
        <f ca="1">IFERROR(INDEX(Data!$A$1:AQ$1002,_xlfn.AGGREGATE(15,6,(OFFSET(Data!$A$1,0,MATCH(AJ$6,Data!$1:$1,0)-1,1000,1)=IF(AJ$7="","Yes",AJ$7))/(OFFSET(Data!$A$1,0,MATCH(AJ$6,Data!$1:$1,0)-1,1000,1)=IF(AJ$7="","Yes",AJ$7))*ROW(Data!$C$1:$C$1002),ROW(AJ105)-ROW(AJ$7)),1),"")</f>
        <v/>
      </c>
      <c r="AK105" s="43" t="str">
        <f ca="1">IF(AL105="","",IF(INDEX(Data!$BR:$BR,MATCH(AL105,Data!$A:$A,0),1)=0,"",INDEX(Data!$BR:$BR,MATCH(AL105,Data!$A:$A,0),1)))</f>
        <v/>
      </c>
      <c r="AL105" s="43" t="str">
        <f ca="1">IFERROR(INDEX(Data!$A$1:AS$1002,_xlfn.AGGREGATE(15,6,(OFFSET(Data!$A$1,0,MATCH(AL$6,Data!$1:$1,0)-1,1000,1)=IF(AL$7="","Yes",AL$7))/(OFFSET(Data!$A$1,0,MATCH(AL$6,Data!$1:$1,0)-1,1000,1)=IF(AL$7="","Yes",AL$7))*ROW(Data!$C$1:$C$1002),ROW(AL105)-ROW(AL$7)),1),"")</f>
        <v/>
      </c>
      <c r="AM105" s="43" t="str">
        <f ca="1">IF(AN105="","",IF(INDEX(Data!$BR:$BR,MATCH(AN105,Data!$A:$A,0),1)=0,"",INDEX(Data!$BR:$BR,MATCH(AN105,Data!$A:$A,0),1)))</f>
        <v/>
      </c>
      <c r="AN105" s="43" t="str">
        <f ca="1">IFERROR(INDEX(Data!$A$1:AU$1002,_xlfn.AGGREGATE(15,6,(OFFSET(Data!$A$1,0,MATCH(AN$6,Data!$1:$1,0)-1,1000,1)=IF(AN$7="","Yes",AN$7))/(OFFSET(Data!$A$1,0,MATCH(AN$6,Data!$1:$1,0)-1,1000,1)=IF(AN$7="","Yes",AN$7))*ROW(Data!$C$1:$C$1002),ROW(AN105)-ROW(AN$7)),1),"")</f>
        <v/>
      </c>
    </row>
    <row r="106" spans="1:40" x14ac:dyDescent="0.4">
      <c r="A106" s="43" t="str">
        <f ca="1">IF(B106="","",IF(INDEX(Data!$BR:$BR,MATCH(B106,Data!$A:$A,0),1)=0,"",INDEX(Data!$BR:$BR,MATCH(B106,Data!$A:$A,0),1)))</f>
        <v/>
      </c>
      <c r="B106" s="43" t="str">
        <f ca="1">IFERROR(INDEX(Data!A$1:$A$1002,_xlfn.AGGREGATE(15,6,(OFFSET(Data!$A$1,0,MATCH(B$6,Data!$1:$1,0)-1,1000,1)=IF(B$7="","Yes",B$7))/(OFFSET(Data!$A$1,0,MATCH(B$6,Data!$1:$1,0)-1,1000,1)=IF(B$7="","Yes",B$7))*ROW(Data!$C$1:$C$1002),ROW(B106)-ROW(B$7)),1),"")</f>
        <v/>
      </c>
      <c r="C106" s="43" t="str">
        <f ca="1">IF(D106="","",IF(INDEX(Data!$BR:$BR,MATCH(D106,Data!$A:$A,0),1)=0,"",INDEX(Data!$BR:$BR,MATCH(D106,Data!$A:$A,0),1)))</f>
        <v/>
      </c>
      <c r="D106" s="43" t="str">
        <f ca="1">IFERROR(INDEX(Data!$A$1:C$1002,_xlfn.AGGREGATE(15,6,(OFFSET(Data!$A$1,0,MATCH(D$6,Data!$1:$1,0)-1,1000,1)=IF(D$7="","Yes",D$7))/(OFFSET(Data!$A$1,0,MATCH(D$6,Data!$1:$1,0)-1,1000,1)=IF(D$7="","Yes",D$7))*ROW(Data!$C$1:$C$1002),ROW(D106)-ROW(D$7)),1),"")</f>
        <v/>
      </c>
      <c r="E106" s="43" t="str">
        <f ca="1">IF(F106="","",IF(INDEX(Data!$BR:$BR,MATCH(F106,Data!$A:$A,0),1)=0,"",INDEX(Data!$BR:$BR,MATCH(F106,Data!$A:$A,0),1)))</f>
        <v/>
      </c>
      <c r="F106" s="43" t="str">
        <f ca="1">IFERROR(INDEX(Data!$A$1:E$1002,_xlfn.AGGREGATE(15,6,(OFFSET(Data!$A$1,0,MATCH(F$6,Data!$1:$1,0)-1,1000,1)=IF(F$7="","Yes",F$7))/(OFFSET(Data!$A$1,0,MATCH(F$6,Data!$1:$1,0)-1,1000,1)=IF(F$7="","Yes",F$7))*ROW(Data!$C$1:$C$1002),ROW(F106)-ROW(F$7)),1),"")</f>
        <v/>
      </c>
      <c r="G106" s="43" t="str">
        <f ca="1">IF(H106="","",IF(INDEX(Data!$BR:$BR,MATCH(H106,Data!$A:$A,0),1)=0,"",INDEX(Data!$BR:$BR,MATCH(H106,Data!$A:$A,0),1)))</f>
        <v/>
      </c>
      <c r="H106" s="43" t="str">
        <f ca="1">IFERROR(INDEX(Data!$A$1:G$1002,_xlfn.AGGREGATE(15,6,(OFFSET(Data!$A$1,0,MATCH(H$6,Data!$1:$1,0)-1,1000,1)=IF(H$7="","Yes",H$7))/(OFFSET(Data!$A$1,0,MATCH(H$6,Data!$1:$1,0)-1,1000,1)=IF(H$7="","Yes",H$7))*ROW(Data!$C$1:$C$1002),ROW(H106)-ROW(H$7)),1),"")</f>
        <v/>
      </c>
      <c r="I106" s="43" t="str">
        <f ca="1">IF(J106="","",IF(INDEX(Data!$BR:$BR,MATCH(J106,Data!$A:$A,0),1)=0,"",INDEX(Data!$BR:$BR,MATCH(J106,Data!$A:$A,0),1)))</f>
        <v/>
      </c>
      <c r="J106" s="43" t="str">
        <f ca="1">IFERROR(INDEX(Data!$A$1:I$1002,_xlfn.AGGREGATE(15,6,(OFFSET(Data!$A$1,0,MATCH(J$6,Data!$1:$1,0)-1,1000,1)=IF(J$7="","Yes",J$7))/(OFFSET(Data!$A$1,0,MATCH(J$6,Data!$1:$1,0)-1,1000,1)=IF(J$7="","Yes",J$7))*ROW(Data!$C$1:$C$1002),ROW(J106)-ROW(J$7)),1),"")</f>
        <v/>
      </c>
      <c r="K106" s="43" t="str">
        <f ca="1">IF(L106="","",IF(INDEX(Data!$BR:$BR,MATCH(L106,Data!$A:$A,0),1)=0,"",INDEX(Data!$BR:$BR,MATCH(L106,Data!$A:$A,0),1)))</f>
        <v/>
      </c>
      <c r="L106" s="43" t="str">
        <f ca="1">IFERROR(INDEX(Data!$A$1:K$1002,_xlfn.AGGREGATE(15,6,(OFFSET(Data!$A$1,0,MATCH(L$6,Data!$1:$1,0)-1,1000,1)=IF(L$7="","Yes",L$7))/(OFFSET(Data!$A$1,0,MATCH(L$6,Data!$1:$1,0)-1,1000,1)=IF(L$7="","Yes",L$7))*ROW(Data!$C$1:$C$1002),ROW(L106)-ROW(L$7)),1),"")</f>
        <v/>
      </c>
      <c r="M106" s="43" t="str">
        <f ca="1">IF(N106="","",IF(INDEX(Data!$BR:$BR,MATCH(N106,Data!$A:$A,0),1)=0,"",INDEX(Data!$BR:$BR,MATCH(N106,Data!$A:$A,0),1)))</f>
        <v/>
      </c>
      <c r="N106" s="43" t="str">
        <f ca="1">IFERROR(INDEX(Data!$A$1:M$1002,_xlfn.AGGREGATE(15,6,(OFFSET(Data!$A$1,0,MATCH(N$6,Data!$1:$1,0)-1,1000,1)=IF(N$7="","Yes",N$7))/(OFFSET(Data!$A$1,0,MATCH(N$6,Data!$1:$1,0)-1,1000,1)=IF(N$7="","Yes",N$7))*ROW(Data!$C$1:$C$1002),ROW(N106)-ROW(N$7)),1),"")</f>
        <v>Weather Channel</v>
      </c>
      <c r="O106" s="43" t="str">
        <f ca="1">IF(P106="","",IF(INDEX(Data!$BR:$BR,MATCH(P106,Data!$A:$A,0),1)=0,"",INDEX(Data!$BR:$BR,MATCH(P106,Data!$A:$A,0),1)))</f>
        <v/>
      </c>
      <c r="P106" s="43" t="str">
        <f ca="1">IFERROR(INDEX(Data!$A$1:O$1002,_xlfn.AGGREGATE(15,6,(OFFSET(Data!$A$1,0,MATCH(P$6,Data!$1:$1,0)-1,1000,1)=IF(P$7="","Yes",P$7))/(OFFSET(Data!$A$1,0,MATCH(P$6,Data!$1:$1,0)-1,1000,1)=IF(P$7="","Yes",P$7))*ROW(Data!$C$1:$C$1002),ROW(P106)-ROW(P$7)),1),"")</f>
        <v>Reelz</v>
      </c>
      <c r="Q106" s="43" t="str">
        <f ca="1">IF(R106="","",IF(INDEX(Data!$BR:$BR,MATCH(R106,Data!$A:$A,0),1)=0,"",INDEX(Data!$BR:$BR,MATCH(R106,Data!$A:$A,0),1)))</f>
        <v/>
      </c>
      <c r="R106" s="43" t="str">
        <f ca="1">IFERROR(INDEX(Data!$A$1:Q$1002,_xlfn.AGGREGATE(15,6,(OFFSET(Data!$A$1,0,MATCH(R$6,Data!$1:$1,0)-1,1000,1)=IF(R$7="","Yes",R$7))/(OFFSET(Data!$A$1,0,MATCH(R$6,Data!$1:$1,0)-1,1000,1)=IF(R$7="","Yes",R$7))*ROW(Data!$C$1:$C$1002),ROW(R106)-ROW(R$7)),1),"")</f>
        <v>QVC 2</v>
      </c>
      <c r="S106" s="43" t="str">
        <f ca="1">IF(T106="","",IF(INDEX(Data!$BR:$BR,MATCH(T106,Data!$A:$A,0),1)=0,"",INDEX(Data!$BR:$BR,MATCH(T106,Data!$A:$A,0),1)))</f>
        <v/>
      </c>
      <c r="T106" s="43" t="str">
        <f ca="1">IFERROR(INDEX(Data!$A$1:R$1002,_xlfn.AGGREGATE(15,6,(OFFSET(Data!$A$1,0,MATCH(T$6,Data!$1:$1,0)-1,1000,1)=IF(T$7="","Yes",T$7))/(OFFSET(Data!$A$1,0,MATCH(T$6,Data!$1:$1,0)-1,1000,1)=IF(T$7="","Yes",T$7))*ROW(Data!$C$1:$C$1002),ROW(T106)-ROW(T$7)),1),"")</f>
        <v>USA Network</v>
      </c>
      <c r="U106" s="43" t="str">
        <f ca="1">IF(V106="","",IF(INDEX(Data!$BR:$BR,MATCH(V106,Data!$A:$A,0),1)=0,"",INDEX(Data!$BR:$BR,MATCH(V106,Data!$A:$A,0),1)))</f>
        <v/>
      </c>
      <c r="V106" s="43" t="str">
        <f ca="1">IFERROR(INDEX(Data!$A$1:T$1002,_xlfn.AGGREGATE(15,6,(OFFSET(Data!$A$1,0,MATCH(V$6,Data!$1:$1,0)-1,1000,1)=IF(V$7="","Yes",V$7))/(OFFSET(Data!$A$1,0,MATCH(V$6,Data!$1:$1,0)-1,1000,1)=IF(V$7="","Yes",V$7))*ROW(Data!$C$1:$C$1002),ROW(V106)-ROW(V$7)),1),"")</f>
        <v/>
      </c>
      <c r="W106" s="43" t="str">
        <f ca="1">IF(X106="","",IF(INDEX(Data!$BR:$BR,MATCH(X106,Data!$A:$A,0),1)=0,"",INDEX(Data!$BR:$BR,MATCH(X106,Data!$A:$A,0),1)))</f>
        <v/>
      </c>
      <c r="X106" s="43" t="str">
        <f ca="1">IFERROR(INDEX(Data!$A$1:Y$1002,_xlfn.AGGREGATE(15,6,(OFFSET(Data!$A$1,0,MATCH(X$6,Data!$1:$1,0)-1,1000,1)=IF(X$7="","Yes",X$7))/(OFFSET(Data!$A$1,0,MATCH(X$6,Data!$1:$1,0)-1,1000,1)=IF(X$7="","Yes",X$7))*ROW(Data!$C$1:$C$1002),ROW(X106)-ROW(X$7)),1),"")</f>
        <v/>
      </c>
      <c r="Y106" s="43" t="str">
        <f ca="1">IF(Z106="","",IF(INDEX(Data!$BR:$BR,MATCH(Z106,Data!$A:$A,0),1)=0,"",INDEX(Data!$BR:$BR,MATCH(Z106,Data!$A:$A,0),1)))</f>
        <v/>
      </c>
      <c r="Z106" s="43" t="str">
        <f ca="1">IFERROR(INDEX(Data!$A$1:AA$1002,_xlfn.AGGREGATE(15,6,(OFFSET(Data!$A$1,0,MATCH(Z$6,Data!$1:$1,0)-1,1000,1)=IF(Z$7="","Yes",Z$7))/(OFFSET(Data!$A$1,0,MATCH(Z$6,Data!$1:$1,0)-1,1000,1)=IF(Z$7="","Yes",Z$7))*ROW(Data!$C$1:$C$1002),ROW(Z106)-ROW(Z$7)),1),"")</f>
        <v/>
      </c>
      <c r="AA106" s="43" t="str">
        <f ca="1">IF(AB106="","",IF(INDEX(Data!$BR:$BR,MATCH(AB106,Data!$A:$A,0),1)=0,"",INDEX(Data!$BR:$BR,MATCH(AB106,Data!$A:$A,0),1)))</f>
        <v/>
      </c>
      <c r="AB106" s="43" t="str">
        <f ca="1">IFERROR(INDEX(Data!$A$1:AC$1002,_xlfn.AGGREGATE(15,6,(OFFSET(Data!$A$1,0,MATCH(AB$6,Data!$1:$1,0)-1,1000,1)=IF(AB$7="","Yes",AB$7))/(OFFSET(Data!$A$1,0,MATCH(AB$6,Data!$1:$1,0)-1,1000,1)=IF(AB$7="","Yes",AB$7))*ROW(Data!$C$1:$C$1002),ROW(AB106)-ROW(AB$7)),1),"")</f>
        <v/>
      </c>
      <c r="AC106" s="43" t="str">
        <f ca="1">IF(AD106="","",IF(INDEX(Data!$BR:$BR,MATCH(AD106,Data!$A:$A,0),1)=0,"",INDEX(Data!$BR:$BR,MATCH(AD106,Data!$A:$A,0),1)))</f>
        <v/>
      </c>
      <c r="AD106" s="43" t="str">
        <f ca="1">IFERROR(INDEX(Data!$A$1:AE$1002,_xlfn.AGGREGATE(15,6,(OFFSET(Data!$A$1,0,MATCH(AD$6,Data!$1:$1,0)-1,1000,1)=IF(AD$7="","Yes",AD$7))/(OFFSET(Data!$A$1,0,MATCH(AD$6,Data!$1:$1,0)-1,1000,1)=IF(AD$7="","Yes",AD$7))*ROW(Data!$C$1:$C$1002),ROW(AD106)-ROW(AD$7)),1),"")</f>
        <v/>
      </c>
      <c r="AE106" s="43" t="str">
        <f ca="1">IF(AF106="","",IF(INDEX(Data!$BR:$BR,MATCH(AF106,Data!$A:$A,0),1)=0,"",INDEX(Data!$BR:$BR,MATCH(AF106,Data!$A:$A,0),1)))</f>
        <v/>
      </c>
      <c r="AF106" s="43" t="str">
        <f ca="1">IFERROR(INDEX(Data!$A$1:AM$1002,_xlfn.AGGREGATE(15,6,(OFFSET(Data!$A$1,0,MATCH(AF$6,Data!$1:$1,0)-1,1000,1)=IF(AF$7="","Yes",AF$7))/(OFFSET(Data!$A$1,0,MATCH(AF$6,Data!$1:$1,0)-1,1000,1)=IF(AF$7="","Yes",AF$7))*ROW(Data!$C$1:$C$1002),ROW(AF106)-ROW(AF$7)),1),"")</f>
        <v/>
      </c>
      <c r="AG106" s="43" t="str">
        <f ca="1">IF(AH106="","",IF(INDEX(Data!$BR:$BR,MATCH(AH106,Data!$A:$A,0),1)=0,"",INDEX(Data!$BR:$BR,MATCH(AH106,Data!$A:$A,0),1)))</f>
        <v/>
      </c>
      <c r="AH106" s="43" t="str">
        <f ca="1">IFERROR(INDEX(Data!$A$1:AO$1002,_xlfn.AGGREGATE(15,6,(OFFSET(Data!$A$1,0,MATCH(AH$6,Data!$1:$1,0)-1,1000,1)=IF(AH$7="","Yes",AH$7))/(OFFSET(Data!$A$1,0,MATCH(AH$6,Data!$1:$1,0)-1,1000,1)=IF(AH$7="","Yes",AH$7))*ROW(Data!$C$1:$C$1002),ROW(AH106)-ROW(AH$7)),1),"")</f>
        <v/>
      </c>
      <c r="AI106" s="43" t="str">
        <f ca="1">IF(AJ106="","",IF(INDEX(Data!$BR:$BR,MATCH(AJ106,Data!$A:$A,0),1)=0,"",INDEX(Data!$BR:$BR,MATCH(AJ106,Data!$A:$A,0),1)))</f>
        <v/>
      </c>
      <c r="AJ106" s="43" t="str">
        <f ca="1">IFERROR(INDEX(Data!$A$1:AQ$1002,_xlfn.AGGREGATE(15,6,(OFFSET(Data!$A$1,0,MATCH(AJ$6,Data!$1:$1,0)-1,1000,1)=IF(AJ$7="","Yes",AJ$7))/(OFFSET(Data!$A$1,0,MATCH(AJ$6,Data!$1:$1,0)-1,1000,1)=IF(AJ$7="","Yes",AJ$7))*ROW(Data!$C$1:$C$1002),ROW(AJ106)-ROW(AJ$7)),1),"")</f>
        <v/>
      </c>
      <c r="AK106" s="43" t="str">
        <f ca="1">IF(AL106="","",IF(INDEX(Data!$BR:$BR,MATCH(AL106,Data!$A:$A,0),1)=0,"",INDEX(Data!$BR:$BR,MATCH(AL106,Data!$A:$A,0),1)))</f>
        <v/>
      </c>
      <c r="AL106" s="43" t="str">
        <f ca="1">IFERROR(INDEX(Data!$A$1:AS$1002,_xlfn.AGGREGATE(15,6,(OFFSET(Data!$A$1,0,MATCH(AL$6,Data!$1:$1,0)-1,1000,1)=IF(AL$7="","Yes",AL$7))/(OFFSET(Data!$A$1,0,MATCH(AL$6,Data!$1:$1,0)-1,1000,1)=IF(AL$7="","Yes",AL$7))*ROW(Data!$C$1:$C$1002),ROW(AL106)-ROW(AL$7)),1),"")</f>
        <v/>
      </c>
      <c r="AM106" s="43" t="str">
        <f ca="1">IF(AN106="","",IF(INDEX(Data!$BR:$BR,MATCH(AN106,Data!$A:$A,0),1)=0,"",INDEX(Data!$BR:$BR,MATCH(AN106,Data!$A:$A,0),1)))</f>
        <v/>
      </c>
      <c r="AN106" s="43" t="str">
        <f ca="1">IFERROR(INDEX(Data!$A$1:AU$1002,_xlfn.AGGREGATE(15,6,(OFFSET(Data!$A$1,0,MATCH(AN$6,Data!$1:$1,0)-1,1000,1)=IF(AN$7="","Yes",AN$7))/(OFFSET(Data!$A$1,0,MATCH(AN$6,Data!$1:$1,0)-1,1000,1)=IF(AN$7="","Yes",AN$7))*ROW(Data!$C$1:$C$1002),ROW(AN106)-ROW(AN$7)),1),"")</f>
        <v/>
      </c>
    </row>
    <row r="107" spans="1:40" x14ac:dyDescent="0.4">
      <c r="A107" s="43" t="str">
        <f ca="1">IF(B107="","",IF(INDEX(Data!$BR:$BR,MATCH(B107,Data!$A:$A,0),1)=0,"",INDEX(Data!$BR:$BR,MATCH(B107,Data!$A:$A,0),1)))</f>
        <v/>
      </c>
      <c r="B107" s="43" t="str">
        <f ca="1">IFERROR(INDEX(Data!A$1:$A$1002,_xlfn.AGGREGATE(15,6,(OFFSET(Data!$A$1,0,MATCH(B$6,Data!$1:$1,0)-1,1000,1)=IF(B$7="","Yes",B$7))/(OFFSET(Data!$A$1,0,MATCH(B$6,Data!$1:$1,0)-1,1000,1)=IF(B$7="","Yes",B$7))*ROW(Data!$C$1:$C$1002),ROW(B107)-ROW(B$7)),1),"")</f>
        <v/>
      </c>
      <c r="C107" s="43" t="str">
        <f ca="1">IF(D107="","",IF(INDEX(Data!$BR:$BR,MATCH(D107,Data!$A:$A,0),1)=0,"",INDEX(Data!$BR:$BR,MATCH(D107,Data!$A:$A,0),1)))</f>
        <v/>
      </c>
      <c r="D107" s="43" t="str">
        <f ca="1">IFERROR(INDEX(Data!$A$1:C$1002,_xlfn.AGGREGATE(15,6,(OFFSET(Data!$A$1,0,MATCH(D$6,Data!$1:$1,0)-1,1000,1)=IF(D$7="","Yes",D$7))/(OFFSET(Data!$A$1,0,MATCH(D$6,Data!$1:$1,0)-1,1000,1)=IF(D$7="","Yes",D$7))*ROW(Data!$C$1:$C$1002),ROW(D107)-ROW(D$7)),1),"")</f>
        <v/>
      </c>
      <c r="E107" s="43" t="str">
        <f ca="1">IF(F107="","",IF(INDEX(Data!$BR:$BR,MATCH(F107,Data!$A:$A,0),1)=0,"",INDEX(Data!$BR:$BR,MATCH(F107,Data!$A:$A,0),1)))</f>
        <v/>
      </c>
      <c r="F107" s="43" t="str">
        <f ca="1">IFERROR(INDEX(Data!$A$1:E$1002,_xlfn.AGGREGATE(15,6,(OFFSET(Data!$A$1,0,MATCH(F$6,Data!$1:$1,0)-1,1000,1)=IF(F$7="","Yes",F$7))/(OFFSET(Data!$A$1,0,MATCH(F$6,Data!$1:$1,0)-1,1000,1)=IF(F$7="","Yes",F$7))*ROW(Data!$C$1:$C$1002),ROW(F107)-ROW(F$7)),1),"")</f>
        <v/>
      </c>
      <c r="G107" s="43" t="str">
        <f ca="1">IF(H107="","",IF(INDEX(Data!$BR:$BR,MATCH(H107,Data!$A:$A,0),1)=0,"",INDEX(Data!$BR:$BR,MATCH(H107,Data!$A:$A,0),1)))</f>
        <v/>
      </c>
      <c r="H107" s="43" t="str">
        <f ca="1">IFERROR(INDEX(Data!$A$1:G$1002,_xlfn.AGGREGATE(15,6,(OFFSET(Data!$A$1,0,MATCH(H$6,Data!$1:$1,0)-1,1000,1)=IF(H$7="","Yes",H$7))/(OFFSET(Data!$A$1,0,MATCH(H$6,Data!$1:$1,0)-1,1000,1)=IF(H$7="","Yes",H$7))*ROW(Data!$C$1:$C$1002),ROW(H107)-ROW(H$7)),1),"")</f>
        <v/>
      </c>
      <c r="I107" s="43" t="str">
        <f ca="1">IF(J107="","",IF(INDEX(Data!$BR:$BR,MATCH(J107,Data!$A:$A,0),1)=0,"",INDEX(Data!$BR:$BR,MATCH(J107,Data!$A:$A,0),1)))</f>
        <v/>
      </c>
      <c r="J107" s="43" t="str">
        <f ca="1">IFERROR(INDEX(Data!$A$1:I$1002,_xlfn.AGGREGATE(15,6,(OFFSET(Data!$A$1,0,MATCH(J$6,Data!$1:$1,0)-1,1000,1)=IF(J$7="","Yes",J$7))/(OFFSET(Data!$A$1,0,MATCH(J$6,Data!$1:$1,0)-1,1000,1)=IF(J$7="","Yes",J$7))*ROW(Data!$C$1:$C$1002),ROW(J107)-ROW(J$7)),1),"")</f>
        <v/>
      </c>
      <c r="K107" s="43" t="str">
        <f ca="1">IF(L107="","",IF(INDEX(Data!$BR:$BR,MATCH(L107,Data!$A:$A,0),1)=0,"",INDEX(Data!$BR:$BR,MATCH(L107,Data!$A:$A,0),1)))</f>
        <v/>
      </c>
      <c r="L107" s="43" t="str">
        <f ca="1">IFERROR(INDEX(Data!$A$1:K$1002,_xlfn.AGGREGATE(15,6,(OFFSET(Data!$A$1,0,MATCH(L$6,Data!$1:$1,0)-1,1000,1)=IF(L$7="","Yes",L$7))/(OFFSET(Data!$A$1,0,MATCH(L$6,Data!$1:$1,0)-1,1000,1)=IF(L$7="","Yes",L$7))*ROW(Data!$C$1:$C$1002),ROW(L107)-ROW(L$7)),1),"")</f>
        <v/>
      </c>
      <c r="M107" s="43" t="str">
        <f ca="1">IF(N107="","",IF(INDEX(Data!$BR:$BR,MATCH(N107,Data!$A:$A,0),1)=0,"",INDEX(Data!$BR:$BR,MATCH(N107,Data!$A:$A,0),1)))</f>
        <v/>
      </c>
      <c r="N107" s="43" t="str">
        <f ca="1">IFERROR(INDEX(Data!$A$1:M$1002,_xlfn.AGGREGATE(15,6,(OFFSET(Data!$A$1,0,MATCH(N$6,Data!$1:$1,0)-1,1000,1)=IF(N$7="","Yes",N$7))/(OFFSET(Data!$A$1,0,MATCH(N$6,Data!$1:$1,0)-1,1000,1)=IF(N$7="","Yes",N$7))*ROW(Data!$C$1:$C$1002),ROW(N107)-ROW(N$7)),1),"")</f>
        <v/>
      </c>
      <c r="O107" s="43" t="str">
        <f ca="1">IF(P107="","",IF(INDEX(Data!$BR:$BR,MATCH(P107,Data!$A:$A,0),1)=0,"",INDEX(Data!$BR:$BR,MATCH(P107,Data!$A:$A,0),1)))</f>
        <v/>
      </c>
      <c r="P107" s="43" t="str">
        <f ca="1">IFERROR(INDEX(Data!$A$1:O$1002,_xlfn.AGGREGATE(15,6,(OFFSET(Data!$A$1,0,MATCH(P$6,Data!$1:$1,0)-1,1000,1)=IF(P$7="","Yes",P$7))/(OFFSET(Data!$A$1,0,MATCH(P$6,Data!$1:$1,0)-1,1000,1)=IF(P$7="","Yes",P$7))*ROW(Data!$C$1:$C$1002),ROW(P107)-ROW(P$7)),1),"")</f>
        <v>Revolt</v>
      </c>
      <c r="Q107" s="43" t="str">
        <f ca="1">IF(R107="","",IF(INDEX(Data!$BR:$BR,MATCH(R107,Data!$A:$A,0),1)=0,"",INDEX(Data!$BR:$BR,MATCH(R107,Data!$A:$A,0),1)))</f>
        <v/>
      </c>
      <c r="R107" s="43" t="str">
        <f ca="1">IFERROR(INDEX(Data!$A$1:Q$1002,_xlfn.AGGREGATE(15,6,(OFFSET(Data!$A$1,0,MATCH(R$6,Data!$1:$1,0)-1,1000,1)=IF(R$7="","Yes",R$7))/(OFFSET(Data!$A$1,0,MATCH(R$6,Data!$1:$1,0)-1,1000,1)=IF(R$7="","Yes",R$7))*ROW(Data!$C$1:$C$1002),ROW(R107)-ROW(R$7)),1),"")</f>
        <v>Reelz</v>
      </c>
      <c r="S107" s="43" t="str">
        <f ca="1">IF(T107="","",IF(INDEX(Data!$BR:$BR,MATCH(T107,Data!$A:$A,0),1)=0,"",INDEX(Data!$BR:$BR,MATCH(T107,Data!$A:$A,0),1)))</f>
        <v/>
      </c>
      <c r="T107" s="43" t="str">
        <f ca="1">IFERROR(INDEX(Data!$A$1:R$1002,_xlfn.AGGREGATE(15,6,(OFFSET(Data!$A$1,0,MATCH(T$6,Data!$1:$1,0)-1,1000,1)=IF(T$7="","Yes",T$7))/(OFFSET(Data!$A$1,0,MATCH(T$6,Data!$1:$1,0)-1,1000,1)=IF(T$7="","Yes",T$7))*ROW(Data!$C$1:$C$1002),ROW(T107)-ROW(T$7)),1),"")</f>
        <v>Ve Plus TV</v>
      </c>
      <c r="U107" s="43" t="str">
        <f ca="1">IF(V107="","",IF(INDEX(Data!$BR:$BR,MATCH(V107,Data!$A:$A,0),1)=0,"",INDEX(Data!$BR:$BR,MATCH(V107,Data!$A:$A,0),1)))</f>
        <v/>
      </c>
      <c r="V107" s="43" t="str">
        <f ca="1">IFERROR(INDEX(Data!$A$1:T$1002,_xlfn.AGGREGATE(15,6,(OFFSET(Data!$A$1,0,MATCH(V$6,Data!$1:$1,0)-1,1000,1)=IF(V$7="","Yes",V$7))/(OFFSET(Data!$A$1,0,MATCH(V$6,Data!$1:$1,0)-1,1000,1)=IF(V$7="","Yes",V$7))*ROW(Data!$C$1:$C$1002),ROW(V107)-ROW(V$7)),1),"")</f>
        <v/>
      </c>
      <c r="W107" s="43" t="str">
        <f ca="1">IF(X107="","",IF(INDEX(Data!$BR:$BR,MATCH(X107,Data!$A:$A,0),1)=0,"",INDEX(Data!$BR:$BR,MATCH(X107,Data!$A:$A,0),1)))</f>
        <v/>
      </c>
      <c r="X107" s="43" t="str">
        <f ca="1">IFERROR(INDEX(Data!$A$1:Y$1002,_xlfn.AGGREGATE(15,6,(OFFSET(Data!$A$1,0,MATCH(X$6,Data!$1:$1,0)-1,1000,1)=IF(X$7="","Yes",X$7))/(OFFSET(Data!$A$1,0,MATCH(X$6,Data!$1:$1,0)-1,1000,1)=IF(X$7="","Yes",X$7))*ROW(Data!$C$1:$C$1002),ROW(X107)-ROW(X$7)),1),"")</f>
        <v/>
      </c>
      <c r="Y107" s="43" t="str">
        <f ca="1">IF(Z107="","",IF(INDEX(Data!$BR:$BR,MATCH(Z107,Data!$A:$A,0),1)=0,"",INDEX(Data!$BR:$BR,MATCH(Z107,Data!$A:$A,0),1)))</f>
        <v/>
      </c>
      <c r="Z107" s="43" t="str">
        <f ca="1">IFERROR(INDEX(Data!$A$1:AA$1002,_xlfn.AGGREGATE(15,6,(OFFSET(Data!$A$1,0,MATCH(Z$6,Data!$1:$1,0)-1,1000,1)=IF(Z$7="","Yes",Z$7))/(OFFSET(Data!$A$1,0,MATCH(Z$6,Data!$1:$1,0)-1,1000,1)=IF(Z$7="","Yes",Z$7))*ROW(Data!$C$1:$C$1002),ROW(Z107)-ROW(Z$7)),1),"")</f>
        <v/>
      </c>
      <c r="AA107" s="43" t="str">
        <f ca="1">IF(AB107="","",IF(INDEX(Data!$BR:$BR,MATCH(AB107,Data!$A:$A,0),1)=0,"",INDEX(Data!$BR:$BR,MATCH(AB107,Data!$A:$A,0),1)))</f>
        <v/>
      </c>
      <c r="AB107" s="43" t="str">
        <f ca="1">IFERROR(INDEX(Data!$A$1:AC$1002,_xlfn.AGGREGATE(15,6,(OFFSET(Data!$A$1,0,MATCH(AB$6,Data!$1:$1,0)-1,1000,1)=IF(AB$7="","Yes",AB$7))/(OFFSET(Data!$A$1,0,MATCH(AB$6,Data!$1:$1,0)-1,1000,1)=IF(AB$7="","Yes",AB$7))*ROW(Data!$C$1:$C$1002),ROW(AB107)-ROW(AB$7)),1),"")</f>
        <v/>
      </c>
      <c r="AC107" s="43" t="str">
        <f ca="1">IF(AD107="","",IF(INDEX(Data!$BR:$BR,MATCH(AD107,Data!$A:$A,0),1)=0,"",INDEX(Data!$BR:$BR,MATCH(AD107,Data!$A:$A,0),1)))</f>
        <v/>
      </c>
      <c r="AD107" s="43" t="str">
        <f ca="1">IFERROR(INDEX(Data!$A$1:AE$1002,_xlfn.AGGREGATE(15,6,(OFFSET(Data!$A$1,0,MATCH(AD$6,Data!$1:$1,0)-1,1000,1)=IF(AD$7="","Yes",AD$7))/(OFFSET(Data!$A$1,0,MATCH(AD$6,Data!$1:$1,0)-1,1000,1)=IF(AD$7="","Yes",AD$7))*ROW(Data!$C$1:$C$1002),ROW(AD107)-ROW(AD$7)),1),"")</f>
        <v/>
      </c>
      <c r="AE107" s="43" t="str">
        <f ca="1">IF(AF107="","",IF(INDEX(Data!$BR:$BR,MATCH(AF107,Data!$A:$A,0),1)=0,"",INDEX(Data!$BR:$BR,MATCH(AF107,Data!$A:$A,0),1)))</f>
        <v/>
      </c>
      <c r="AF107" s="43" t="str">
        <f ca="1">IFERROR(INDEX(Data!$A$1:AM$1002,_xlfn.AGGREGATE(15,6,(OFFSET(Data!$A$1,0,MATCH(AF$6,Data!$1:$1,0)-1,1000,1)=IF(AF$7="","Yes",AF$7))/(OFFSET(Data!$A$1,0,MATCH(AF$6,Data!$1:$1,0)-1,1000,1)=IF(AF$7="","Yes",AF$7))*ROW(Data!$C$1:$C$1002),ROW(AF107)-ROW(AF$7)),1),"")</f>
        <v/>
      </c>
      <c r="AG107" s="43" t="str">
        <f ca="1">IF(AH107="","",IF(INDEX(Data!$BR:$BR,MATCH(AH107,Data!$A:$A,0),1)=0,"",INDEX(Data!$BR:$BR,MATCH(AH107,Data!$A:$A,0),1)))</f>
        <v/>
      </c>
      <c r="AH107" s="43" t="str">
        <f ca="1">IFERROR(INDEX(Data!$A$1:AO$1002,_xlfn.AGGREGATE(15,6,(OFFSET(Data!$A$1,0,MATCH(AH$6,Data!$1:$1,0)-1,1000,1)=IF(AH$7="","Yes",AH$7))/(OFFSET(Data!$A$1,0,MATCH(AH$6,Data!$1:$1,0)-1,1000,1)=IF(AH$7="","Yes",AH$7))*ROW(Data!$C$1:$C$1002),ROW(AH107)-ROW(AH$7)),1),"")</f>
        <v/>
      </c>
      <c r="AI107" s="43" t="str">
        <f ca="1">IF(AJ107="","",IF(INDEX(Data!$BR:$BR,MATCH(AJ107,Data!$A:$A,0),1)=0,"",INDEX(Data!$BR:$BR,MATCH(AJ107,Data!$A:$A,0),1)))</f>
        <v/>
      </c>
      <c r="AJ107" s="43" t="str">
        <f ca="1">IFERROR(INDEX(Data!$A$1:AQ$1002,_xlfn.AGGREGATE(15,6,(OFFSET(Data!$A$1,0,MATCH(AJ$6,Data!$1:$1,0)-1,1000,1)=IF(AJ$7="","Yes",AJ$7))/(OFFSET(Data!$A$1,0,MATCH(AJ$6,Data!$1:$1,0)-1,1000,1)=IF(AJ$7="","Yes",AJ$7))*ROW(Data!$C$1:$C$1002),ROW(AJ107)-ROW(AJ$7)),1),"")</f>
        <v/>
      </c>
      <c r="AK107" s="43" t="str">
        <f ca="1">IF(AL107="","",IF(INDEX(Data!$BR:$BR,MATCH(AL107,Data!$A:$A,0),1)=0,"",INDEX(Data!$BR:$BR,MATCH(AL107,Data!$A:$A,0),1)))</f>
        <v/>
      </c>
      <c r="AL107" s="43" t="str">
        <f ca="1">IFERROR(INDEX(Data!$A$1:AS$1002,_xlfn.AGGREGATE(15,6,(OFFSET(Data!$A$1,0,MATCH(AL$6,Data!$1:$1,0)-1,1000,1)=IF(AL$7="","Yes",AL$7))/(OFFSET(Data!$A$1,0,MATCH(AL$6,Data!$1:$1,0)-1,1000,1)=IF(AL$7="","Yes",AL$7))*ROW(Data!$C$1:$C$1002),ROW(AL107)-ROW(AL$7)),1),"")</f>
        <v/>
      </c>
      <c r="AM107" s="43" t="str">
        <f ca="1">IF(AN107="","",IF(INDEX(Data!$BR:$BR,MATCH(AN107,Data!$A:$A,0),1)=0,"",INDEX(Data!$BR:$BR,MATCH(AN107,Data!$A:$A,0),1)))</f>
        <v/>
      </c>
      <c r="AN107" s="43" t="str">
        <f ca="1">IFERROR(INDEX(Data!$A$1:AU$1002,_xlfn.AGGREGATE(15,6,(OFFSET(Data!$A$1,0,MATCH(AN$6,Data!$1:$1,0)-1,1000,1)=IF(AN$7="","Yes",AN$7))/(OFFSET(Data!$A$1,0,MATCH(AN$6,Data!$1:$1,0)-1,1000,1)=IF(AN$7="","Yes",AN$7))*ROW(Data!$C$1:$C$1002),ROW(AN107)-ROW(AN$7)),1),"")</f>
        <v/>
      </c>
    </row>
    <row r="108" spans="1:40" x14ac:dyDescent="0.4">
      <c r="A108" s="43" t="str">
        <f ca="1">IF(B108="","",IF(INDEX(Data!$BR:$BR,MATCH(B108,Data!$A:$A,0),1)=0,"",INDEX(Data!$BR:$BR,MATCH(B108,Data!$A:$A,0),1)))</f>
        <v/>
      </c>
      <c r="B108" s="43" t="str">
        <f ca="1">IFERROR(INDEX(Data!A$1:$A$1002,_xlfn.AGGREGATE(15,6,(OFFSET(Data!$A$1,0,MATCH(B$6,Data!$1:$1,0)-1,1000,1)=IF(B$7="","Yes",B$7))/(OFFSET(Data!$A$1,0,MATCH(B$6,Data!$1:$1,0)-1,1000,1)=IF(B$7="","Yes",B$7))*ROW(Data!$C$1:$C$1002),ROW(B108)-ROW(B$7)),1),"")</f>
        <v/>
      </c>
      <c r="C108" s="43" t="str">
        <f ca="1">IF(D108="","",IF(INDEX(Data!$BR:$BR,MATCH(D108,Data!$A:$A,0),1)=0,"",INDEX(Data!$BR:$BR,MATCH(D108,Data!$A:$A,0),1)))</f>
        <v/>
      </c>
      <c r="D108" s="43" t="str">
        <f ca="1">IFERROR(INDEX(Data!$A$1:C$1002,_xlfn.AGGREGATE(15,6,(OFFSET(Data!$A$1,0,MATCH(D$6,Data!$1:$1,0)-1,1000,1)=IF(D$7="","Yes",D$7))/(OFFSET(Data!$A$1,0,MATCH(D$6,Data!$1:$1,0)-1,1000,1)=IF(D$7="","Yes",D$7))*ROW(Data!$C$1:$C$1002),ROW(D108)-ROW(D$7)),1),"")</f>
        <v/>
      </c>
      <c r="E108" s="43" t="str">
        <f ca="1">IF(F108="","",IF(INDEX(Data!$BR:$BR,MATCH(F108,Data!$A:$A,0),1)=0,"",INDEX(Data!$BR:$BR,MATCH(F108,Data!$A:$A,0),1)))</f>
        <v/>
      </c>
      <c r="F108" s="43" t="str">
        <f ca="1">IFERROR(INDEX(Data!$A$1:E$1002,_xlfn.AGGREGATE(15,6,(OFFSET(Data!$A$1,0,MATCH(F$6,Data!$1:$1,0)-1,1000,1)=IF(F$7="","Yes",F$7))/(OFFSET(Data!$A$1,0,MATCH(F$6,Data!$1:$1,0)-1,1000,1)=IF(F$7="","Yes",F$7))*ROW(Data!$C$1:$C$1002),ROW(F108)-ROW(F$7)),1),"")</f>
        <v/>
      </c>
      <c r="G108" s="43" t="str">
        <f ca="1">IF(H108="","",IF(INDEX(Data!$BR:$BR,MATCH(H108,Data!$A:$A,0),1)=0,"",INDEX(Data!$BR:$BR,MATCH(H108,Data!$A:$A,0),1)))</f>
        <v/>
      </c>
      <c r="H108" s="43" t="str">
        <f ca="1">IFERROR(INDEX(Data!$A$1:G$1002,_xlfn.AGGREGATE(15,6,(OFFSET(Data!$A$1,0,MATCH(H$6,Data!$1:$1,0)-1,1000,1)=IF(H$7="","Yes",H$7))/(OFFSET(Data!$A$1,0,MATCH(H$6,Data!$1:$1,0)-1,1000,1)=IF(H$7="","Yes",H$7))*ROW(Data!$C$1:$C$1002),ROW(H108)-ROW(H$7)),1),"")</f>
        <v/>
      </c>
      <c r="I108" s="43" t="str">
        <f ca="1">IF(J108="","",IF(INDEX(Data!$BR:$BR,MATCH(J108,Data!$A:$A,0),1)=0,"",INDEX(Data!$BR:$BR,MATCH(J108,Data!$A:$A,0),1)))</f>
        <v/>
      </c>
      <c r="J108" s="43" t="str">
        <f ca="1">IFERROR(INDEX(Data!$A$1:I$1002,_xlfn.AGGREGATE(15,6,(OFFSET(Data!$A$1,0,MATCH(J$6,Data!$1:$1,0)-1,1000,1)=IF(J$7="","Yes",J$7))/(OFFSET(Data!$A$1,0,MATCH(J$6,Data!$1:$1,0)-1,1000,1)=IF(J$7="","Yes",J$7))*ROW(Data!$C$1:$C$1002),ROW(J108)-ROW(J$7)),1),"")</f>
        <v/>
      </c>
      <c r="K108" s="43" t="str">
        <f ca="1">IF(L108="","",IF(INDEX(Data!$BR:$BR,MATCH(L108,Data!$A:$A,0),1)=0,"",INDEX(Data!$BR:$BR,MATCH(L108,Data!$A:$A,0),1)))</f>
        <v/>
      </c>
      <c r="L108" s="43" t="str">
        <f ca="1">IFERROR(INDEX(Data!$A$1:K$1002,_xlfn.AGGREGATE(15,6,(OFFSET(Data!$A$1,0,MATCH(L$6,Data!$1:$1,0)-1,1000,1)=IF(L$7="","Yes",L$7))/(OFFSET(Data!$A$1,0,MATCH(L$6,Data!$1:$1,0)-1,1000,1)=IF(L$7="","Yes",L$7))*ROW(Data!$C$1:$C$1002),ROW(L108)-ROW(L$7)),1),"")</f>
        <v/>
      </c>
      <c r="M108" s="43" t="str">
        <f ca="1">IF(N108="","",IF(INDEX(Data!$BR:$BR,MATCH(N108,Data!$A:$A,0),1)=0,"",INDEX(Data!$BR:$BR,MATCH(N108,Data!$A:$A,0),1)))</f>
        <v/>
      </c>
      <c r="N108" s="43" t="str">
        <f ca="1">IFERROR(INDEX(Data!$A$1:M$1002,_xlfn.AGGREGATE(15,6,(OFFSET(Data!$A$1,0,MATCH(N$6,Data!$1:$1,0)-1,1000,1)=IF(N$7="","Yes",N$7))/(OFFSET(Data!$A$1,0,MATCH(N$6,Data!$1:$1,0)-1,1000,1)=IF(N$7="","Yes",N$7))*ROW(Data!$C$1:$C$1002),ROW(N108)-ROW(N$7)),1),"")</f>
        <v/>
      </c>
      <c r="O108" s="43" t="str">
        <f ca="1">IF(P108="","",IF(INDEX(Data!$BR:$BR,MATCH(P108,Data!$A:$A,0),1)=0,"",INDEX(Data!$BR:$BR,MATCH(P108,Data!$A:$A,0),1)))</f>
        <v/>
      </c>
      <c r="P108" s="43" t="str">
        <f ca="1">IFERROR(INDEX(Data!$A$1:O$1002,_xlfn.AGGREGATE(15,6,(OFFSET(Data!$A$1,0,MATCH(P$6,Data!$1:$1,0)-1,1000,1)=IF(P$7="","Yes",P$7))/(OFFSET(Data!$A$1,0,MATCH(P$6,Data!$1:$1,0)-1,1000,1)=IF(P$7="","Yes",P$7))*ROW(Data!$C$1:$C$1002),ROW(P108)-ROW(P$7)),1),"")</f>
        <v>RFD-TV</v>
      </c>
      <c r="Q108" s="43" t="str">
        <f ca="1">IF(R108="","",IF(INDEX(Data!$BR:$BR,MATCH(R108,Data!$A:$A,0),1)=0,"",INDEX(Data!$BR:$BR,MATCH(R108,Data!$A:$A,0),1)))</f>
        <v/>
      </c>
      <c r="R108" s="43" t="str">
        <f ca="1">IFERROR(INDEX(Data!$A$1:Q$1002,_xlfn.AGGREGATE(15,6,(OFFSET(Data!$A$1,0,MATCH(R$6,Data!$1:$1,0)-1,1000,1)=IF(R$7="","Yes",R$7))/(OFFSET(Data!$A$1,0,MATCH(R$6,Data!$1:$1,0)-1,1000,1)=IF(R$7="","Yes",R$7))*ROW(Data!$C$1:$C$1002),ROW(R108)-ROW(R$7)),1),"")</f>
        <v>Revolt</v>
      </c>
      <c r="S108" s="43" t="str">
        <f ca="1">IF(T108="","",IF(INDEX(Data!$BR:$BR,MATCH(T108,Data!$A:$A,0),1)=0,"",INDEX(Data!$BR:$BR,MATCH(T108,Data!$A:$A,0),1)))</f>
        <v/>
      </c>
      <c r="T108" s="43" t="str">
        <f ca="1">IFERROR(INDEX(Data!$A$1:R$1002,_xlfn.AGGREGATE(15,6,(OFFSET(Data!$A$1,0,MATCH(T$6,Data!$1:$1,0)-1,1000,1)=IF(T$7="","Yes",T$7))/(OFFSET(Data!$A$1,0,MATCH(T$6,Data!$1:$1,0)-1,1000,1)=IF(T$7="","Yes",T$7))*ROW(Data!$C$1:$C$1002),ROW(T108)-ROW(T$7)),1),"")</f>
        <v>VH1</v>
      </c>
      <c r="U108" s="43" t="str">
        <f ca="1">IF(V108="","",IF(INDEX(Data!$BR:$BR,MATCH(V108,Data!$A:$A,0),1)=0,"",INDEX(Data!$BR:$BR,MATCH(V108,Data!$A:$A,0),1)))</f>
        <v/>
      </c>
      <c r="V108" s="43" t="str">
        <f ca="1">IFERROR(INDEX(Data!$A$1:T$1002,_xlfn.AGGREGATE(15,6,(OFFSET(Data!$A$1,0,MATCH(V$6,Data!$1:$1,0)-1,1000,1)=IF(V$7="","Yes",V$7))/(OFFSET(Data!$A$1,0,MATCH(V$6,Data!$1:$1,0)-1,1000,1)=IF(V$7="","Yes",V$7))*ROW(Data!$C$1:$C$1002),ROW(V108)-ROW(V$7)),1),"")</f>
        <v/>
      </c>
      <c r="W108" s="43" t="str">
        <f ca="1">IF(X108="","",IF(INDEX(Data!$BR:$BR,MATCH(X108,Data!$A:$A,0),1)=0,"",INDEX(Data!$BR:$BR,MATCH(X108,Data!$A:$A,0),1)))</f>
        <v/>
      </c>
      <c r="X108" s="43" t="str">
        <f ca="1">IFERROR(INDEX(Data!$A$1:Y$1002,_xlfn.AGGREGATE(15,6,(OFFSET(Data!$A$1,0,MATCH(X$6,Data!$1:$1,0)-1,1000,1)=IF(X$7="","Yes",X$7))/(OFFSET(Data!$A$1,0,MATCH(X$6,Data!$1:$1,0)-1,1000,1)=IF(X$7="","Yes",X$7))*ROW(Data!$C$1:$C$1002),ROW(X108)-ROW(X$7)),1),"")</f>
        <v/>
      </c>
      <c r="Y108" s="43" t="str">
        <f ca="1">IF(Z108="","",IF(INDEX(Data!$BR:$BR,MATCH(Z108,Data!$A:$A,0),1)=0,"",INDEX(Data!$BR:$BR,MATCH(Z108,Data!$A:$A,0),1)))</f>
        <v/>
      </c>
      <c r="Z108" s="43" t="str">
        <f ca="1">IFERROR(INDEX(Data!$A$1:AA$1002,_xlfn.AGGREGATE(15,6,(OFFSET(Data!$A$1,0,MATCH(Z$6,Data!$1:$1,0)-1,1000,1)=IF(Z$7="","Yes",Z$7))/(OFFSET(Data!$A$1,0,MATCH(Z$6,Data!$1:$1,0)-1,1000,1)=IF(Z$7="","Yes",Z$7))*ROW(Data!$C$1:$C$1002),ROW(Z108)-ROW(Z$7)),1),"")</f>
        <v/>
      </c>
      <c r="AA108" s="43" t="str">
        <f ca="1">IF(AB108="","",IF(INDEX(Data!$BR:$BR,MATCH(AB108,Data!$A:$A,0),1)=0,"",INDEX(Data!$BR:$BR,MATCH(AB108,Data!$A:$A,0),1)))</f>
        <v/>
      </c>
      <c r="AB108" s="43" t="str">
        <f ca="1">IFERROR(INDEX(Data!$A$1:AC$1002,_xlfn.AGGREGATE(15,6,(OFFSET(Data!$A$1,0,MATCH(AB$6,Data!$1:$1,0)-1,1000,1)=IF(AB$7="","Yes",AB$7))/(OFFSET(Data!$A$1,0,MATCH(AB$6,Data!$1:$1,0)-1,1000,1)=IF(AB$7="","Yes",AB$7))*ROW(Data!$C$1:$C$1002),ROW(AB108)-ROW(AB$7)),1),"")</f>
        <v/>
      </c>
      <c r="AC108" s="43" t="str">
        <f ca="1">IF(AD108="","",IF(INDEX(Data!$BR:$BR,MATCH(AD108,Data!$A:$A,0),1)=0,"",INDEX(Data!$BR:$BR,MATCH(AD108,Data!$A:$A,0),1)))</f>
        <v/>
      </c>
      <c r="AD108" s="43" t="str">
        <f ca="1">IFERROR(INDEX(Data!$A$1:AE$1002,_xlfn.AGGREGATE(15,6,(OFFSET(Data!$A$1,0,MATCH(AD$6,Data!$1:$1,0)-1,1000,1)=IF(AD$7="","Yes",AD$7))/(OFFSET(Data!$A$1,0,MATCH(AD$6,Data!$1:$1,0)-1,1000,1)=IF(AD$7="","Yes",AD$7))*ROW(Data!$C$1:$C$1002),ROW(AD108)-ROW(AD$7)),1),"")</f>
        <v/>
      </c>
      <c r="AE108" s="43" t="str">
        <f ca="1">IF(AF108="","",IF(INDEX(Data!$BR:$BR,MATCH(AF108,Data!$A:$A,0),1)=0,"",INDEX(Data!$BR:$BR,MATCH(AF108,Data!$A:$A,0),1)))</f>
        <v/>
      </c>
      <c r="AF108" s="43" t="str">
        <f ca="1">IFERROR(INDEX(Data!$A$1:AM$1002,_xlfn.AGGREGATE(15,6,(OFFSET(Data!$A$1,0,MATCH(AF$6,Data!$1:$1,0)-1,1000,1)=IF(AF$7="","Yes",AF$7))/(OFFSET(Data!$A$1,0,MATCH(AF$6,Data!$1:$1,0)-1,1000,1)=IF(AF$7="","Yes",AF$7))*ROW(Data!$C$1:$C$1002),ROW(AF108)-ROW(AF$7)),1),"")</f>
        <v/>
      </c>
      <c r="AG108" s="43" t="str">
        <f ca="1">IF(AH108="","",IF(INDEX(Data!$BR:$BR,MATCH(AH108,Data!$A:$A,0),1)=0,"",INDEX(Data!$BR:$BR,MATCH(AH108,Data!$A:$A,0),1)))</f>
        <v/>
      </c>
      <c r="AH108" s="43" t="str">
        <f ca="1">IFERROR(INDEX(Data!$A$1:AO$1002,_xlfn.AGGREGATE(15,6,(OFFSET(Data!$A$1,0,MATCH(AH$6,Data!$1:$1,0)-1,1000,1)=IF(AH$7="","Yes",AH$7))/(OFFSET(Data!$A$1,0,MATCH(AH$6,Data!$1:$1,0)-1,1000,1)=IF(AH$7="","Yes",AH$7))*ROW(Data!$C$1:$C$1002),ROW(AH108)-ROW(AH$7)),1),"")</f>
        <v/>
      </c>
      <c r="AI108" s="43" t="str">
        <f ca="1">IF(AJ108="","",IF(INDEX(Data!$BR:$BR,MATCH(AJ108,Data!$A:$A,0),1)=0,"",INDEX(Data!$BR:$BR,MATCH(AJ108,Data!$A:$A,0),1)))</f>
        <v/>
      </c>
      <c r="AJ108" s="43" t="str">
        <f ca="1">IFERROR(INDEX(Data!$A$1:AQ$1002,_xlfn.AGGREGATE(15,6,(OFFSET(Data!$A$1,0,MATCH(AJ$6,Data!$1:$1,0)-1,1000,1)=IF(AJ$7="","Yes",AJ$7))/(OFFSET(Data!$A$1,0,MATCH(AJ$6,Data!$1:$1,0)-1,1000,1)=IF(AJ$7="","Yes",AJ$7))*ROW(Data!$C$1:$C$1002),ROW(AJ108)-ROW(AJ$7)),1),"")</f>
        <v/>
      </c>
      <c r="AK108" s="43" t="str">
        <f ca="1">IF(AL108="","",IF(INDEX(Data!$BR:$BR,MATCH(AL108,Data!$A:$A,0),1)=0,"",INDEX(Data!$BR:$BR,MATCH(AL108,Data!$A:$A,0),1)))</f>
        <v/>
      </c>
      <c r="AL108" s="43" t="str">
        <f ca="1">IFERROR(INDEX(Data!$A$1:AS$1002,_xlfn.AGGREGATE(15,6,(OFFSET(Data!$A$1,0,MATCH(AL$6,Data!$1:$1,0)-1,1000,1)=IF(AL$7="","Yes",AL$7))/(OFFSET(Data!$A$1,0,MATCH(AL$6,Data!$1:$1,0)-1,1000,1)=IF(AL$7="","Yes",AL$7))*ROW(Data!$C$1:$C$1002),ROW(AL108)-ROW(AL$7)),1),"")</f>
        <v/>
      </c>
      <c r="AM108" s="43" t="str">
        <f ca="1">IF(AN108="","",IF(INDEX(Data!$BR:$BR,MATCH(AN108,Data!$A:$A,0),1)=0,"",INDEX(Data!$BR:$BR,MATCH(AN108,Data!$A:$A,0),1)))</f>
        <v/>
      </c>
      <c r="AN108" s="43" t="str">
        <f ca="1">IFERROR(INDEX(Data!$A$1:AU$1002,_xlfn.AGGREGATE(15,6,(OFFSET(Data!$A$1,0,MATCH(AN$6,Data!$1:$1,0)-1,1000,1)=IF(AN$7="","Yes",AN$7))/(OFFSET(Data!$A$1,0,MATCH(AN$6,Data!$1:$1,0)-1,1000,1)=IF(AN$7="","Yes",AN$7))*ROW(Data!$C$1:$C$1002),ROW(AN108)-ROW(AN$7)),1),"")</f>
        <v/>
      </c>
    </row>
    <row r="109" spans="1:40" x14ac:dyDescent="0.4">
      <c r="A109" s="43" t="str">
        <f ca="1">IF(B109="","",IF(INDEX(Data!$BR:$BR,MATCH(B109,Data!$A:$A,0),1)=0,"",INDEX(Data!$BR:$BR,MATCH(B109,Data!$A:$A,0),1)))</f>
        <v/>
      </c>
      <c r="B109" s="43" t="str">
        <f ca="1">IFERROR(INDEX(Data!A$1:$A$1002,_xlfn.AGGREGATE(15,6,(OFFSET(Data!$A$1,0,MATCH(B$6,Data!$1:$1,0)-1,1000,1)=IF(B$7="","Yes",B$7))/(OFFSET(Data!$A$1,0,MATCH(B$6,Data!$1:$1,0)-1,1000,1)=IF(B$7="","Yes",B$7))*ROW(Data!$C$1:$C$1002),ROW(B109)-ROW(B$7)),1),"")</f>
        <v/>
      </c>
      <c r="C109" s="43" t="str">
        <f ca="1">IF(D109="","",IF(INDEX(Data!$BR:$BR,MATCH(D109,Data!$A:$A,0),1)=0,"",INDEX(Data!$BR:$BR,MATCH(D109,Data!$A:$A,0),1)))</f>
        <v/>
      </c>
      <c r="D109" s="43" t="str">
        <f ca="1">IFERROR(INDEX(Data!$A$1:C$1002,_xlfn.AGGREGATE(15,6,(OFFSET(Data!$A$1,0,MATCH(D$6,Data!$1:$1,0)-1,1000,1)=IF(D$7="","Yes",D$7))/(OFFSET(Data!$A$1,0,MATCH(D$6,Data!$1:$1,0)-1,1000,1)=IF(D$7="","Yes",D$7))*ROW(Data!$C$1:$C$1002),ROW(D109)-ROW(D$7)),1),"")</f>
        <v/>
      </c>
      <c r="E109" s="43" t="str">
        <f ca="1">IF(F109="","",IF(INDEX(Data!$BR:$BR,MATCH(F109,Data!$A:$A,0),1)=0,"",INDEX(Data!$BR:$BR,MATCH(F109,Data!$A:$A,0),1)))</f>
        <v/>
      </c>
      <c r="F109" s="43" t="str">
        <f ca="1">IFERROR(INDEX(Data!$A$1:E$1002,_xlfn.AGGREGATE(15,6,(OFFSET(Data!$A$1,0,MATCH(F$6,Data!$1:$1,0)-1,1000,1)=IF(F$7="","Yes",F$7))/(OFFSET(Data!$A$1,0,MATCH(F$6,Data!$1:$1,0)-1,1000,1)=IF(F$7="","Yes",F$7))*ROW(Data!$C$1:$C$1002),ROW(F109)-ROW(F$7)),1),"")</f>
        <v/>
      </c>
      <c r="G109" s="43" t="str">
        <f ca="1">IF(H109="","",IF(INDEX(Data!$BR:$BR,MATCH(H109,Data!$A:$A,0),1)=0,"",INDEX(Data!$BR:$BR,MATCH(H109,Data!$A:$A,0),1)))</f>
        <v/>
      </c>
      <c r="H109" s="43" t="str">
        <f ca="1">IFERROR(INDEX(Data!$A$1:G$1002,_xlfn.AGGREGATE(15,6,(OFFSET(Data!$A$1,0,MATCH(H$6,Data!$1:$1,0)-1,1000,1)=IF(H$7="","Yes",H$7))/(OFFSET(Data!$A$1,0,MATCH(H$6,Data!$1:$1,0)-1,1000,1)=IF(H$7="","Yes",H$7))*ROW(Data!$C$1:$C$1002),ROW(H109)-ROW(H$7)),1),"")</f>
        <v/>
      </c>
      <c r="I109" s="43" t="str">
        <f ca="1">IF(J109="","",IF(INDEX(Data!$BR:$BR,MATCH(J109,Data!$A:$A,0),1)=0,"",INDEX(Data!$BR:$BR,MATCH(J109,Data!$A:$A,0),1)))</f>
        <v/>
      </c>
      <c r="J109" s="43" t="str">
        <f ca="1">IFERROR(INDEX(Data!$A$1:I$1002,_xlfn.AGGREGATE(15,6,(OFFSET(Data!$A$1,0,MATCH(J$6,Data!$1:$1,0)-1,1000,1)=IF(J$7="","Yes",J$7))/(OFFSET(Data!$A$1,0,MATCH(J$6,Data!$1:$1,0)-1,1000,1)=IF(J$7="","Yes",J$7))*ROW(Data!$C$1:$C$1002),ROW(J109)-ROW(J$7)),1),"")</f>
        <v/>
      </c>
      <c r="K109" s="43" t="str">
        <f ca="1">IF(L109="","",IF(INDEX(Data!$BR:$BR,MATCH(L109,Data!$A:$A,0),1)=0,"",INDEX(Data!$BR:$BR,MATCH(L109,Data!$A:$A,0),1)))</f>
        <v/>
      </c>
      <c r="L109" s="43" t="str">
        <f ca="1">IFERROR(INDEX(Data!$A$1:K$1002,_xlfn.AGGREGATE(15,6,(OFFSET(Data!$A$1,0,MATCH(L$6,Data!$1:$1,0)-1,1000,1)=IF(L$7="","Yes",L$7))/(OFFSET(Data!$A$1,0,MATCH(L$6,Data!$1:$1,0)-1,1000,1)=IF(L$7="","Yes",L$7))*ROW(Data!$C$1:$C$1002),ROW(L109)-ROW(L$7)),1),"")</f>
        <v/>
      </c>
      <c r="M109" s="43" t="str">
        <f ca="1">IF(N109="","",IF(INDEX(Data!$BR:$BR,MATCH(N109,Data!$A:$A,0),1)=0,"",INDEX(Data!$BR:$BR,MATCH(N109,Data!$A:$A,0),1)))</f>
        <v/>
      </c>
      <c r="N109" s="43" t="str">
        <f ca="1">IFERROR(INDEX(Data!$A$1:M$1002,_xlfn.AGGREGATE(15,6,(OFFSET(Data!$A$1,0,MATCH(N$6,Data!$1:$1,0)-1,1000,1)=IF(N$7="","Yes",N$7))/(OFFSET(Data!$A$1,0,MATCH(N$6,Data!$1:$1,0)-1,1000,1)=IF(N$7="","Yes",N$7))*ROW(Data!$C$1:$C$1002),ROW(N109)-ROW(N$7)),1),"")</f>
        <v/>
      </c>
      <c r="O109" s="43" t="str">
        <f ca="1">IF(P109="","",IF(INDEX(Data!$BR:$BR,MATCH(P109,Data!$A:$A,0),1)=0,"",INDEX(Data!$BR:$BR,MATCH(P109,Data!$A:$A,0),1)))</f>
        <v/>
      </c>
      <c r="P109" s="43" t="str">
        <f ca="1">IFERROR(INDEX(Data!$A$1:O$1002,_xlfn.AGGREGATE(15,6,(OFFSET(Data!$A$1,0,MATCH(P$6,Data!$1:$1,0)-1,1000,1)=IF(P$7="","Yes",P$7))/(OFFSET(Data!$A$1,0,MATCH(P$6,Data!$1:$1,0)-1,1000,1)=IF(P$7="","Yes",P$7))*ROW(Data!$C$1:$C$1002),ROW(P109)-ROW(P$7)),1),"")</f>
        <v>Science</v>
      </c>
      <c r="Q109" s="43" t="str">
        <f ca="1">IF(R109="","",IF(INDEX(Data!$BR:$BR,MATCH(R109,Data!$A:$A,0),1)=0,"",INDEX(Data!$BR:$BR,MATCH(R109,Data!$A:$A,0),1)))</f>
        <v/>
      </c>
      <c r="R109" s="43" t="str">
        <f ca="1">IFERROR(INDEX(Data!$A$1:Q$1002,_xlfn.AGGREGATE(15,6,(OFFSET(Data!$A$1,0,MATCH(R$6,Data!$1:$1,0)-1,1000,1)=IF(R$7="","Yes",R$7))/(OFFSET(Data!$A$1,0,MATCH(R$6,Data!$1:$1,0)-1,1000,1)=IF(R$7="","Yes",R$7))*ROW(Data!$C$1:$C$1002),ROW(R109)-ROW(R$7)),1),"")</f>
        <v>RFD-TV</v>
      </c>
      <c r="S109" s="43" t="str">
        <f ca="1">IF(T109="","",IF(INDEX(Data!$BR:$BR,MATCH(T109,Data!$A:$A,0),1)=0,"",INDEX(Data!$BR:$BR,MATCH(T109,Data!$A:$A,0),1)))</f>
        <v/>
      </c>
      <c r="T109" s="43" t="str">
        <f ca="1">IFERROR(INDEX(Data!$A$1:R$1002,_xlfn.AGGREGATE(15,6,(OFFSET(Data!$A$1,0,MATCH(T$6,Data!$1:$1,0)-1,1000,1)=IF(T$7="","Yes",T$7))/(OFFSET(Data!$A$1,0,MATCH(T$6,Data!$1:$1,0)-1,1000,1)=IF(T$7="","Yes",T$7))*ROW(Data!$C$1:$C$1002),ROW(T109)-ROW(T$7)),1),"")</f>
        <v>Viceland</v>
      </c>
      <c r="U109" s="43" t="str">
        <f ca="1">IF(V109="","",IF(INDEX(Data!$BR:$BR,MATCH(V109,Data!$A:$A,0),1)=0,"",INDEX(Data!$BR:$BR,MATCH(V109,Data!$A:$A,0),1)))</f>
        <v/>
      </c>
      <c r="V109" s="43" t="str">
        <f ca="1">IFERROR(INDEX(Data!$A$1:T$1002,_xlfn.AGGREGATE(15,6,(OFFSET(Data!$A$1,0,MATCH(V$6,Data!$1:$1,0)-1,1000,1)=IF(V$7="","Yes",V$7))/(OFFSET(Data!$A$1,0,MATCH(V$6,Data!$1:$1,0)-1,1000,1)=IF(V$7="","Yes",V$7))*ROW(Data!$C$1:$C$1002),ROW(V109)-ROW(V$7)),1),"")</f>
        <v/>
      </c>
      <c r="W109" s="43" t="str">
        <f ca="1">IF(X109="","",IF(INDEX(Data!$BR:$BR,MATCH(X109,Data!$A:$A,0),1)=0,"",INDEX(Data!$BR:$BR,MATCH(X109,Data!$A:$A,0),1)))</f>
        <v/>
      </c>
      <c r="X109" s="43" t="str">
        <f ca="1">IFERROR(INDEX(Data!$A$1:Y$1002,_xlfn.AGGREGATE(15,6,(OFFSET(Data!$A$1,0,MATCH(X$6,Data!$1:$1,0)-1,1000,1)=IF(X$7="","Yes",X$7))/(OFFSET(Data!$A$1,0,MATCH(X$6,Data!$1:$1,0)-1,1000,1)=IF(X$7="","Yes",X$7))*ROW(Data!$C$1:$C$1002),ROW(X109)-ROW(X$7)),1),"")</f>
        <v/>
      </c>
      <c r="Y109" s="43" t="str">
        <f ca="1">IF(Z109="","",IF(INDEX(Data!$BR:$BR,MATCH(Z109,Data!$A:$A,0),1)=0,"",INDEX(Data!$BR:$BR,MATCH(Z109,Data!$A:$A,0),1)))</f>
        <v/>
      </c>
      <c r="Z109" s="43" t="str">
        <f ca="1">IFERROR(INDEX(Data!$A$1:AA$1002,_xlfn.AGGREGATE(15,6,(OFFSET(Data!$A$1,0,MATCH(Z$6,Data!$1:$1,0)-1,1000,1)=IF(Z$7="","Yes",Z$7))/(OFFSET(Data!$A$1,0,MATCH(Z$6,Data!$1:$1,0)-1,1000,1)=IF(Z$7="","Yes",Z$7))*ROW(Data!$C$1:$C$1002),ROW(Z109)-ROW(Z$7)),1),"")</f>
        <v/>
      </c>
      <c r="AA109" s="43" t="str">
        <f ca="1">IF(AB109="","",IF(INDEX(Data!$BR:$BR,MATCH(AB109,Data!$A:$A,0),1)=0,"",INDEX(Data!$BR:$BR,MATCH(AB109,Data!$A:$A,0),1)))</f>
        <v/>
      </c>
      <c r="AB109" s="43" t="str">
        <f ca="1">IFERROR(INDEX(Data!$A$1:AC$1002,_xlfn.AGGREGATE(15,6,(OFFSET(Data!$A$1,0,MATCH(AB$6,Data!$1:$1,0)-1,1000,1)=IF(AB$7="","Yes",AB$7))/(OFFSET(Data!$A$1,0,MATCH(AB$6,Data!$1:$1,0)-1,1000,1)=IF(AB$7="","Yes",AB$7))*ROW(Data!$C$1:$C$1002),ROW(AB109)-ROW(AB$7)),1),"")</f>
        <v/>
      </c>
      <c r="AC109" s="43" t="str">
        <f ca="1">IF(AD109="","",IF(INDEX(Data!$BR:$BR,MATCH(AD109,Data!$A:$A,0),1)=0,"",INDEX(Data!$BR:$BR,MATCH(AD109,Data!$A:$A,0),1)))</f>
        <v/>
      </c>
      <c r="AD109" s="43" t="str">
        <f ca="1">IFERROR(INDEX(Data!$A$1:AE$1002,_xlfn.AGGREGATE(15,6,(OFFSET(Data!$A$1,0,MATCH(AD$6,Data!$1:$1,0)-1,1000,1)=IF(AD$7="","Yes",AD$7))/(OFFSET(Data!$A$1,0,MATCH(AD$6,Data!$1:$1,0)-1,1000,1)=IF(AD$7="","Yes",AD$7))*ROW(Data!$C$1:$C$1002),ROW(AD109)-ROW(AD$7)),1),"")</f>
        <v/>
      </c>
      <c r="AE109" s="43" t="str">
        <f ca="1">IF(AF109="","",IF(INDEX(Data!$BR:$BR,MATCH(AF109,Data!$A:$A,0),1)=0,"",INDEX(Data!$BR:$BR,MATCH(AF109,Data!$A:$A,0),1)))</f>
        <v/>
      </c>
      <c r="AF109" s="43" t="str">
        <f ca="1">IFERROR(INDEX(Data!$A$1:AM$1002,_xlfn.AGGREGATE(15,6,(OFFSET(Data!$A$1,0,MATCH(AF$6,Data!$1:$1,0)-1,1000,1)=IF(AF$7="","Yes",AF$7))/(OFFSET(Data!$A$1,0,MATCH(AF$6,Data!$1:$1,0)-1,1000,1)=IF(AF$7="","Yes",AF$7))*ROW(Data!$C$1:$C$1002),ROW(AF109)-ROW(AF$7)),1),"")</f>
        <v/>
      </c>
      <c r="AG109" s="43" t="str">
        <f ca="1">IF(AH109="","",IF(INDEX(Data!$BR:$BR,MATCH(AH109,Data!$A:$A,0),1)=0,"",INDEX(Data!$BR:$BR,MATCH(AH109,Data!$A:$A,0),1)))</f>
        <v/>
      </c>
      <c r="AH109" s="43" t="str">
        <f ca="1">IFERROR(INDEX(Data!$A$1:AO$1002,_xlfn.AGGREGATE(15,6,(OFFSET(Data!$A$1,0,MATCH(AH$6,Data!$1:$1,0)-1,1000,1)=IF(AH$7="","Yes",AH$7))/(OFFSET(Data!$A$1,0,MATCH(AH$6,Data!$1:$1,0)-1,1000,1)=IF(AH$7="","Yes",AH$7))*ROW(Data!$C$1:$C$1002),ROW(AH109)-ROW(AH$7)),1),"")</f>
        <v/>
      </c>
      <c r="AI109" s="43" t="str">
        <f ca="1">IF(AJ109="","",IF(INDEX(Data!$BR:$BR,MATCH(AJ109,Data!$A:$A,0),1)=0,"",INDEX(Data!$BR:$BR,MATCH(AJ109,Data!$A:$A,0),1)))</f>
        <v/>
      </c>
      <c r="AJ109" s="43" t="str">
        <f ca="1">IFERROR(INDEX(Data!$A$1:AQ$1002,_xlfn.AGGREGATE(15,6,(OFFSET(Data!$A$1,0,MATCH(AJ$6,Data!$1:$1,0)-1,1000,1)=IF(AJ$7="","Yes",AJ$7))/(OFFSET(Data!$A$1,0,MATCH(AJ$6,Data!$1:$1,0)-1,1000,1)=IF(AJ$7="","Yes",AJ$7))*ROW(Data!$C$1:$C$1002),ROW(AJ109)-ROW(AJ$7)),1),"")</f>
        <v/>
      </c>
      <c r="AK109" s="43" t="str">
        <f ca="1">IF(AL109="","",IF(INDEX(Data!$BR:$BR,MATCH(AL109,Data!$A:$A,0),1)=0,"",INDEX(Data!$BR:$BR,MATCH(AL109,Data!$A:$A,0),1)))</f>
        <v/>
      </c>
      <c r="AL109" s="43" t="str">
        <f ca="1">IFERROR(INDEX(Data!$A$1:AS$1002,_xlfn.AGGREGATE(15,6,(OFFSET(Data!$A$1,0,MATCH(AL$6,Data!$1:$1,0)-1,1000,1)=IF(AL$7="","Yes",AL$7))/(OFFSET(Data!$A$1,0,MATCH(AL$6,Data!$1:$1,0)-1,1000,1)=IF(AL$7="","Yes",AL$7))*ROW(Data!$C$1:$C$1002),ROW(AL109)-ROW(AL$7)),1),"")</f>
        <v/>
      </c>
      <c r="AM109" s="43" t="str">
        <f ca="1">IF(AN109="","",IF(INDEX(Data!$BR:$BR,MATCH(AN109,Data!$A:$A,0),1)=0,"",INDEX(Data!$BR:$BR,MATCH(AN109,Data!$A:$A,0),1)))</f>
        <v/>
      </c>
      <c r="AN109" s="43" t="str">
        <f ca="1">IFERROR(INDEX(Data!$A$1:AU$1002,_xlfn.AGGREGATE(15,6,(OFFSET(Data!$A$1,0,MATCH(AN$6,Data!$1:$1,0)-1,1000,1)=IF(AN$7="","Yes",AN$7))/(OFFSET(Data!$A$1,0,MATCH(AN$6,Data!$1:$1,0)-1,1000,1)=IF(AN$7="","Yes",AN$7))*ROW(Data!$C$1:$C$1002),ROW(AN109)-ROW(AN$7)),1),"")</f>
        <v/>
      </c>
    </row>
    <row r="110" spans="1:40" x14ac:dyDescent="0.4">
      <c r="A110" s="43" t="str">
        <f ca="1">IF(B110="","",IF(INDEX(Data!$BR:$BR,MATCH(B110,Data!$A:$A,0),1)=0,"",INDEX(Data!$BR:$BR,MATCH(B110,Data!$A:$A,0),1)))</f>
        <v/>
      </c>
      <c r="B110" s="43" t="str">
        <f ca="1">IFERROR(INDEX(Data!A$1:$A$1002,_xlfn.AGGREGATE(15,6,(OFFSET(Data!$A$1,0,MATCH(B$6,Data!$1:$1,0)-1,1000,1)=IF(B$7="","Yes",B$7))/(OFFSET(Data!$A$1,0,MATCH(B$6,Data!$1:$1,0)-1,1000,1)=IF(B$7="","Yes",B$7))*ROW(Data!$C$1:$C$1002),ROW(B110)-ROW(B$7)),1),"")</f>
        <v/>
      </c>
      <c r="C110" s="43" t="str">
        <f ca="1">IF(D110="","",IF(INDEX(Data!$BR:$BR,MATCH(D110,Data!$A:$A,0),1)=0,"",INDEX(Data!$BR:$BR,MATCH(D110,Data!$A:$A,0),1)))</f>
        <v/>
      </c>
      <c r="D110" s="43" t="str">
        <f ca="1">IFERROR(INDEX(Data!$A$1:C$1002,_xlfn.AGGREGATE(15,6,(OFFSET(Data!$A$1,0,MATCH(D$6,Data!$1:$1,0)-1,1000,1)=IF(D$7="","Yes",D$7))/(OFFSET(Data!$A$1,0,MATCH(D$6,Data!$1:$1,0)-1,1000,1)=IF(D$7="","Yes",D$7))*ROW(Data!$C$1:$C$1002),ROW(D110)-ROW(D$7)),1),"")</f>
        <v/>
      </c>
      <c r="E110" s="43" t="str">
        <f ca="1">IF(F110="","",IF(INDEX(Data!$BR:$BR,MATCH(F110,Data!$A:$A,0),1)=0,"",INDEX(Data!$BR:$BR,MATCH(F110,Data!$A:$A,0),1)))</f>
        <v/>
      </c>
      <c r="F110" s="43" t="str">
        <f ca="1">IFERROR(INDEX(Data!$A$1:E$1002,_xlfn.AGGREGATE(15,6,(OFFSET(Data!$A$1,0,MATCH(F$6,Data!$1:$1,0)-1,1000,1)=IF(F$7="","Yes",F$7))/(OFFSET(Data!$A$1,0,MATCH(F$6,Data!$1:$1,0)-1,1000,1)=IF(F$7="","Yes",F$7))*ROW(Data!$C$1:$C$1002),ROW(F110)-ROW(F$7)),1),"")</f>
        <v/>
      </c>
      <c r="G110" s="43" t="str">
        <f ca="1">IF(H110="","",IF(INDEX(Data!$BR:$BR,MATCH(H110,Data!$A:$A,0),1)=0,"",INDEX(Data!$BR:$BR,MATCH(H110,Data!$A:$A,0),1)))</f>
        <v/>
      </c>
      <c r="H110" s="43" t="str">
        <f ca="1">IFERROR(INDEX(Data!$A$1:G$1002,_xlfn.AGGREGATE(15,6,(OFFSET(Data!$A$1,0,MATCH(H$6,Data!$1:$1,0)-1,1000,1)=IF(H$7="","Yes",H$7))/(OFFSET(Data!$A$1,0,MATCH(H$6,Data!$1:$1,0)-1,1000,1)=IF(H$7="","Yes",H$7))*ROW(Data!$C$1:$C$1002),ROW(H110)-ROW(H$7)),1),"")</f>
        <v/>
      </c>
      <c r="I110" s="43" t="str">
        <f ca="1">IF(J110="","",IF(INDEX(Data!$BR:$BR,MATCH(J110,Data!$A:$A,0),1)=0,"",INDEX(Data!$BR:$BR,MATCH(J110,Data!$A:$A,0),1)))</f>
        <v/>
      </c>
      <c r="J110" s="43" t="str">
        <f ca="1">IFERROR(INDEX(Data!$A$1:I$1002,_xlfn.AGGREGATE(15,6,(OFFSET(Data!$A$1,0,MATCH(J$6,Data!$1:$1,0)-1,1000,1)=IF(J$7="","Yes",J$7))/(OFFSET(Data!$A$1,0,MATCH(J$6,Data!$1:$1,0)-1,1000,1)=IF(J$7="","Yes",J$7))*ROW(Data!$C$1:$C$1002),ROW(J110)-ROW(J$7)),1),"")</f>
        <v/>
      </c>
      <c r="K110" s="43" t="str">
        <f ca="1">IF(L110="","",IF(INDEX(Data!$BR:$BR,MATCH(L110,Data!$A:$A,0),1)=0,"",INDEX(Data!$BR:$BR,MATCH(L110,Data!$A:$A,0),1)))</f>
        <v/>
      </c>
      <c r="L110" s="43" t="str">
        <f ca="1">IFERROR(INDEX(Data!$A$1:K$1002,_xlfn.AGGREGATE(15,6,(OFFSET(Data!$A$1,0,MATCH(L$6,Data!$1:$1,0)-1,1000,1)=IF(L$7="","Yes",L$7))/(OFFSET(Data!$A$1,0,MATCH(L$6,Data!$1:$1,0)-1,1000,1)=IF(L$7="","Yes",L$7))*ROW(Data!$C$1:$C$1002),ROW(L110)-ROW(L$7)),1),"")</f>
        <v/>
      </c>
      <c r="M110" s="43" t="str">
        <f ca="1">IF(N110="","",IF(INDEX(Data!$BR:$BR,MATCH(N110,Data!$A:$A,0),1)=0,"",INDEX(Data!$BR:$BR,MATCH(N110,Data!$A:$A,0),1)))</f>
        <v/>
      </c>
      <c r="N110" s="43" t="str">
        <f ca="1">IFERROR(INDEX(Data!$A$1:M$1002,_xlfn.AGGREGATE(15,6,(OFFSET(Data!$A$1,0,MATCH(N$6,Data!$1:$1,0)-1,1000,1)=IF(N$7="","Yes",N$7))/(OFFSET(Data!$A$1,0,MATCH(N$6,Data!$1:$1,0)-1,1000,1)=IF(N$7="","Yes",N$7))*ROW(Data!$C$1:$C$1002),ROW(N110)-ROW(N$7)),1),"")</f>
        <v/>
      </c>
      <c r="O110" s="43" t="str">
        <f ca="1">IF(P110="","",IF(INDEX(Data!$BR:$BR,MATCH(P110,Data!$A:$A,0),1)=0,"",INDEX(Data!$BR:$BR,MATCH(P110,Data!$A:$A,0),1)))</f>
        <v/>
      </c>
      <c r="P110" s="43" t="str">
        <f ca="1">IFERROR(INDEX(Data!$A$1:O$1002,_xlfn.AGGREGATE(15,6,(OFFSET(Data!$A$1,0,MATCH(P$6,Data!$1:$1,0)-1,1000,1)=IF(P$7="","Yes",P$7))/(OFFSET(Data!$A$1,0,MATCH(P$6,Data!$1:$1,0)-1,1000,1)=IF(P$7="","Yes",P$7))*ROW(Data!$C$1:$C$1002),ROW(P110)-ROW(P$7)),1),"")</f>
        <v>SEC Network</v>
      </c>
      <c r="Q110" s="43" t="str">
        <f ca="1">IF(R110="","",IF(INDEX(Data!$BR:$BR,MATCH(R110,Data!$A:$A,0),1)=0,"",INDEX(Data!$BR:$BR,MATCH(R110,Data!$A:$A,0),1)))</f>
        <v/>
      </c>
      <c r="R110" s="43" t="str">
        <f ca="1">IFERROR(INDEX(Data!$A$1:Q$1002,_xlfn.AGGREGATE(15,6,(OFFSET(Data!$A$1,0,MATCH(R$6,Data!$1:$1,0)-1,1000,1)=IF(R$7="","Yes",R$7))/(OFFSET(Data!$A$1,0,MATCH(R$6,Data!$1:$1,0)-1,1000,1)=IF(R$7="","Yes",R$7))*ROW(Data!$C$1:$C$1002),ROW(R110)-ROW(R$7)),1),"")</f>
        <v>Science</v>
      </c>
      <c r="S110" s="43" t="str">
        <f ca="1">IF(T110="","",IF(INDEX(Data!$BR:$BR,MATCH(T110,Data!$A:$A,0),1)=0,"",INDEX(Data!$BR:$BR,MATCH(T110,Data!$A:$A,0),1)))</f>
        <v/>
      </c>
      <c r="T110" s="43" t="str">
        <f ca="1">IFERROR(INDEX(Data!$A$1:R$1002,_xlfn.AGGREGATE(15,6,(OFFSET(Data!$A$1,0,MATCH(T$6,Data!$1:$1,0)-1,1000,1)=IF(T$7="","Yes",T$7))/(OFFSET(Data!$A$1,0,MATCH(T$6,Data!$1:$1,0)-1,1000,1)=IF(T$7="","Yes",T$7))*ROW(Data!$C$1:$C$1002),ROW(T110)-ROW(T$7)),1),"")</f>
        <v>Videorola</v>
      </c>
      <c r="U110" s="43" t="str">
        <f ca="1">IF(V110="","",IF(INDEX(Data!$BR:$BR,MATCH(V110,Data!$A:$A,0),1)=0,"",INDEX(Data!$BR:$BR,MATCH(V110,Data!$A:$A,0),1)))</f>
        <v/>
      </c>
      <c r="V110" s="43" t="str">
        <f ca="1">IFERROR(INDEX(Data!$A$1:T$1002,_xlfn.AGGREGATE(15,6,(OFFSET(Data!$A$1,0,MATCH(V$6,Data!$1:$1,0)-1,1000,1)=IF(V$7="","Yes",V$7))/(OFFSET(Data!$A$1,0,MATCH(V$6,Data!$1:$1,0)-1,1000,1)=IF(V$7="","Yes",V$7))*ROW(Data!$C$1:$C$1002),ROW(V110)-ROW(V$7)),1),"")</f>
        <v/>
      </c>
      <c r="W110" s="43" t="str">
        <f ca="1">IF(X110="","",IF(INDEX(Data!$BR:$BR,MATCH(X110,Data!$A:$A,0),1)=0,"",INDEX(Data!$BR:$BR,MATCH(X110,Data!$A:$A,0),1)))</f>
        <v/>
      </c>
      <c r="X110" s="43" t="str">
        <f ca="1">IFERROR(INDEX(Data!$A$1:Y$1002,_xlfn.AGGREGATE(15,6,(OFFSET(Data!$A$1,0,MATCH(X$6,Data!$1:$1,0)-1,1000,1)=IF(X$7="","Yes",X$7))/(OFFSET(Data!$A$1,0,MATCH(X$6,Data!$1:$1,0)-1,1000,1)=IF(X$7="","Yes",X$7))*ROW(Data!$C$1:$C$1002),ROW(X110)-ROW(X$7)),1),"")</f>
        <v/>
      </c>
      <c r="Y110" s="43" t="str">
        <f ca="1">IF(Z110="","",IF(INDEX(Data!$BR:$BR,MATCH(Z110,Data!$A:$A,0),1)=0,"",INDEX(Data!$BR:$BR,MATCH(Z110,Data!$A:$A,0),1)))</f>
        <v/>
      </c>
      <c r="Z110" s="43" t="str">
        <f ca="1">IFERROR(INDEX(Data!$A$1:AA$1002,_xlfn.AGGREGATE(15,6,(OFFSET(Data!$A$1,0,MATCH(Z$6,Data!$1:$1,0)-1,1000,1)=IF(Z$7="","Yes",Z$7))/(OFFSET(Data!$A$1,0,MATCH(Z$6,Data!$1:$1,0)-1,1000,1)=IF(Z$7="","Yes",Z$7))*ROW(Data!$C$1:$C$1002),ROW(Z110)-ROW(Z$7)),1),"")</f>
        <v/>
      </c>
      <c r="AA110" s="43" t="str">
        <f ca="1">IF(AB110="","",IF(INDEX(Data!$BR:$BR,MATCH(AB110,Data!$A:$A,0),1)=0,"",INDEX(Data!$BR:$BR,MATCH(AB110,Data!$A:$A,0),1)))</f>
        <v/>
      </c>
      <c r="AB110" s="43" t="str">
        <f ca="1">IFERROR(INDEX(Data!$A$1:AC$1002,_xlfn.AGGREGATE(15,6,(OFFSET(Data!$A$1,0,MATCH(AB$6,Data!$1:$1,0)-1,1000,1)=IF(AB$7="","Yes",AB$7))/(OFFSET(Data!$A$1,0,MATCH(AB$6,Data!$1:$1,0)-1,1000,1)=IF(AB$7="","Yes",AB$7))*ROW(Data!$C$1:$C$1002),ROW(AB110)-ROW(AB$7)),1),"")</f>
        <v/>
      </c>
      <c r="AC110" s="43" t="str">
        <f ca="1">IF(AD110="","",IF(INDEX(Data!$BR:$BR,MATCH(AD110,Data!$A:$A,0),1)=0,"",INDEX(Data!$BR:$BR,MATCH(AD110,Data!$A:$A,0),1)))</f>
        <v/>
      </c>
      <c r="AD110" s="43" t="str">
        <f ca="1">IFERROR(INDEX(Data!$A$1:AE$1002,_xlfn.AGGREGATE(15,6,(OFFSET(Data!$A$1,0,MATCH(AD$6,Data!$1:$1,0)-1,1000,1)=IF(AD$7="","Yes",AD$7))/(OFFSET(Data!$A$1,0,MATCH(AD$6,Data!$1:$1,0)-1,1000,1)=IF(AD$7="","Yes",AD$7))*ROW(Data!$C$1:$C$1002),ROW(AD110)-ROW(AD$7)),1),"")</f>
        <v/>
      </c>
      <c r="AE110" s="43" t="str">
        <f ca="1">IF(AF110="","",IF(INDEX(Data!$BR:$BR,MATCH(AF110,Data!$A:$A,0),1)=0,"",INDEX(Data!$BR:$BR,MATCH(AF110,Data!$A:$A,0),1)))</f>
        <v/>
      </c>
      <c r="AF110" s="43" t="str">
        <f ca="1">IFERROR(INDEX(Data!$A$1:AM$1002,_xlfn.AGGREGATE(15,6,(OFFSET(Data!$A$1,0,MATCH(AF$6,Data!$1:$1,0)-1,1000,1)=IF(AF$7="","Yes",AF$7))/(OFFSET(Data!$A$1,0,MATCH(AF$6,Data!$1:$1,0)-1,1000,1)=IF(AF$7="","Yes",AF$7))*ROW(Data!$C$1:$C$1002),ROW(AF110)-ROW(AF$7)),1),"")</f>
        <v/>
      </c>
      <c r="AG110" s="43" t="str">
        <f ca="1">IF(AH110="","",IF(INDEX(Data!$BR:$BR,MATCH(AH110,Data!$A:$A,0),1)=0,"",INDEX(Data!$BR:$BR,MATCH(AH110,Data!$A:$A,0),1)))</f>
        <v/>
      </c>
      <c r="AH110" s="43" t="str">
        <f ca="1">IFERROR(INDEX(Data!$A$1:AO$1002,_xlfn.AGGREGATE(15,6,(OFFSET(Data!$A$1,0,MATCH(AH$6,Data!$1:$1,0)-1,1000,1)=IF(AH$7="","Yes",AH$7))/(OFFSET(Data!$A$1,0,MATCH(AH$6,Data!$1:$1,0)-1,1000,1)=IF(AH$7="","Yes",AH$7))*ROW(Data!$C$1:$C$1002),ROW(AH110)-ROW(AH$7)),1),"")</f>
        <v/>
      </c>
      <c r="AI110" s="43" t="str">
        <f ca="1">IF(AJ110="","",IF(INDEX(Data!$BR:$BR,MATCH(AJ110,Data!$A:$A,0),1)=0,"",INDEX(Data!$BR:$BR,MATCH(AJ110,Data!$A:$A,0),1)))</f>
        <v/>
      </c>
      <c r="AJ110" s="43" t="str">
        <f ca="1">IFERROR(INDEX(Data!$A$1:AQ$1002,_xlfn.AGGREGATE(15,6,(OFFSET(Data!$A$1,0,MATCH(AJ$6,Data!$1:$1,0)-1,1000,1)=IF(AJ$7="","Yes",AJ$7))/(OFFSET(Data!$A$1,0,MATCH(AJ$6,Data!$1:$1,0)-1,1000,1)=IF(AJ$7="","Yes",AJ$7))*ROW(Data!$C$1:$C$1002),ROW(AJ110)-ROW(AJ$7)),1),"")</f>
        <v/>
      </c>
      <c r="AK110" s="43" t="str">
        <f ca="1">IF(AL110="","",IF(INDEX(Data!$BR:$BR,MATCH(AL110,Data!$A:$A,0),1)=0,"",INDEX(Data!$BR:$BR,MATCH(AL110,Data!$A:$A,0),1)))</f>
        <v/>
      </c>
      <c r="AL110" s="43" t="str">
        <f ca="1">IFERROR(INDEX(Data!$A$1:AS$1002,_xlfn.AGGREGATE(15,6,(OFFSET(Data!$A$1,0,MATCH(AL$6,Data!$1:$1,0)-1,1000,1)=IF(AL$7="","Yes",AL$7))/(OFFSET(Data!$A$1,0,MATCH(AL$6,Data!$1:$1,0)-1,1000,1)=IF(AL$7="","Yes",AL$7))*ROW(Data!$C$1:$C$1002),ROW(AL110)-ROW(AL$7)),1),"")</f>
        <v/>
      </c>
      <c r="AM110" s="43" t="str">
        <f ca="1">IF(AN110="","",IF(INDEX(Data!$BR:$BR,MATCH(AN110,Data!$A:$A,0),1)=0,"",INDEX(Data!$BR:$BR,MATCH(AN110,Data!$A:$A,0),1)))</f>
        <v/>
      </c>
      <c r="AN110" s="43" t="str">
        <f ca="1">IFERROR(INDEX(Data!$A$1:AU$1002,_xlfn.AGGREGATE(15,6,(OFFSET(Data!$A$1,0,MATCH(AN$6,Data!$1:$1,0)-1,1000,1)=IF(AN$7="","Yes",AN$7))/(OFFSET(Data!$A$1,0,MATCH(AN$6,Data!$1:$1,0)-1,1000,1)=IF(AN$7="","Yes",AN$7))*ROW(Data!$C$1:$C$1002),ROW(AN110)-ROW(AN$7)),1),"")</f>
        <v/>
      </c>
    </row>
    <row r="111" spans="1:40" x14ac:dyDescent="0.4">
      <c r="A111" s="43" t="str">
        <f ca="1">IF(B111="","",IF(INDEX(Data!$BR:$BR,MATCH(B111,Data!$A:$A,0),1)=0,"",INDEX(Data!$BR:$BR,MATCH(B111,Data!$A:$A,0),1)))</f>
        <v/>
      </c>
      <c r="B111" s="43" t="str">
        <f ca="1">IFERROR(INDEX(Data!A$1:$A$1002,_xlfn.AGGREGATE(15,6,(OFFSET(Data!$A$1,0,MATCH(B$6,Data!$1:$1,0)-1,1000,1)=IF(B$7="","Yes",B$7))/(OFFSET(Data!$A$1,0,MATCH(B$6,Data!$1:$1,0)-1,1000,1)=IF(B$7="","Yes",B$7))*ROW(Data!$C$1:$C$1002),ROW(B111)-ROW(B$7)),1),"")</f>
        <v/>
      </c>
      <c r="C111" s="43" t="str">
        <f ca="1">IF(D111="","",IF(INDEX(Data!$BR:$BR,MATCH(D111,Data!$A:$A,0),1)=0,"",INDEX(Data!$BR:$BR,MATCH(D111,Data!$A:$A,0),1)))</f>
        <v/>
      </c>
      <c r="D111" s="43" t="str">
        <f ca="1">IFERROR(INDEX(Data!$A$1:C$1002,_xlfn.AGGREGATE(15,6,(OFFSET(Data!$A$1,0,MATCH(D$6,Data!$1:$1,0)-1,1000,1)=IF(D$7="","Yes",D$7))/(OFFSET(Data!$A$1,0,MATCH(D$6,Data!$1:$1,0)-1,1000,1)=IF(D$7="","Yes",D$7))*ROW(Data!$C$1:$C$1002),ROW(D111)-ROW(D$7)),1),"")</f>
        <v/>
      </c>
      <c r="E111" s="43" t="str">
        <f ca="1">IF(F111="","",IF(INDEX(Data!$BR:$BR,MATCH(F111,Data!$A:$A,0),1)=0,"",INDEX(Data!$BR:$BR,MATCH(F111,Data!$A:$A,0),1)))</f>
        <v/>
      </c>
      <c r="F111" s="43" t="str">
        <f ca="1">IFERROR(INDEX(Data!$A$1:E$1002,_xlfn.AGGREGATE(15,6,(OFFSET(Data!$A$1,0,MATCH(F$6,Data!$1:$1,0)-1,1000,1)=IF(F$7="","Yes",F$7))/(OFFSET(Data!$A$1,0,MATCH(F$6,Data!$1:$1,0)-1,1000,1)=IF(F$7="","Yes",F$7))*ROW(Data!$C$1:$C$1002),ROW(F111)-ROW(F$7)),1),"")</f>
        <v/>
      </c>
      <c r="G111" s="43" t="str">
        <f ca="1">IF(H111="","",IF(INDEX(Data!$BR:$BR,MATCH(H111,Data!$A:$A,0),1)=0,"",INDEX(Data!$BR:$BR,MATCH(H111,Data!$A:$A,0),1)))</f>
        <v/>
      </c>
      <c r="H111" s="43" t="str">
        <f ca="1">IFERROR(INDEX(Data!$A$1:G$1002,_xlfn.AGGREGATE(15,6,(OFFSET(Data!$A$1,0,MATCH(H$6,Data!$1:$1,0)-1,1000,1)=IF(H$7="","Yes",H$7))/(OFFSET(Data!$A$1,0,MATCH(H$6,Data!$1:$1,0)-1,1000,1)=IF(H$7="","Yes",H$7))*ROW(Data!$C$1:$C$1002),ROW(H111)-ROW(H$7)),1),"")</f>
        <v/>
      </c>
      <c r="I111" s="43" t="str">
        <f ca="1">IF(J111="","",IF(INDEX(Data!$BR:$BR,MATCH(J111,Data!$A:$A,0),1)=0,"",INDEX(Data!$BR:$BR,MATCH(J111,Data!$A:$A,0),1)))</f>
        <v/>
      </c>
      <c r="J111" s="43" t="str">
        <f ca="1">IFERROR(INDEX(Data!$A$1:I$1002,_xlfn.AGGREGATE(15,6,(OFFSET(Data!$A$1,0,MATCH(J$6,Data!$1:$1,0)-1,1000,1)=IF(J$7="","Yes",J$7))/(OFFSET(Data!$A$1,0,MATCH(J$6,Data!$1:$1,0)-1,1000,1)=IF(J$7="","Yes",J$7))*ROW(Data!$C$1:$C$1002),ROW(J111)-ROW(J$7)),1),"")</f>
        <v/>
      </c>
      <c r="K111" s="43" t="str">
        <f ca="1">IF(L111="","",IF(INDEX(Data!$BR:$BR,MATCH(L111,Data!$A:$A,0),1)=0,"",INDEX(Data!$BR:$BR,MATCH(L111,Data!$A:$A,0),1)))</f>
        <v/>
      </c>
      <c r="L111" s="43" t="str">
        <f ca="1">IFERROR(INDEX(Data!$A$1:K$1002,_xlfn.AGGREGATE(15,6,(OFFSET(Data!$A$1,0,MATCH(L$6,Data!$1:$1,0)-1,1000,1)=IF(L$7="","Yes",L$7))/(OFFSET(Data!$A$1,0,MATCH(L$6,Data!$1:$1,0)-1,1000,1)=IF(L$7="","Yes",L$7))*ROW(Data!$C$1:$C$1002),ROW(L111)-ROW(L$7)),1),"")</f>
        <v/>
      </c>
      <c r="M111" s="43" t="str">
        <f ca="1">IF(N111="","",IF(INDEX(Data!$BR:$BR,MATCH(N111,Data!$A:$A,0),1)=0,"",INDEX(Data!$BR:$BR,MATCH(N111,Data!$A:$A,0),1)))</f>
        <v/>
      </c>
      <c r="N111" s="43" t="str">
        <f ca="1">IFERROR(INDEX(Data!$A$1:M$1002,_xlfn.AGGREGATE(15,6,(OFFSET(Data!$A$1,0,MATCH(N$6,Data!$1:$1,0)-1,1000,1)=IF(N$7="","Yes",N$7))/(OFFSET(Data!$A$1,0,MATCH(N$6,Data!$1:$1,0)-1,1000,1)=IF(N$7="","Yes",N$7))*ROW(Data!$C$1:$C$1002),ROW(N111)-ROW(N$7)),1),"")</f>
        <v/>
      </c>
      <c r="O111" s="43" t="str">
        <f ca="1">IF(P111="","",IF(INDEX(Data!$BR:$BR,MATCH(P111,Data!$A:$A,0),1)=0,"",INDEX(Data!$BR:$BR,MATCH(P111,Data!$A:$A,0),1)))</f>
        <v/>
      </c>
      <c r="P111" s="43" t="str">
        <f ca="1">IFERROR(INDEX(Data!$A$1:O$1002,_xlfn.AGGREGATE(15,6,(OFFSET(Data!$A$1,0,MATCH(P$6,Data!$1:$1,0)-1,1000,1)=IF(P$7="","Yes",P$7))/(OFFSET(Data!$A$1,0,MATCH(P$6,Data!$1:$1,0)-1,1000,1)=IF(P$7="","Yes",P$7))*ROW(Data!$C$1:$C$1002),ROW(P111)-ROW(P$7)),1),"")</f>
        <v>Sportsman Channel</v>
      </c>
      <c r="Q111" s="43" t="str">
        <f ca="1">IF(R111="","",IF(INDEX(Data!$BR:$BR,MATCH(R111,Data!$A:$A,0),1)=0,"",INDEX(Data!$BR:$BR,MATCH(R111,Data!$A:$A,0),1)))</f>
        <v/>
      </c>
      <c r="R111" s="43" t="str">
        <f ca="1">IFERROR(INDEX(Data!$A$1:Q$1002,_xlfn.AGGREGATE(15,6,(OFFSET(Data!$A$1,0,MATCH(R$6,Data!$1:$1,0)-1,1000,1)=IF(R$7="","Yes",R$7))/(OFFSET(Data!$A$1,0,MATCH(R$6,Data!$1:$1,0)-1,1000,1)=IF(R$7="","Yes",R$7))*ROW(Data!$C$1:$C$1002),ROW(R111)-ROW(R$7)),1),"")</f>
        <v>SEC Network</v>
      </c>
      <c r="S111" s="43" t="str">
        <f ca="1">IF(T111="","",IF(INDEX(Data!$BR:$BR,MATCH(T111,Data!$A:$A,0),1)=0,"",INDEX(Data!$BR:$BR,MATCH(T111,Data!$A:$A,0),1)))</f>
        <v/>
      </c>
      <c r="T111" s="43" t="str">
        <f ca="1">IFERROR(INDEX(Data!$A$1:R$1002,_xlfn.AGGREGATE(15,6,(OFFSET(Data!$A$1,0,MATCH(T$6,Data!$1:$1,0)-1,1000,1)=IF(T$7="","Yes",T$7))/(OFFSET(Data!$A$1,0,MATCH(T$6,Data!$1:$1,0)-1,1000,1)=IF(T$7="","Yes",T$7))*ROW(Data!$C$1:$C$1002),ROW(T111)-ROW(T$7)),1),"")</f>
        <v>Viendomovies</v>
      </c>
      <c r="U111" s="43" t="str">
        <f ca="1">IF(V111="","",IF(INDEX(Data!$BR:$BR,MATCH(V111,Data!$A:$A,0),1)=0,"",INDEX(Data!$BR:$BR,MATCH(V111,Data!$A:$A,0),1)))</f>
        <v/>
      </c>
      <c r="V111" s="43" t="str">
        <f ca="1">IFERROR(INDEX(Data!$A$1:T$1002,_xlfn.AGGREGATE(15,6,(OFFSET(Data!$A$1,0,MATCH(V$6,Data!$1:$1,0)-1,1000,1)=IF(V$7="","Yes",V$7))/(OFFSET(Data!$A$1,0,MATCH(V$6,Data!$1:$1,0)-1,1000,1)=IF(V$7="","Yes",V$7))*ROW(Data!$C$1:$C$1002),ROW(V111)-ROW(V$7)),1),"")</f>
        <v/>
      </c>
      <c r="W111" s="43" t="str">
        <f ca="1">IF(X111="","",IF(INDEX(Data!$BR:$BR,MATCH(X111,Data!$A:$A,0),1)=0,"",INDEX(Data!$BR:$BR,MATCH(X111,Data!$A:$A,0),1)))</f>
        <v/>
      </c>
      <c r="X111" s="43" t="str">
        <f ca="1">IFERROR(INDEX(Data!$A$1:Y$1002,_xlfn.AGGREGATE(15,6,(OFFSET(Data!$A$1,0,MATCH(X$6,Data!$1:$1,0)-1,1000,1)=IF(X$7="","Yes",X$7))/(OFFSET(Data!$A$1,0,MATCH(X$6,Data!$1:$1,0)-1,1000,1)=IF(X$7="","Yes",X$7))*ROW(Data!$C$1:$C$1002),ROW(X111)-ROW(X$7)),1),"")</f>
        <v/>
      </c>
      <c r="Y111" s="43" t="str">
        <f ca="1">IF(Z111="","",IF(INDEX(Data!$BR:$BR,MATCH(Z111,Data!$A:$A,0),1)=0,"",INDEX(Data!$BR:$BR,MATCH(Z111,Data!$A:$A,0),1)))</f>
        <v/>
      </c>
      <c r="Z111" s="43" t="str">
        <f ca="1">IFERROR(INDEX(Data!$A$1:AA$1002,_xlfn.AGGREGATE(15,6,(OFFSET(Data!$A$1,0,MATCH(Z$6,Data!$1:$1,0)-1,1000,1)=IF(Z$7="","Yes",Z$7))/(OFFSET(Data!$A$1,0,MATCH(Z$6,Data!$1:$1,0)-1,1000,1)=IF(Z$7="","Yes",Z$7))*ROW(Data!$C$1:$C$1002),ROW(Z111)-ROW(Z$7)),1),"")</f>
        <v/>
      </c>
      <c r="AA111" s="43" t="str">
        <f ca="1">IF(AB111="","",IF(INDEX(Data!$BR:$BR,MATCH(AB111,Data!$A:$A,0),1)=0,"",INDEX(Data!$BR:$BR,MATCH(AB111,Data!$A:$A,0),1)))</f>
        <v/>
      </c>
      <c r="AB111" s="43" t="str">
        <f ca="1">IFERROR(INDEX(Data!$A$1:AC$1002,_xlfn.AGGREGATE(15,6,(OFFSET(Data!$A$1,0,MATCH(AB$6,Data!$1:$1,0)-1,1000,1)=IF(AB$7="","Yes",AB$7))/(OFFSET(Data!$A$1,0,MATCH(AB$6,Data!$1:$1,0)-1,1000,1)=IF(AB$7="","Yes",AB$7))*ROW(Data!$C$1:$C$1002),ROW(AB111)-ROW(AB$7)),1),"")</f>
        <v/>
      </c>
      <c r="AC111" s="43" t="str">
        <f ca="1">IF(AD111="","",IF(INDEX(Data!$BR:$BR,MATCH(AD111,Data!$A:$A,0),1)=0,"",INDEX(Data!$BR:$BR,MATCH(AD111,Data!$A:$A,0),1)))</f>
        <v/>
      </c>
      <c r="AD111" s="43" t="str">
        <f ca="1">IFERROR(INDEX(Data!$A$1:AE$1002,_xlfn.AGGREGATE(15,6,(OFFSET(Data!$A$1,0,MATCH(AD$6,Data!$1:$1,0)-1,1000,1)=IF(AD$7="","Yes",AD$7))/(OFFSET(Data!$A$1,0,MATCH(AD$6,Data!$1:$1,0)-1,1000,1)=IF(AD$7="","Yes",AD$7))*ROW(Data!$C$1:$C$1002),ROW(AD111)-ROW(AD$7)),1),"")</f>
        <v/>
      </c>
      <c r="AE111" s="43" t="str">
        <f ca="1">IF(AF111="","",IF(INDEX(Data!$BR:$BR,MATCH(AF111,Data!$A:$A,0),1)=0,"",INDEX(Data!$BR:$BR,MATCH(AF111,Data!$A:$A,0),1)))</f>
        <v/>
      </c>
      <c r="AF111" s="43" t="str">
        <f ca="1">IFERROR(INDEX(Data!$A$1:AM$1002,_xlfn.AGGREGATE(15,6,(OFFSET(Data!$A$1,0,MATCH(AF$6,Data!$1:$1,0)-1,1000,1)=IF(AF$7="","Yes",AF$7))/(OFFSET(Data!$A$1,0,MATCH(AF$6,Data!$1:$1,0)-1,1000,1)=IF(AF$7="","Yes",AF$7))*ROW(Data!$C$1:$C$1002),ROW(AF111)-ROW(AF$7)),1),"")</f>
        <v/>
      </c>
      <c r="AG111" s="43" t="str">
        <f ca="1">IF(AH111="","",IF(INDEX(Data!$BR:$BR,MATCH(AH111,Data!$A:$A,0),1)=0,"",INDEX(Data!$BR:$BR,MATCH(AH111,Data!$A:$A,0),1)))</f>
        <v/>
      </c>
      <c r="AH111" s="43" t="str">
        <f ca="1">IFERROR(INDEX(Data!$A$1:AO$1002,_xlfn.AGGREGATE(15,6,(OFFSET(Data!$A$1,0,MATCH(AH$6,Data!$1:$1,0)-1,1000,1)=IF(AH$7="","Yes",AH$7))/(OFFSET(Data!$A$1,0,MATCH(AH$6,Data!$1:$1,0)-1,1000,1)=IF(AH$7="","Yes",AH$7))*ROW(Data!$C$1:$C$1002),ROW(AH111)-ROW(AH$7)),1),"")</f>
        <v/>
      </c>
      <c r="AI111" s="43" t="str">
        <f ca="1">IF(AJ111="","",IF(INDEX(Data!$BR:$BR,MATCH(AJ111,Data!$A:$A,0),1)=0,"",INDEX(Data!$BR:$BR,MATCH(AJ111,Data!$A:$A,0),1)))</f>
        <v/>
      </c>
      <c r="AJ111" s="43" t="str">
        <f ca="1">IFERROR(INDEX(Data!$A$1:AQ$1002,_xlfn.AGGREGATE(15,6,(OFFSET(Data!$A$1,0,MATCH(AJ$6,Data!$1:$1,0)-1,1000,1)=IF(AJ$7="","Yes",AJ$7))/(OFFSET(Data!$A$1,0,MATCH(AJ$6,Data!$1:$1,0)-1,1000,1)=IF(AJ$7="","Yes",AJ$7))*ROW(Data!$C$1:$C$1002),ROW(AJ111)-ROW(AJ$7)),1),"")</f>
        <v/>
      </c>
      <c r="AK111" s="43" t="str">
        <f ca="1">IF(AL111="","",IF(INDEX(Data!$BR:$BR,MATCH(AL111,Data!$A:$A,0),1)=0,"",INDEX(Data!$BR:$BR,MATCH(AL111,Data!$A:$A,0),1)))</f>
        <v/>
      </c>
      <c r="AL111" s="43" t="str">
        <f ca="1">IFERROR(INDEX(Data!$A$1:AS$1002,_xlfn.AGGREGATE(15,6,(OFFSET(Data!$A$1,0,MATCH(AL$6,Data!$1:$1,0)-1,1000,1)=IF(AL$7="","Yes",AL$7))/(OFFSET(Data!$A$1,0,MATCH(AL$6,Data!$1:$1,0)-1,1000,1)=IF(AL$7="","Yes",AL$7))*ROW(Data!$C$1:$C$1002),ROW(AL111)-ROW(AL$7)),1),"")</f>
        <v/>
      </c>
      <c r="AM111" s="43" t="str">
        <f ca="1">IF(AN111="","",IF(INDEX(Data!$BR:$BR,MATCH(AN111,Data!$A:$A,0),1)=0,"",INDEX(Data!$BR:$BR,MATCH(AN111,Data!$A:$A,0),1)))</f>
        <v/>
      </c>
      <c r="AN111" s="43" t="str">
        <f ca="1">IFERROR(INDEX(Data!$A$1:AU$1002,_xlfn.AGGREGATE(15,6,(OFFSET(Data!$A$1,0,MATCH(AN$6,Data!$1:$1,0)-1,1000,1)=IF(AN$7="","Yes",AN$7))/(OFFSET(Data!$A$1,0,MATCH(AN$6,Data!$1:$1,0)-1,1000,1)=IF(AN$7="","Yes",AN$7))*ROW(Data!$C$1:$C$1002),ROW(AN111)-ROW(AN$7)),1),"")</f>
        <v/>
      </c>
    </row>
    <row r="112" spans="1:40" x14ac:dyDescent="0.4">
      <c r="A112" s="43" t="str">
        <f ca="1">IF(B112="","",IF(INDEX(Data!$BR:$BR,MATCH(B112,Data!$A:$A,0),1)=0,"",INDEX(Data!$BR:$BR,MATCH(B112,Data!$A:$A,0),1)))</f>
        <v/>
      </c>
      <c r="B112" s="43" t="str">
        <f ca="1">IFERROR(INDEX(Data!A$1:$A$1002,_xlfn.AGGREGATE(15,6,(OFFSET(Data!$A$1,0,MATCH(B$6,Data!$1:$1,0)-1,1000,1)=IF(B$7="","Yes",B$7))/(OFFSET(Data!$A$1,0,MATCH(B$6,Data!$1:$1,0)-1,1000,1)=IF(B$7="","Yes",B$7))*ROW(Data!$C$1:$C$1002),ROW(B112)-ROW(B$7)),1),"")</f>
        <v/>
      </c>
      <c r="C112" s="43" t="str">
        <f ca="1">IF(D112="","",IF(INDEX(Data!$BR:$BR,MATCH(D112,Data!$A:$A,0),1)=0,"",INDEX(Data!$BR:$BR,MATCH(D112,Data!$A:$A,0),1)))</f>
        <v/>
      </c>
      <c r="D112" s="43" t="str">
        <f ca="1">IFERROR(INDEX(Data!$A$1:C$1002,_xlfn.AGGREGATE(15,6,(OFFSET(Data!$A$1,0,MATCH(D$6,Data!$1:$1,0)-1,1000,1)=IF(D$7="","Yes",D$7))/(OFFSET(Data!$A$1,0,MATCH(D$6,Data!$1:$1,0)-1,1000,1)=IF(D$7="","Yes",D$7))*ROW(Data!$C$1:$C$1002),ROW(D112)-ROW(D$7)),1),"")</f>
        <v/>
      </c>
      <c r="E112" s="43" t="str">
        <f ca="1">IF(F112="","",IF(INDEX(Data!$BR:$BR,MATCH(F112,Data!$A:$A,0),1)=0,"",INDEX(Data!$BR:$BR,MATCH(F112,Data!$A:$A,0),1)))</f>
        <v/>
      </c>
      <c r="F112" s="43" t="str">
        <f ca="1">IFERROR(INDEX(Data!$A$1:E$1002,_xlfn.AGGREGATE(15,6,(OFFSET(Data!$A$1,0,MATCH(F$6,Data!$1:$1,0)-1,1000,1)=IF(F$7="","Yes",F$7))/(OFFSET(Data!$A$1,0,MATCH(F$6,Data!$1:$1,0)-1,1000,1)=IF(F$7="","Yes",F$7))*ROW(Data!$C$1:$C$1002),ROW(F112)-ROW(F$7)),1),"")</f>
        <v/>
      </c>
      <c r="G112" s="43" t="str">
        <f ca="1">IF(H112="","",IF(INDEX(Data!$BR:$BR,MATCH(H112,Data!$A:$A,0),1)=0,"",INDEX(Data!$BR:$BR,MATCH(H112,Data!$A:$A,0),1)))</f>
        <v/>
      </c>
      <c r="H112" s="43" t="str">
        <f ca="1">IFERROR(INDEX(Data!$A$1:G$1002,_xlfn.AGGREGATE(15,6,(OFFSET(Data!$A$1,0,MATCH(H$6,Data!$1:$1,0)-1,1000,1)=IF(H$7="","Yes",H$7))/(OFFSET(Data!$A$1,0,MATCH(H$6,Data!$1:$1,0)-1,1000,1)=IF(H$7="","Yes",H$7))*ROW(Data!$C$1:$C$1002),ROW(H112)-ROW(H$7)),1),"")</f>
        <v/>
      </c>
      <c r="I112" s="43" t="str">
        <f ca="1">IF(J112="","",IF(INDEX(Data!$BR:$BR,MATCH(J112,Data!$A:$A,0),1)=0,"",INDEX(Data!$BR:$BR,MATCH(J112,Data!$A:$A,0),1)))</f>
        <v/>
      </c>
      <c r="J112" s="43" t="str">
        <f ca="1">IFERROR(INDEX(Data!$A$1:I$1002,_xlfn.AGGREGATE(15,6,(OFFSET(Data!$A$1,0,MATCH(J$6,Data!$1:$1,0)-1,1000,1)=IF(J$7="","Yes",J$7))/(OFFSET(Data!$A$1,0,MATCH(J$6,Data!$1:$1,0)-1,1000,1)=IF(J$7="","Yes",J$7))*ROW(Data!$C$1:$C$1002),ROW(J112)-ROW(J$7)),1),"")</f>
        <v/>
      </c>
      <c r="K112" s="43" t="str">
        <f ca="1">IF(L112="","",IF(INDEX(Data!$BR:$BR,MATCH(L112,Data!$A:$A,0),1)=0,"",INDEX(Data!$BR:$BR,MATCH(L112,Data!$A:$A,0),1)))</f>
        <v/>
      </c>
      <c r="L112" s="43" t="str">
        <f ca="1">IFERROR(INDEX(Data!$A$1:K$1002,_xlfn.AGGREGATE(15,6,(OFFSET(Data!$A$1,0,MATCH(L$6,Data!$1:$1,0)-1,1000,1)=IF(L$7="","Yes",L$7))/(OFFSET(Data!$A$1,0,MATCH(L$6,Data!$1:$1,0)-1,1000,1)=IF(L$7="","Yes",L$7))*ROW(Data!$C$1:$C$1002),ROW(L112)-ROW(L$7)),1),"")</f>
        <v/>
      </c>
      <c r="M112" s="43" t="str">
        <f ca="1">IF(N112="","",IF(INDEX(Data!$BR:$BR,MATCH(N112,Data!$A:$A,0),1)=0,"",INDEX(Data!$BR:$BR,MATCH(N112,Data!$A:$A,0),1)))</f>
        <v/>
      </c>
      <c r="N112" s="43" t="str">
        <f ca="1">IFERROR(INDEX(Data!$A$1:M$1002,_xlfn.AGGREGATE(15,6,(OFFSET(Data!$A$1,0,MATCH(N$6,Data!$1:$1,0)-1,1000,1)=IF(N$7="","Yes",N$7))/(OFFSET(Data!$A$1,0,MATCH(N$6,Data!$1:$1,0)-1,1000,1)=IF(N$7="","Yes",N$7))*ROW(Data!$C$1:$C$1002),ROW(N112)-ROW(N$7)),1),"")</f>
        <v/>
      </c>
      <c r="O112" s="43" t="str">
        <f ca="1">IF(P112="","",IF(INDEX(Data!$BR:$BR,MATCH(P112,Data!$A:$A,0),1)=0,"",INDEX(Data!$BR:$BR,MATCH(P112,Data!$A:$A,0),1)))</f>
        <v/>
      </c>
      <c r="P112" s="43" t="str">
        <f ca="1">IFERROR(INDEX(Data!$A$1:O$1002,_xlfn.AGGREGATE(15,6,(OFFSET(Data!$A$1,0,MATCH(P$6,Data!$1:$1,0)-1,1000,1)=IF(P$7="","Yes",P$7))/(OFFSET(Data!$A$1,0,MATCH(P$6,Data!$1:$1,0)-1,1000,1)=IF(P$7="","Yes",P$7))*ROW(Data!$C$1:$C$1002),ROW(P112)-ROW(P$7)),1),"")</f>
        <v>Sundance TV</v>
      </c>
      <c r="Q112" s="43" t="str">
        <f ca="1">IF(R112="","",IF(INDEX(Data!$BR:$BR,MATCH(R112,Data!$A:$A,0),1)=0,"",INDEX(Data!$BR:$BR,MATCH(R112,Data!$A:$A,0),1)))</f>
        <v/>
      </c>
      <c r="R112" s="43" t="str">
        <f ca="1">IFERROR(INDEX(Data!$A$1:Q$1002,_xlfn.AGGREGATE(15,6,(OFFSET(Data!$A$1,0,MATCH(R$6,Data!$1:$1,0)-1,1000,1)=IF(R$7="","Yes",R$7))/(OFFSET(Data!$A$1,0,MATCH(R$6,Data!$1:$1,0)-1,1000,1)=IF(R$7="","Yes",R$7))*ROW(Data!$C$1:$C$1002),ROW(R112)-ROW(R$7)),1),"")</f>
        <v>Sportsman Channel</v>
      </c>
      <c r="S112" s="43" t="str">
        <f ca="1">IF(T112="","",IF(INDEX(Data!$BR:$BR,MATCH(T112,Data!$A:$A,0),1)=0,"",INDEX(Data!$BR:$BR,MATCH(T112,Data!$A:$A,0),1)))</f>
        <v/>
      </c>
      <c r="T112" s="43" t="str">
        <f ca="1">IFERROR(INDEX(Data!$A$1:R$1002,_xlfn.AGGREGATE(15,6,(OFFSET(Data!$A$1,0,MATCH(T$6,Data!$1:$1,0)-1,1000,1)=IF(T$7="","Yes",T$7))/(OFFSET(Data!$A$1,0,MATCH(T$6,Data!$1:$1,0)-1,1000,1)=IF(T$7="","Yes",T$7))*ROW(Data!$C$1:$C$1002),ROW(T112)-ROW(T$7)),1),"")</f>
        <v>VME</v>
      </c>
      <c r="U112" s="43" t="str">
        <f ca="1">IF(V112="","",IF(INDEX(Data!$BR:$BR,MATCH(V112,Data!$A:$A,0),1)=0,"",INDEX(Data!$BR:$BR,MATCH(V112,Data!$A:$A,0),1)))</f>
        <v/>
      </c>
      <c r="V112" s="43" t="str">
        <f ca="1">IFERROR(INDEX(Data!$A$1:T$1002,_xlfn.AGGREGATE(15,6,(OFFSET(Data!$A$1,0,MATCH(V$6,Data!$1:$1,0)-1,1000,1)=IF(V$7="","Yes",V$7))/(OFFSET(Data!$A$1,0,MATCH(V$6,Data!$1:$1,0)-1,1000,1)=IF(V$7="","Yes",V$7))*ROW(Data!$C$1:$C$1002),ROW(V112)-ROW(V$7)),1),"")</f>
        <v/>
      </c>
      <c r="W112" s="43" t="str">
        <f ca="1">IF(X112="","",IF(INDEX(Data!$BR:$BR,MATCH(X112,Data!$A:$A,0),1)=0,"",INDEX(Data!$BR:$BR,MATCH(X112,Data!$A:$A,0),1)))</f>
        <v/>
      </c>
      <c r="X112" s="43" t="str">
        <f ca="1">IFERROR(INDEX(Data!$A$1:Y$1002,_xlfn.AGGREGATE(15,6,(OFFSET(Data!$A$1,0,MATCH(X$6,Data!$1:$1,0)-1,1000,1)=IF(X$7="","Yes",X$7))/(OFFSET(Data!$A$1,0,MATCH(X$6,Data!$1:$1,0)-1,1000,1)=IF(X$7="","Yes",X$7))*ROW(Data!$C$1:$C$1002),ROW(X112)-ROW(X$7)),1),"")</f>
        <v/>
      </c>
      <c r="Y112" s="43" t="str">
        <f ca="1">IF(Z112="","",IF(INDEX(Data!$BR:$BR,MATCH(Z112,Data!$A:$A,0),1)=0,"",INDEX(Data!$BR:$BR,MATCH(Z112,Data!$A:$A,0),1)))</f>
        <v/>
      </c>
      <c r="Z112" s="43" t="str">
        <f ca="1">IFERROR(INDEX(Data!$A$1:AA$1002,_xlfn.AGGREGATE(15,6,(OFFSET(Data!$A$1,0,MATCH(Z$6,Data!$1:$1,0)-1,1000,1)=IF(Z$7="","Yes",Z$7))/(OFFSET(Data!$A$1,0,MATCH(Z$6,Data!$1:$1,0)-1,1000,1)=IF(Z$7="","Yes",Z$7))*ROW(Data!$C$1:$C$1002),ROW(Z112)-ROW(Z$7)),1),"")</f>
        <v/>
      </c>
      <c r="AA112" s="43" t="str">
        <f ca="1">IF(AB112="","",IF(INDEX(Data!$BR:$BR,MATCH(AB112,Data!$A:$A,0),1)=0,"",INDEX(Data!$BR:$BR,MATCH(AB112,Data!$A:$A,0),1)))</f>
        <v/>
      </c>
      <c r="AB112" s="43" t="str">
        <f ca="1">IFERROR(INDEX(Data!$A$1:AC$1002,_xlfn.AGGREGATE(15,6,(OFFSET(Data!$A$1,0,MATCH(AB$6,Data!$1:$1,0)-1,1000,1)=IF(AB$7="","Yes",AB$7))/(OFFSET(Data!$A$1,0,MATCH(AB$6,Data!$1:$1,0)-1,1000,1)=IF(AB$7="","Yes",AB$7))*ROW(Data!$C$1:$C$1002),ROW(AB112)-ROW(AB$7)),1),"")</f>
        <v/>
      </c>
      <c r="AC112" s="43" t="str">
        <f ca="1">IF(AD112="","",IF(INDEX(Data!$BR:$BR,MATCH(AD112,Data!$A:$A,0),1)=0,"",INDEX(Data!$BR:$BR,MATCH(AD112,Data!$A:$A,0),1)))</f>
        <v/>
      </c>
      <c r="AD112" s="43" t="str">
        <f ca="1">IFERROR(INDEX(Data!$A$1:AE$1002,_xlfn.AGGREGATE(15,6,(OFFSET(Data!$A$1,0,MATCH(AD$6,Data!$1:$1,0)-1,1000,1)=IF(AD$7="","Yes",AD$7))/(OFFSET(Data!$A$1,0,MATCH(AD$6,Data!$1:$1,0)-1,1000,1)=IF(AD$7="","Yes",AD$7))*ROW(Data!$C$1:$C$1002),ROW(AD112)-ROW(AD$7)),1),"")</f>
        <v/>
      </c>
      <c r="AE112" s="43" t="str">
        <f ca="1">IF(AF112="","",IF(INDEX(Data!$BR:$BR,MATCH(AF112,Data!$A:$A,0),1)=0,"",INDEX(Data!$BR:$BR,MATCH(AF112,Data!$A:$A,0),1)))</f>
        <v/>
      </c>
      <c r="AF112" s="43" t="str">
        <f ca="1">IFERROR(INDEX(Data!$A$1:AM$1002,_xlfn.AGGREGATE(15,6,(OFFSET(Data!$A$1,0,MATCH(AF$6,Data!$1:$1,0)-1,1000,1)=IF(AF$7="","Yes",AF$7))/(OFFSET(Data!$A$1,0,MATCH(AF$6,Data!$1:$1,0)-1,1000,1)=IF(AF$7="","Yes",AF$7))*ROW(Data!$C$1:$C$1002),ROW(AF112)-ROW(AF$7)),1),"")</f>
        <v/>
      </c>
      <c r="AG112" s="43" t="str">
        <f ca="1">IF(AH112="","",IF(INDEX(Data!$BR:$BR,MATCH(AH112,Data!$A:$A,0),1)=0,"",INDEX(Data!$BR:$BR,MATCH(AH112,Data!$A:$A,0),1)))</f>
        <v/>
      </c>
      <c r="AH112" s="43" t="str">
        <f ca="1">IFERROR(INDEX(Data!$A$1:AO$1002,_xlfn.AGGREGATE(15,6,(OFFSET(Data!$A$1,0,MATCH(AH$6,Data!$1:$1,0)-1,1000,1)=IF(AH$7="","Yes",AH$7))/(OFFSET(Data!$A$1,0,MATCH(AH$6,Data!$1:$1,0)-1,1000,1)=IF(AH$7="","Yes",AH$7))*ROW(Data!$C$1:$C$1002),ROW(AH112)-ROW(AH$7)),1),"")</f>
        <v/>
      </c>
      <c r="AI112" s="43" t="str">
        <f ca="1">IF(AJ112="","",IF(INDEX(Data!$BR:$BR,MATCH(AJ112,Data!$A:$A,0),1)=0,"",INDEX(Data!$BR:$BR,MATCH(AJ112,Data!$A:$A,0),1)))</f>
        <v/>
      </c>
      <c r="AJ112" s="43" t="str">
        <f ca="1">IFERROR(INDEX(Data!$A$1:AQ$1002,_xlfn.AGGREGATE(15,6,(OFFSET(Data!$A$1,0,MATCH(AJ$6,Data!$1:$1,0)-1,1000,1)=IF(AJ$7="","Yes",AJ$7))/(OFFSET(Data!$A$1,0,MATCH(AJ$6,Data!$1:$1,0)-1,1000,1)=IF(AJ$7="","Yes",AJ$7))*ROW(Data!$C$1:$C$1002),ROW(AJ112)-ROW(AJ$7)),1),"")</f>
        <v/>
      </c>
      <c r="AK112" s="43" t="str">
        <f ca="1">IF(AL112="","",IF(INDEX(Data!$BR:$BR,MATCH(AL112,Data!$A:$A,0),1)=0,"",INDEX(Data!$BR:$BR,MATCH(AL112,Data!$A:$A,0),1)))</f>
        <v/>
      </c>
      <c r="AL112" s="43" t="str">
        <f ca="1">IFERROR(INDEX(Data!$A$1:AS$1002,_xlfn.AGGREGATE(15,6,(OFFSET(Data!$A$1,0,MATCH(AL$6,Data!$1:$1,0)-1,1000,1)=IF(AL$7="","Yes",AL$7))/(OFFSET(Data!$A$1,0,MATCH(AL$6,Data!$1:$1,0)-1,1000,1)=IF(AL$7="","Yes",AL$7))*ROW(Data!$C$1:$C$1002),ROW(AL112)-ROW(AL$7)),1),"")</f>
        <v/>
      </c>
      <c r="AM112" s="43" t="str">
        <f ca="1">IF(AN112="","",IF(INDEX(Data!$BR:$BR,MATCH(AN112,Data!$A:$A,0),1)=0,"",INDEX(Data!$BR:$BR,MATCH(AN112,Data!$A:$A,0),1)))</f>
        <v/>
      </c>
      <c r="AN112" s="43" t="str">
        <f ca="1">IFERROR(INDEX(Data!$A$1:AU$1002,_xlfn.AGGREGATE(15,6,(OFFSET(Data!$A$1,0,MATCH(AN$6,Data!$1:$1,0)-1,1000,1)=IF(AN$7="","Yes",AN$7))/(OFFSET(Data!$A$1,0,MATCH(AN$6,Data!$1:$1,0)-1,1000,1)=IF(AN$7="","Yes",AN$7))*ROW(Data!$C$1:$C$1002),ROW(AN112)-ROW(AN$7)),1),"")</f>
        <v/>
      </c>
    </row>
    <row r="113" spans="1:40" ht="24" x14ac:dyDescent="0.4">
      <c r="A113" s="43" t="str">
        <f ca="1">IF(B113="","",IF(INDEX(Data!$BR:$BR,MATCH(B113,Data!$A:$A,0),1)=0,"",INDEX(Data!$BR:$BR,MATCH(B113,Data!$A:$A,0),1)))</f>
        <v/>
      </c>
      <c r="B113" s="43" t="str">
        <f ca="1">IFERROR(INDEX(Data!A$1:$A$1002,_xlfn.AGGREGATE(15,6,(OFFSET(Data!$A$1,0,MATCH(B$6,Data!$1:$1,0)-1,1000,1)=IF(B$7="","Yes",B$7))/(OFFSET(Data!$A$1,0,MATCH(B$6,Data!$1:$1,0)-1,1000,1)=IF(B$7="","Yes",B$7))*ROW(Data!$C$1:$C$1002),ROW(B113)-ROW(B$7)),1),"")</f>
        <v/>
      </c>
      <c r="C113" s="43" t="str">
        <f ca="1">IF(D113="","",IF(INDEX(Data!$BR:$BR,MATCH(D113,Data!$A:$A,0),1)=0,"",INDEX(Data!$BR:$BR,MATCH(D113,Data!$A:$A,0),1)))</f>
        <v/>
      </c>
      <c r="D113" s="43" t="str">
        <f ca="1">IFERROR(INDEX(Data!$A$1:C$1002,_xlfn.AGGREGATE(15,6,(OFFSET(Data!$A$1,0,MATCH(D$6,Data!$1:$1,0)-1,1000,1)=IF(D$7="","Yes",D$7))/(OFFSET(Data!$A$1,0,MATCH(D$6,Data!$1:$1,0)-1,1000,1)=IF(D$7="","Yes",D$7))*ROW(Data!$C$1:$C$1002),ROW(D113)-ROW(D$7)),1),"")</f>
        <v/>
      </c>
      <c r="E113" s="43" t="str">
        <f ca="1">IF(F113="","",IF(INDEX(Data!$BR:$BR,MATCH(F113,Data!$A:$A,0),1)=0,"",INDEX(Data!$BR:$BR,MATCH(F113,Data!$A:$A,0),1)))</f>
        <v/>
      </c>
      <c r="F113" s="43" t="str">
        <f ca="1">IFERROR(INDEX(Data!$A$1:E$1002,_xlfn.AGGREGATE(15,6,(OFFSET(Data!$A$1,0,MATCH(F$6,Data!$1:$1,0)-1,1000,1)=IF(F$7="","Yes",F$7))/(OFFSET(Data!$A$1,0,MATCH(F$6,Data!$1:$1,0)-1,1000,1)=IF(F$7="","Yes",F$7))*ROW(Data!$C$1:$C$1002),ROW(F113)-ROW(F$7)),1),"")</f>
        <v/>
      </c>
      <c r="G113" s="43" t="str">
        <f ca="1">IF(H113="","",IF(INDEX(Data!$BR:$BR,MATCH(H113,Data!$A:$A,0),1)=0,"",INDEX(Data!$BR:$BR,MATCH(H113,Data!$A:$A,0),1)))</f>
        <v/>
      </c>
      <c r="H113" s="43" t="str">
        <f ca="1">IFERROR(INDEX(Data!$A$1:G$1002,_xlfn.AGGREGATE(15,6,(OFFSET(Data!$A$1,0,MATCH(H$6,Data!$1:$1,0)-1,1000,1)=IF(H$7="","Yes",H$7))/(OFFSET(Data!$A$1,0,MATCH(H$6,Data!$1:$1,0)-1,1000,1)=IF(H$7="","Yes",H$7))*ROW(Data!$C$1:$C$1002),ROW(H113)-ROW(H$7)),1),"")</f>
        <v/>
      </c>
      <c r="I113" s="43" t="str">
        <f ca="1">IF(J113="","",IF(INDEX(Data!$BR:$BR,MATCH(J113,Data!$A:$A,0),1)=0,"",INDEX(Data!$BR:$BR,MATCH(J113,Data!$A:$A,0),1)))</f>
        <v/>
      </c>
      <c r="J113" s="43" t="str">
        <f ca="1">IFERROR(INDEX(Data!$A$1:I$1002,_xlfn.AGGREGATE(15,6,(OFFSET(Data!$A$1,0,MATCH(J$6,Data!$1:$1,0)-1,1000,1)=IF(J$7="","Yes",J$7))/(OFFSET(Data!$A$1,0,MATCH(J$6,Data!$1:$1,0)-1,1000,1)=IF(J$7="","Yes",J$7))*ROW(Data!$C$1:$C$1002),ROW(J113)-ROW(J$7)),1),"")</f>
        <v/>
      </c>
      <c r="K113" s="43" t="str">
        <f ca="1">IF(L113="","",IF(INDEX(Data!$BR:$BR,MATCH(L113,Data!$A:$A,0),1)=0,"",INDEX(Data!$BR:$BR,MATCH(L113,Data!$A:$A,0),1)))</f>
        <v/>
      </c>
      <c r="L113" s="43" t="str">
        <f ca="1">IFERROR(INDEX(Data!$A$1:K$1002,_xlfn.AGGREGATE(15,6,(OFFSET(Data!$A$1,0,MATCH(L$6,Data!$1:$1,0)-1,1000,1)=IF(L$7="","Yes",L$7))/(OFFSET(Data!$A$1,0,MATCH(L$6,Data!$1:$1,0)-1,1000,1)=IF(L$7="","Yes",L$7))*ROW(Data!$C$1:$C$1002),ROW(L113)-ROW(L$7)),1),"")</f>
        <v/>
      </c>
      <c r="M113" s="43" t="str">
        <f ca="1">IF(N113="","",IF(INDEX(Data!$BR:$BR,MATCH(N113,Data!$A:$A,0),1)=0,"",INDEX(Data!$BR:$BR,MATCH(N113,Data!$A:$A,0),1)))</f>
        <v/>
      </c>
      <c r="N113" s="43" t="str">
        <f ca="1">IFERROR(INDEX(Data!$A$1:M$1002,_xlfn.AGGREGATE(15,6,(OFFSET(Data!$A$1,0,MATCH(N$6,Data!$1:$1,0)-1,1000,1)=IF(N$7="","Yes",N$7))/(OFFSET(Data!$A$1,0,MATCH(N$6,Data!$1:$1,0)-1,1000,1)=IF(N$7="","Yes",N$7))*ROW(Data!$C$1:$C$1002),ROW(N113)-ROW(N$7)),1),"")</f>
        <v/>
      </c>
      <c r="O113" s="43" t="str">
        <f ca="1">IF(P113="","",IF(INDEX(Data!$BR:$BR,MATCH(P113,Data!$A:$A,0),1)=0,"",INDEX(Data!$BR:$BR,MATCH(P113,Data!$A:$A,0),1)))</f>
        <v/>
      </c>
      <c r="P113" s="43" t="str">
        <f ca="1">IFERROR(INDEX(Data!$A$1:O$1002,_xlfn.AGGREGATE(15,6,(OFFSET(Data!$A$1,0,MATCH(P$6,Data!$1:$1,0)-1,1000,1)=IF(P$7="","Yes",P$7))/(OFFSET(Data!$A$1,0,MATCH(P$6,Data!$1:$1,0)-1,1000,1)=IF(P$7="","Yes",P$7))*ROW(Data!$C$1:$C$1002),ROW(P113)-ROW(P$7)),1),"")</f>
        <v>Syfy</v>
      </c>
      <c r="Q113" s="43" t="str">
        <f ca="1">IF(R113="","",IF(INDEX(Data!$BR:$BR,MATCH(R113,Data!$A:$A,0),1)=0,"",INDEX(Data!$BR:$BR,MATCH(R113,Data!$A:$A,0),1)))</f>
        <v/>
      </c>
      <c r="R113" s="43" t="str">
        <f ca="1">IFERROR(INDEX(Data!$A$1:Q$1002,_xlfn.AGGREGATE(15,6,(OFFSET(Data!$A$1,0,MATCH(R$6,Data!$1:$1,0)-1,1000,1)=IF(R$7="","Yes",R$7))/(OFFSET(Data!$A$1,0,MATCH(R$6,Data!$1:$1,0)-1,1000,1)=IF(R$7="","Yes",R$7))*ROW(Data!$C$1:$C$1002),ROW(R113)-ROW(R$7)),1),"")</f>
        <v>STARZ ENCORE Action</v>
      </c>
      <c r="S113" s="43" t="str">
        <f ca="1">IF(T113="","",IF(INDEX(Data!$BR:$BR,MATCH(T113,Data!$A:$A,0),1)=0,"",INDEX(Data!$BR:$BR,MATCH(T113,Data!$A:$A,0),1)))</f>
        <v/>
      </c>
      <c r="T113" s="43" t="str">
        <f ca="1">IFERROR(INDEX(Data!$A$1:R$1002,_xlfn.AGGREGATE(15,6,(OFFSET(Data!$A$1,0,MATCH(T$6,Data!$1:$1,0)-1,1000,1)=IF(T$7="","Yes",T$7))/(OFFSET(Data!$A$1,0,MATCH(T$6,Data!$1:$1,0)-1,1000,1)=IF(T$7="","Yes",T$7))*ROW(Data!$C$1:$C$1002),ROW(T113)-ROW(T$7)),1),"")</f>
        <v>WAPA America</v>
      </c>
      <c r="U113" s="43" t="str">
        <f ca="1">IF(V113="","",IF(INDEX(Data!$BR:$BR,MATCH(V113,Data!$A:$A,0),1)=0,"",INDEX(Data!$BR:$BR,MATCH(V113,Data!$A:$A,0),1)))</f>
        <v/>
      </c>
      <c r="V113" s="43" t="str">
        <f ca="1">IFERROR(INDEX(Data!$A$1:T$1002,_xlfn.AGGREGATE(15,6,(OFFSET(Data!$A$1,0,MATCH(V$6,Data!$1:$1,0)-1,1000,1)=IF(V$7="","Yes",V$7))/(OFFSET(Data!$A$1,0,MATCH(V$6,Data!$1:$1,0)-1,1000,1)=IF(V$7="","Yes",V$7))*ROW(Data!$C$1:$C$1002),ROW(V113)-ROW(V$7)),1),"")</f>
        <v/>
      </c>
      <c r="W113" s="43" t="str">
        <f ca="1">IF(X113="","",IF(INDEX(Data!$BR:$BR,MATCH(X113,Data!$A:$A,0),1)=0,"",INDEX(Data!$BR:$BR,MATCH(X113,Data!$A:$A,0),1)))</f>
        <v/>
      </c>
      <c r="X113" s="43" t="str">
        <f ca="1">IFERROR(INDEX(Data!$A$1:Y$1002,_xlfn.AGGREGATE(15,6,(OFFSET(Data!$A$1,0,MATCH(X$6,Data!$1:$1,0)-1,1000,1)=IF(X$7="","Yes",X$7))/(OFFSET(Data!$A$1,0,MATCH(X$6,Data!$1:$1,0)-1,1000,1)=IF(X$7="","Yes",X$7))*ROW(Data!$C$1:$C$1002),ROW(X113)-ROW(X$7)),1),"")</f>
        <v/>
      </c>
      <c r="Y113" s="43" t="str">
        <f ca="1">IF(Z113="","",IF(INDEX(Data!$BR:$BR,MATCH(Z113,Data!$A:$A,0),1)=0,"",INDEX(Data!$BR:$BR,MATCH(Z113,Data!$A:$A,0),1)))</f>
        <v/>
      </c>
      <c r="Z113" s="43" t="str">
        <f ca="1">IFERROR(INDEX(Data!$A$1:AA$1002,_xlfn.AGGREGATE(15,6,(OFFSET(Data!$A$1,0,MATCH(Z$6,Data!$1:$1,0)-1,1000,1)=IF(Z$7="","Yes",Z$7))/(OFFSET(Data!$A$1,0,MATCH(Z$6,Data!$1:$1,0)-1,1000,1)=IF(Z$7="","Yes",Z$7))*ROW(Data!$C$1:$C$1002),ROW(Z113)-ROW(Z$7)),1),"")</f>
        <v/>
      </c>
      <c r="AA113" s="43" t="str">
        <f ca="1">IF(AB113="","",IF(INDEX(Data!$BR:$BR,MATCH(AB113,Data!$A:$A,0),1)=0,"",INDEX(Data!$BR:$BR,MATCH(AB113,Data!$A:$A,0),1)))</f>
        <v/>
      </c>
      <c r="AB113" s="43" t="str">
        <f ca="1">IFERROR(INDEX(Data!$A$1:AC$1002,_xlfn.AGGREGATE(15,6,(OFFSET(Data!$A$1,0,MATCH(AB$6,Data!$1:$1,0)-1,1000,1)=IF(AB$7="","Yes",AB$7))/(OFFSET(Data!$A$1,0,MATCH(AB$6,Data!$1:$1,0)-1,1000,1)=IF(AB$7="","Yes",AB$7))*ROW(Data!$C$1:$C$1002),ROW(AB113)-ROW(AB$7)),1),"")</f>
        <v/>
      </c>
      <c r="AC113" s="43" t="str">
        <f ca="1">IF(AD113="","",IF(INDEX(Data!$BR:$BR,MATCH(AD113,Data!$A:$A,0),1)=0,"",INDEX(Data!$BR:$BR,MATCH(AD113,Data!$A:$A,0),1)))</f>
        <v/>
      </c>
      <c r="AD113" s="43" t="str">
        <f ca="1">IFERROR(INDEX(Data!$A$1:AE$1002,_xlfn.AGGREGATE(15,6,(OFFSET(Data!$A$1,0,MATCH(AD$6,Data!$1:$1,0)-1,1000,1)=IF(AD$7="","Yes",AD$7))/(OFFSET(Data!$A$1,0,MATCH(AD$6,Data!$1:$1,0)-1,1000,1)=IF(AD$7="","Yes",AD$7))*ROW(Data!$C$1:$C$1002),ROW(AD113)-ROW(AD$7)),1),"")</f>
        <v/>
      </c>
      <c r="AE113" s="43" t="str">
        <f ca="1">IF(AF113="","",IF(INDEX(Data!$BR:$BR,MATCH(AF113,Data!$A:$A,0),1)=0,"",INDEX(Data!$BR:$BR,MATCH(AF113,Data!$A:$A,0),1)))</f>
        <v/>
      </c>
      <c r="AF113" s="43" t="str">
        <f ca="1">IFERROR(INDEX(Data!$A$1:AM$1002,_xlfn.AGGREGATE(15,6,(OFFSET(Data!$A$1,0,MATCH(AF$6,Data!$1:$1,0)-1,1000,1)=IF(AF$7="","Yes",AF$7))/(OFFSET(Data!$A$1,0,MATCH(AF$6,Data!$1:$1,0)-1,1000,1)=IF(AF$7="","Yes",AF$7))*ROW(Data!$C$1:$C$1002),ROW(AF113)-ROW(AF$7)),1),"")</f>
        <v/>
      </c>
      <c r="AG113" s="43" t="str">
        <f ca="1">IF(AH113="","",IF(INDEX(Data!$BR:$BR,MATCH(AH113,Data!$A:$A,0),1)=0,"",INDEX(Data!$BR:$BR,MATCH(AH113,Data!$A:$A,0),1)))</f>
        <v/>
      </c>
      <c r="AH113" s="43" t="str">
        <f ca="1">IFERROR(INDEX(Data!$A$1:AO$1002,_xlfn.AGGREGATE(15,6,(OFFSET(Data!$A$1,0,MATCH(AH$6,Data!$1:$1,0)-1,1000,1)=IF(AH$7="","Yes",AH$7))/(OFFSET(Data!$A$1,0,MATCH(AH$6,Data!$1:$1,0)-1,1000,1)=IF(AH$7="","Yes",AH$7))*ROW(Data!$C$1:$C$1002),ROW(AH113)-ROW(AH$7)),1),"")</f>
        <v/>
      </c>
      <c r="AI113" s="43" t="str">
        <f ca="1">IF(AJ113="","",IF(INDEX(Data!$BR:$BR,MATCH(AJ113,Data!$A:$A,0),1)=0,"",INDEX(Data!$BR:$BR,MATCH(AJ113,Data!$A:$A,0),1)))</f>
        <v/>
      </c>
      <c r="AJ113" s="43" t="str">
        <f ca="1">IFERROR(INDEX(Data!$A$1:AQ$1002,_xlfn.AGGREGATE(15,6,(OFFSET(Data!$A$1,0,MATCH(AJ$6,Data!$1:$1,0)-1,1000,1)=IF(AJ$7="","Yes",AJ$7))/(OFFSET(Data!$A$1,0,MATCH(AJ$6,Data!$1:$1,0)-1,1000,1)=IF(AJ$7="","Yes",AJ$7))*ROW(Data!$C$1:$C$1002),ROW(AJ113)-ROW(AJ$7)),1),"")</f>
        <v/>
      </c>
      <c r="AK113" s="43" t="str">
        <f ca="1">IF(AL113="","",IF(INDEX(Data!$BR:$BR,MATCH(AL113,Data!$A:$A,0),1)=0,"",INDEX(Data!$BR:$BR,MATCH(AL113,Data!$A:$A,0),1)))</f>
        <v/>
      </c>
      <c r="AL113" s="43" t="str">
        <f ca="1">IFERROR(INDEX(Data!$A$1:AS$1002,_xlfn.AGGREGATE(15,6,(OFFSET(Data!$A$1,0,MATCH(AL$6,Data!$1:$1,0)-1,1000,1)=IF(AL$7="","Yes",AL$7))/(OFFSET(Data!$A$1,0,MATCH(AL$6,Data!$1:$1,0)-1,1000,1)=IF(AL$7="","Yes",AL$7))*ROW(Data!$C$1:$C$1002),ROW(AL113)-ROW(AL$7)),1),"")</f>
        <v/>
      </c>
      <c r="AM113" s="43" t="str">
        <f ca="1">IF(AN113="","",IF(INDEX(Data!$BR:$BR,MATCH(AN113,Data!$A:$A,0),1)=0,"",INDEX(Data!$BR:$BR,MATCH(AN113,Data!$A:$A,0),1)))</f>
        <v/>
      </c>
      <c r="AN113" s="43" t="str">
        <f ca="1">IFERROR(INDEX(Data!$A$1:AU$1002,_xlfn.AGGREGATE(15,6,(OFFSET(Data!$A$1,0,MATCH(AN$6,Data!$1:$1,0)-1,1000,1)=IF(AN$7="","Yes",AN$7))/(OFFSET(Data!$A$1,0,MATCH(AN$6,Data!$1:$1,0)-1,1000,1)=IF(AN$7="","Yes",AN$7))*ROW(Data!$C$1:$C$1002),ROW(AN113)-ROW(AN$7)),1),"")</f>
        <v/>
      </c>
    </row>
    <row r="114" spans="1:40" ht="24" x14ac:dyDescent="0.4">
      <c r="A114" s="43" t="str">
        <f ca="1">IF(B114="","",IF(INDEX(Data!$BR:$BR,MATCH(B114,Data!$A:$A,0),1)=0,"",INDEX(Data!$BR:$BR,MATCH(B114,Data!$A:$A,0),1)))</f>
        <v/>
      </c>
      <c r="B114" s="43" t="str">
        <f ca="1">IFERROR(INDEX(Data!A$1:$A$1002,_xlfn.AGGREGATE(15,6,(OFFSET(Data!$A$1,0,MATCH(B$6,Data!$1:$1,0)-1,1000,1)=IF(B$7="","Yes",B$7))/(OFFSET(Data!$A$1,0,MATCH(B$6,Data!$1:$1,0)-1,1000,1)=IF(B$7="","Yes",B$7))*ROW(Data!$C$1:$C$1002),ROW(B114)-ROW(B$7)),1),"")</f>
        <v/>
      </c>
      <c r="C114" s="43" t="str">
        <f ca="1">IF(D114="","",IF(INDEX(Data!$BR:$BR,MATCH(D114,Data!$A:$A,0),1)=0,"",INDEX(Data!$BR:$BR,MATCH(D114,Data!$A:$A,0),1)))</f>
        <v/>
      </c>
      <c r="D114" s="43" t="str">
        <f ca="1">IFERROR(INDEX(Data!$A$1:C$1002,_xlfn.AGGREGATE(15,6,(OFFSET(Data!$A$1,0,MATCH(D$6,Data!$1:$1,0)-1,1000,1)=IF(D$7="","Yes",D$7))/(OFFSET(Data!$A$1,0,MATCH(D$6,Data!$1:$1,0)-1,1000,1)=IF(D$7="","Yes",D$7))*ROW(Data!$C$1:$C$1002),ROW(D114)-ROW(D$7)),1),"")</f>
        <v/>
      </c>
      <c r="E114" s="43" t="str">
        <f ca="1">IF(F114="","",IF(INDEX(Data!$BR:$BR,MATCH(F114,Data!$A:$A,0),1)=0,"",INDEX(Data!$BR:$BR,MATCH(F114,Data!$A:$A,0),1)))</f>
        <v/>
      </c>
      <c r="F114" s="43" t="str">
        <f ca="1">IFERROR(INDEX(Data!$A$1:E$1002,_xlfn.AGGREGATE(15,6,(OFFSET(Data!$A$1,0,MATCH(F$6,Data!$1:$1,0)-1,1000,1)=IF(F$7="","Yes",F$7))/(OFFSET(Data!$A$1,0,MATCH(F$6,Data!$1:$1,0)-1,1000,1)=IF(F$7="","Yes",F$7))*ROW(Data!$C$1:$C$1002),ROW(F114)-ROW(F$7)),1),"")</f>
        <v/>
      </c>
      <c r="G114" s="43" t="str">
        <f ca="1">IF(H114="","",IF(INDEX(Data!$BR:$BR,MATCH(H114,Data!$A:$A,0),1)=0,"",INDEX(Data!$BR:$BR,MATCH(H114,Data!$A:$A,0),1)))</f>
        <v/>
      </c>
      <c r="H114" s="43" t="str">
        <f ca="1">IFERROR(INDEX(Data!$A$1:G$1002,_xlfn.AGGREGATE(15,6,(OFFSET(Data!$A$1,0,MATCH(H$6,Data!$1:$1,0)-1,1000,1)=IF(H$7="","Yes",H$7))/(OFFSET(Data!$A$1,0,MATCH(H$6,Data!$1:$1,0)-1,1000,1)=IF(H$7="","Yes",H$7))*ROW(Data!$C$1:$C$1002),ROW(H114)-ROW(H$7)),1),"")</f>
        <v/>
      </c>
      <c r="I114" s="43" t="str">
        <f ca="1">IF(J114="","",IF(INDEX(Data!$BR:$BR,MATCH(J114,Data!$A:$A,0),1)=0,"",INDEX(Data!$BR:$BR,MATCH(J114,Data!$A:$A,0),1)))</f>
        <v/>
      </c>
      <c r="J114" s="43" t="str">
        <f ca="1">IFERROR(INDEX(Data!$A$1:I$1002,_xlfn.AGGREGATE(15,6,(OFFSET(Data!$A$1,0,MATCH(J$6,Data!$1:$1,0)-1,1000,1)=IF(J$7="","Yes",J$7))/(OFFSET(Data!$A$1,0,MATCH(J$6,Data!$1:$1,0)-1,1000,1)=IF(J$7="","Yes",J$7))*ROW(Data!$C$1:$C$1002),ROW(J114)-ROW(J$7)),1),"")</f>
        <v/>
      </c>
      <c r="K114" s="43" t="str">
        <f ca="1">IF(L114="","",IF(INDEX(Data!$BR:$BR,MATCH(L114,Data!$A:$A,0),1)=0,"",INDEX(Data!$BR:$BR,MATCH(L114,Data!$A:$A,0),1)))</f>
        <v/>
      </c>
      <c r="L114" s="43" t="str">
        <f ca="1">IFERROR(INDEX(Data!$A$1:K$1002,_xlfn.AGGREGATE(15,6,(OFFSET(Data!$A$1,0,MATCH(L$6,Data!$1:$1,0)-1,1000,1)=IF(L$7="","Yes",L$7))/(OFFSET(Data!$A$1,0,MATCH(L$6,Data!$1:$1,0)-1,1000,1)=IF(L$7="","Yes",L$7))*ROW(Data!$C$1:$C$1002),ROW(L114)-ROW(L$7)),1),"")</f>
        <v/>
      </c>
      <c r="M114" s="43" t="str">
        <f ca="1">IF(N114="","",IF(INDEX(Data!$BR:$BR,MATCH(N114,Data!$A:$A,0),1)=0,"",INDEX(Data!$BR:$BR,MATCH(N114,Data!$A:$A,0),1)))</f>
        <v/>
      </c>
      <c r="N114" s="43" t="str">
        <f ca="1">IFERROR(INDEX(Data!$A$1:M$1002,_xlfn.AGGREGATE(15,6,(OFFSET(Data!$A$1,0,MATCH(N$6,Data!$1:$1,0)-1,1000,1)=IF(N$7="","Yes",N$7))/(OFFSET(Data!$A$1,0,MATCH(N$6,Data!$1:$1,0)-1,1000,1)=IF(N$7="","Yes",N$7))*ROW(Data!$C$1:$C$1002),ROW(N114)-ROW(N$7)),1),"")</f>
        <v/>
      </c>
      <c r="O114" s="43" t="str">
        <f ca="1">IF(P114="","",IF(INDEX(Data!$BR:$BR,MATCH(P114,Data!$A:$A,0),1)=0,"",INDEX(Data!$BR:$BR,MATCH(P114,Data!$A:$A,0),1)))</f>
        <v/>
      </c>
      <c r="P114" s="43" t="str">
        <f ca="1">IFERROR(INDEX(Data!$A$1:O$1002,_xlfn.AGGREGATE(15,6,(OFFSET(Data!$A$1,0,MATCH(P$6,Data!$1:$1,0)-1,1000,1)=IF(P$7="","Yes",P$7))/(OFFSET(Data!$A$1,0,MATCH(P$6,Data!$1:$1,0)-1,1000,1)=IF(P$7="","Yes",P$7))*ROW(Data!$C$1:$C$1002),ROW(P114)-ROW(P$7)),1),"")</f>
        <v>TBS</v>
      </c>
      <c r="Q114" s="43" t="str">
        <f ca="1">IF(R114="","",IF(INDEX(Data!$BR:$BR,MATCH(R114,Data!$A:$A,0),1)=0,"",INDEX(Data!$BR:$BR,MATCH(R114,Data!$A:$A,0),1)))</f>
        <v/>
      </c>
      <c r="R114" s="43" t="str">
        <f ca="1">IFERROR(INDEX(Data!$A$1:Q$1002,_xlfn.AGGREGATE(15,6,(OFFSET(Data!$A$1,0,MATCH(R$6,Data!$1:$1,0)-1,1000,1)=IF(R$7="","Yes",R$7))/(OFFSET(Data!$A$1,0,MATCH(R$6,Data!$1:$1,0)-1,1000,1)=IF(R$7="","Yes",R$7))*ROW(Data!$C$1:$C$1002),ROW(R114)-ROW(R$7)),1),"")</f>
        <v>STARZ ENCORE Black</v>
      </c>
      <c r="S114" s="43" t="str">
        <f ca="1">IF(T114="","",IF(INDEX(Data!$BR:$BR,MATCH(T114,Data!$A:$A,0),1)=0,"",INDEX(Data!$BR:$BR,MATCH(T114,Data!$A:$A,0),1)))</f>
        <v/>
      </c>
      <c r="T114" s="43" t="str">
        <f ca="1">IFERROR(INDEX(Data!$A$1:R$1002,_xlfn.AGGREGATE(15,6,(OFFSET(Data!$A$1,0,MATCH(T$6,Data!$1:$1,0)-1,1000,1)=IF(T$7="","Yes",T$7))/(OFFSET(Data!$A$1,0,MATCH(T$6,Data!$1:$1,0)-1,1000,1)=IF(T$7="","Yes",T$7))*ROW(Data!$C$1:$C$1002),ROW(T114)-ROW(T$7)),1),"")</f>
        <v>Weather Channel</v>
      </c>
      <c r="U114" s="43" t="str">
        <f ca="1">IF(V114="","",IF(INDEX(Data!$BR:$BR,MATCH(V114,Data!$A:$A,0),1)=0,"",INDEX(Data!$BR:$BR,MATCH(V114,Data!$A:$A,0),1)))</f>
        <v/>
      </c>
      <c r="V114" s="43" t="str">
        <f ca="1">IFERROR(INDEX(Data!$A$1:T$1002,_xlfn.AGGREGATE(15,6,(OFFSET(Data!$A$1,0,MATCH(V$6,Data!$1:$1,0)-1,1000,1)=IF(V$7="","Yes",V$7))/(OFFSET(Data!$A$1,0,MATCH(V$6,Data!$1:$1,0)-1,1000,1)=IF(V$7="","Yes",V$7))*ROW(Data!$C$1:$C$1002),ROW(V114)-ROW(V$7)),1),"")</f>
        <v/>
      </c>
      <c r="W114" s="43" t="str">
        <f ca="1">IF(X114="","",IF(INDEX(Data!$BR:$BR,MATCH(X114,Data!$A:$A,0),1)=0,"",INDEX(Data!$BR:$BR,MATCH(X114,Data!$A:$A,0),1)))</f>
        <v/>
      </c>
      <c r="X114" s="43" t="str">
        <f ca="1">IFERROR(INDEX(Data!$A$1:Y$1002,_xlfn.AGGREGATE(15,6,(OFFSET(Data!$A$1,0,MATCH(X$6,Data!$1:$1,0)-1,1000,1)=IF(X$7="","Yes",X$7))/(OFFSET(Data!$A$1,0,MATCH(X$6,Data!$1:$1,0)-1,1000,1)=IF(X$7="","Yes",X$7))*ROW(Data!$C$1:$C$1002),ROW(X114)-ROW(X$7)),1),"")</f>
        <v/>
      </c>
      <c r="Y114" s="43" t="str">
        <f ca="1">IF(Z114="","",IF(INDEX(Data!$BR:$BR,MATCH(Z114,Data!$A:$A,0),1)=0,"",INDEX(Data!$BR:$BR,MATCH(Z114,Data!$A:$A,0),1)))</f>
        <v/>
      </c>
      <c r="Z114" s="43" t="str">
        <f ca="1">IFERROR(INDEX(Data!$A$1:AA$1002,_xlfn.AGGREGATE(15,6,(OFFSET(Data!$A$1,0,MATCH(Z$6,Data!$1:$1,0)-1,1000,1)=IF(Z$7="","Yes",Z$7))/(OFFSET(Data!$A$1,0,MATCH(Z$6,Data!$1:$1,0)-1,1000,1)=IF(Z$7="","Yes",Z$7))*ROW(Data!$C$1:$C$1002),ROW(Z114)-ROW(Z$7)),1),"")</f>
        <v/>
      </c>
      <c r="AA114" s="43" t="str">
        <f ca="1">IF(AB114="","",IF(INDEX(Data!$BR:$BR,MATCH(AB114,Data!$A:$A,0),1)=0,"",INDEX(Data!$BR:$BR,MATCH(AB114,Data!$A:$A,0),1)))</f>
        <v/>
      </c>
      <c r="AB114" s="43" t="str">
        <f ca="1">IFERROR(INDEX(Data!$A$1:AC$1002,_xlfn.AGGREGATE(15,6,(OFFSET(Data!$A$1,0,MATCH(AB$6,Data!$1:$1,0)-1,1000,1)=IF(AB$7="","Yes",AB$7))/(OFFSET(Data!$A$1,0,MATCH(AB$6,Data!$1:$1,0)-1,1000,1)=IF(AB$7="","Yes",AB$7))*ROW(Data!$C$1:$C$1002),ROW(AB114)-ROW(AB$7)),1),"")</f>
        <v/>
      </c>
      <c r="AC114" s="43" t="str">
        <f ca="1">IF(AD114="","",IF(INDEX(Data!$BR:$BR,MATCH(AD114,Data!$A:$A,0),1)=0,"",INDEX(Data!$BR:$BR,MATCH(AD114,Data!$A:$A,0),1)))</f>
        <v/>
      </c>
      <c r="AD114" s="43" t="str">
        <f ca="1">IFERROR(INDEX(Data!$A$1:AE$1002,_xlfn.AGGREGATE(15,6,(OFFSET(Data!$A$1,0,MATCH(AD$6,Data!$1:$1,0)-1,1000,1)=IF(AD$7="","Yes",AD$7))/(OFFSET(Data!$A$1,0,MATCH(AD$6,Data!$1:$1,0)-1,1000,1)=IF(AD$7="","Yes",AD$7))*ROW(Data!$C$1:$C$1002),ROW(AD114)-ROW(AD$7)),1),"")</f>
        <v/>
      </c>
      <c r="AE114" s="43" t="str">
        <f ca="1">IF(AF114="","",IF(INDEX(Data!$BR:$BR,MATCH(AF114,Data!$A:$A,0),1)=0,"",INDEX(Data!$BR:$BR,MATCH(AF114,Data!$A:$A,0),1)))</f>
        <v/>
      </c>
      <c r="AF114" s="43" t="str">
        <f ca="1">IFERROR(INDEX(Data!$A$1:AM$1002,_xlfn.AGGREGATE(15,6,(OFFSET(Data!$A$1,0,MATCH(AF$6,Data!$1:$1,0)-1,1000,1)=IF(AF$7="","Yes",AF$7))/(OFFSET(Data!$A$1,0,MATCH(AF$6,Data!$1:$1,0)-1,1000,1)=IF(AF$7="","Yes",AF$7))*ROW(Data!$C$1:$C$1002),ROW(AF114)-ROW(AF$7)),1),"")</f>
        <v/>
      </c>
      <c r="AG114" s="43" t="str">
        <f ca="1">IF(AH114="","",IF(INDEX(Data!$BR:$BR,MATCH(AH114,Data!$A:$A,0),1)=0,"",INDEX(Data!$BR:$BR,MATCH(AH114,Data!$A:$A,0),1)))</f>
        <v/>
      </c>
      <c r="AH114" s="43" t="str">
        <f ca="1">IFERROR(INDEX(Data!$A$1:AO$1002,_xlfn.AGGREGATE(15,6,(OFFSET(Data!$A$1,0,MATCH(AH$6,Data!$1:$1,0)-1,1000,1)=IF(AH$7="","Yes",AH$7))/(OFFSET(Data!$A$1,0,MATCH(AH$6,Data!$1:$1,0)-1,1000,1)=IF(AH$7="","Yes",AH$7))*ROW(Data!$C$1:$C$1002),ROW(AH114)-ROW(AH$7)),1),"")</f>
        <v/>
      </c>
      <c r="AI114" s="43" t="str">
        <f ca="1">IF(AJ114="","",IF(INDEX(Data!$BR:$BR,MATCH(AJ114,Data!$A:$A,0),1)=0,"",INDEX(Data!$BR:$BR,MATCH(AJ114,Data!$A:$A,0),1)))</f>
        <v/>
      </c>
      <c r="AJ114" s="43" t="str">
        <f ca="1">IFERROR(INDEX(Data!$A$1:AQ$1002,_xlfn.AGGREGATE(15,6,(OFFSET(Data!$A$1,0,MATCH(AJ$6,Data!$1:$1,0)-1,1000,1)=IF(AJ$7="","Yes",AJ$7))/(OFFSET(Data!$A$1,0,MATCH(AJ$6,Data!$1:$1,0)-1,1000,1)=IF(AJ$7="","Yes",AJ$7))*ROW(Data!$C$1:$C$1002),ROW(AJ114)-ROW(AJ$7)),1),"")</f>
        <v/>
      </c>
      <c r="AK114" s="43" t="str">
        <f ca="1">IF(AL114="","",IF(INDEX(Data!$BR:$BR,MATCH(AL114,Data!$A:$A,0),1)=0,"",INDEX(Data!$BR:$BR,MATCH(AL114,Data!$A:$A,0),1)))</f>
        <v/>
      </c>
      <c r="AL114" s="43" t="str">
        <f ca="1">IFERROR(INDEX(Data!$A$1:AS$1002,_xlfn.AGGREGATE(15,6,(OFFSET(Data!$A$1,0,MATCH(AL$6,Data!$1:$1,0)-1,1000,1)=IF(AL$7="","Yes",AL$7))/(OFFSET(Data!$A$1,0,MATCH(AL$6,Data!$1:$1,0)-1,1000,1)=IF(AL$7="","Yes",AL$7))*ROW(Data!$C$1:$C$1002),ROW(AL114)-ROW(AL$7)),1),"")</f>
        <v/>
      </c>
      <c r="AM114" s="43" t="str">
        <f ca="1">IF(AN114="","",IF(INDEX(Data!$BR:$BR,MATCH(AN114,Data!$A:$A,0),1)=0,"",INDEX(Data!$BR:$BR,MATCH(AN114,Data!$A:$A,0),1)))</f>
        <v/>
      </c>
      <c r="AN114" s="43" t="str">
        <f ca="1">IFERROR(INDEX(Data!$A$1:AU$1002,_xlfn.AGGREGATE(15,6,(OFFSET(Data!$A$1,0,MATCH(AN$6,Data!$1:$1,0)-1,1000,1)=IF(AN$7="","Yes",AN$7))/(OFFSET(Data!$A$1,0,MATCH(AN$6,Data!$1:$1,0)-1,1000,1)=IF(AN$7="","Yes",AN$7))*ROW(Data!$C$1:$C$1002),ROW(AN114)-ROW(AN$7)),1),"")</f>
        <v/>
      </c>
    </row>
    <row r="115" spans="1:40" ht="24" x14ac:dyDescent="0.4">
      <c r="A115" s="43" t="str">
        <f ca="1">IF(B115="","",IF(INDEX(Data!$BR:$BR,MATCH(B115,Data!$A:$A,0),1)=0,"",INDEX(Data!$BR:$BR,MATCH(B115,Data!$A:$A,0),1)))</f>
        <v/>
      </c>
      <c r="B115" s="43" t="str">
        <f ca="1">IFERROR(INDEX(Data!A$1:$A$1002,_xlfn.AGGREGATE(15,6,(OFFSET(Data!$A$1,0,MATCH(B$6,Data!$1:$1,0)-1,1000,1)=IF(B$7="","Yes",B$7))/(OFFSET(Data!$A$1,0,MATCH(B$6,Data!$1:$1,0)-1,1000,1)=IF(B$7="","Yes",B$7))*ROW(Data!$C$1:$C$1002),ROW(B115)-ROW(B$7)),1),"")</f>
        <v/>
      </c>
      <c r="C115" s="43" t="str">
        <f ca="1">IF(D115="","",IF(INDEX(Data!$BR:$BR,MATCH(D115,Data!$A:$A,0),1)=0,"",INDEX(Data!$BR:$BR,MATCH(D115,Data!$A:$A,0),1)))</f>
        <v/>
      </c>
      <c r="D115" s="43" t="str">
        <f ca="1">IFERROR(INDEX(Data!$A$1:C$1002,_xlfn.AGGREGATE(15,6,(OFFSET(Data!$A$1,0,MATCH(D$6,Data!$1:$1,0)-1,1000,1)=IF(D$7="","Yes",D$7))/(OFFSET(Data!$A$1,0,MATCH(D$6,Data!$1:$1,0)-1,1000,1)=IF(D$7="","Yes",D$7))*ROW(Data!$C$1:$C$1002),ROW(D115)-ROW(D$7)),1),"")</f>
        <v/>
      </c>
      <c r="E115" s="43" t="str">
        <f ca="1">IF(F115="","",IF(INDEX(Data!$BR:$BR,MATCH(F115,Data!$A:$A,0),1)=0,"",INDEX(Data!$BR:$BR,MATCH(F115,Data!$A:$A,0),1)))</f>
        <v/>
      </c>
      <c r="F115" s="43" t="str">
        <f ca="1">IFERROR(INDEX(Data!$A$1:E$1002,_xlfn.AGGREGATE(15,6,(OFFSET(Data!$A$1,0,MATCH(F$6,Data!$1:$1,0)-1,1000,1)=IF(F$7="","Yes",F$7))/(OFFSET(Data!$A$1,0,MATCH(F$6,Data!$1:$1,0)-1,1000,1)=IF(F$7="","Yes",F$7))*ROW(Data!$C$1:$C$1002),ROW(F115)-ROW(F$7)),1),"")</f>
        <v/>
      </c>
      <c r="G115" s="43" t="str">
        <f ca="1">IF(H115="","",IF(INDEX(Data!$BR:$BR,MATCH(H115,Data!$A:$A,0),1)=0,"",INDEX(Data!$BR:$BR,MATCH(H115,Data!$A:$A,0),1)))</f>
        <v/>
      </c>
      <c r="H115" s="43" t="str">
        <f ca="1">IFERROR(INDEX(Data!$A$1:G$1002,_xlfn.AGGREGATE(15,6,(OFFSET(Data!$A$1,0,MATCH(H$6,Data!$1:$1,0)-1,1000,1)=IF(H$7="","Yes",H$7))/(OFFSET(Data!$A$1,0,MATCH(H$6,Data!$1:$1,0)-1,1000,1)=IF(H$7="","Yes",H$7))*ROW(Data!$C$1:$C$1002),ROW(H115)-ROW(H$7)),1),"")</f>
        <v/>
      </c>
      <c r="I115" s="43" t="str">
        <f ca="1">IF(J115="","",IF(INDEX(Data!$BR:$BR,MATCH(J115,Data!$A:$A,0),1)=0,"",INDEX(Data!$BR:$BR,MATCH(J115,Data!$A:$A,0),1)))</f>
        <v/>
      </c>
      <c r="J115" s="43" t="str">
        <f ca="1">IFERROR(INDEX(Data!$A$1:I$1002,_xlfn.AGGREGATE(15,6,(OFFSET(Data!$A$1,0,MATCH(J$6,Data!$1:$1,0)-1,1000,1)=IF(J$7="","Yes",J$7))/(OFFSET(Data!$A$1,0,MATCH(J$6,Data!$1:$1,0)-1,1000,1)=IF(J$7="","Yes",J$7))*ROW(Data!$C$1:$C$1002),ROW(J115)-ROW(J$7)),1),"")</f>
        <v/>
      </c>
      <c r="K115" s="43" t="str">
        <f ca="1">IF(L115="","",IF(INDEX(Data!$BR:$BR,MATCH(L115,Data!$A:$A,0),1)=0,"",INDEX(Data!$BR:$BR,MATCH(L115,Data!$A:$A,0),1)))</f>
        <v/>
      </c>
      <c r="L115" s="43" t="str">
        <f ca="1">IFERROR(INDEX(Data!$A$1:K$1002,_xlfn.AGGREGATE(15,6,(OFFSET(Data!$A$1,0,MATCH(L$6,Data!$1:$1,0)-1,1000,1)=IF(L$7="","Yes",L$7))/(OFFSET(Data!$A$1,0,MATCH(L$6,Data!$1:$1,0)-1,1000,1)=IF(L$7="","Yes",L$7))*ROW(Data!$C$1:$C$1002),ROW(L115)-ROW(L$7)),1),"")</f>
        <v/>
      </c>
      <c r="M115" s="43" t="str">
        <f ca="1">IF(N115="","",IF(INDEX(Data!$BR:$BR,MATCH(N115,Data!$A:$A,0),1)=0,"",INDEX(Data!$BR:$BR,MATCH(N115,Data!$A:$A,0),1)))</f>
        <v/>
      </c>
      <c r="N115" s="43" t="str">
        <f ca="1">IFERROR(INDEX(Data!$A$1:M$1002,_xlfn.AGGREGATE(15,6,(OFFSET(Data!$A$1,0,MATCH(N$6,Data!$1:$1,0)-1,1000,1)=IF(N$7="","Yes",N$7))/(OFFSET(Data!$A$1,0,MATCH(N$6,Data!$1:$1,0)-1,1000,1)=IF(N$7="","Yes",N$7))*ROW(Data!$C$1:$C$1002),ROW(N115)-ROW(N$7)),1),"")</f>
        <v/>
      </c>
      <c r="O115" s="43" t="str">
        <f ca="1">IF(P115="","",IF(INDEX(Data!$BR:$BR,MATCH(P115,Data!$A:$A,0),1)=0,"",INDEX(Data!$BR:$BR,MATCH(P115,Data!$A:$A,0),1)))</f>
        <v/>
      </c>
      <c r="P115" s="43" t="str">
        <f ca="1">IFERROR(INDEX(Data!$A$1:O$1002,_xlfn.AGGREGATE(15,6,(OFFSET(Data!$A$1,0,MATCH(P$6,Data!$1:$1,0)-1,1000,1)=IF(P$7="","Yes",P$7))/(OFFSET(Data!$A$1,0,MATCH(P$6,Data!$1:$1,0)-1,1000,1)=IF(P$7="","Yes",P$7))*ROW(Data!$C$1:$C$1002),ROW(P115)-ROW(P$7)),1),"")</f>
        <v>Teen Nick</v>
      </c>
      <c r="Q115" s="43" t="str">
        <f ca="1">IF(R115="","",IF(INDEX(Data!$BR:$BR,MATCH(R115,Data!$A:$A,0),1)=0,"",INDEX(Data!$BR:$BR,MATCH(R115,Data!$A:$A,0),1)))</f>
        <v/>
      </c>
      <c r="R115" s="43" t="str">
        <f ca="1">IFERROR(INDEX(Data!$A$1:Q$1002,_xlfn.AGGREGATE(15,6,(OFFSET(Data!$A$1,0,MATCH(R$6,Data!$1:$1,0)-1,1000,1)=IF(R$7="","Yes",R$7))/(OFFSET(Data!$A$1,0,MATCH(R$6,Data!$1:$1,0)-1,1000,1)=IF(R$7="","Yes",R$7))*ROW(Data!$C$1:$C$1002),ROW(R115)-ROW(R$7)),1),"")</f>
        <v>STARZ ENCORE Classic</v>
      </c>
      <c r="S115" s="43" t="str">
        <f ca="1">IF(T115="","",IF(INDEX(Data!$BR:$BR,MATCH(T115,Data!$A:$A,0),1)=0,"",INDEX(Data!$BR:$BR,MATCH(T115,Data!$A:$A,0),1)))</f>
        <v/>
      </c>
      <c r="T115" s="43" t="str">
        <f ca="1">IFERROR(INDEX(Data!$A$1:R$1002,_xlfn.AGGREGATE(15,6,(OFFSET(Data!$A$1,0,MATCH(T$6,Data!$1:$1,0)-1,1000,1)=IF(T$7="","Yes",T$7))/(OFFSET(Data!$A$1,0,MATCH(T$6,Data!$1:$1,0)-1,1000,1)=IF(T$7="","Yes",T$7))*ROW(Data!$C$1:$C$1002),ROW(T115)-ROW(T$7)),1),"")</f>
        <v>Zoomoo</v>
      </c>
      <c r="U115" s="43" t="str">
        <f ca="1">IF(V115="","",IF(INDEX(Data!$BR:$BR,MATCH(V115,Data!$A:$A,0),1)=0,"",INDEX(Data!$BR:$BR,MATCH(V115,Data!$A:$A,0),1)))</f>
        <v/>
      </c>
      <c r="V115" s="43" t="str">
        <f ca="1">IFERROR(INDEX(Data!$A$1:T$1002,_xlfn.AGGREGATE(15,6,(OFFSET(Data!$A$1,0,MATCH(V$6,Data!$1:$1,0)-1,1000,1)=IF(V$7="","Yes",V$7))/(OFFSET(Data!$A$1,0,MATCH(V$6,Data!$1:$1,0)-1,1000,1)=IF(V$7="","Yes",V$7))*ROW(Data!$C$1:$C$1002),ROW(V115)-ROW(V$7)),1),"")</f>
        <v/>
      </c>
      <c r="W115" s="43" t="str">
        <f ca="1">IF(X115="","",IF(INDEX(Data!$BR:$BR,MATCH(X115,Data!$A:$A,0),1)=0,"",INDEX(Data!$BR:$BR,MATCH(X115,Data!$A:$A,0),1)))</f>
        <v/>
      </c>
      <c r="X115" s="43" t="str">
        <f ca="1">IFERROR(INDEX(Data!$A$1:Y$1002,_xlfn.AGGREGATE(15,6,(OFFSET(Data!$A$1,0,MATCH(X$6,Data!$1:$1,0)-1,1000,1)=IF(X$7="","Yes",X$7))/(OFFSET(Data!$A$1,0,MATCH(X$6,Data!$1:$1,0)-1,1000,1)=IF(X$7="","Yes",X$7))*ROW(Data!$C$1:$C$1002),ROW(X115)-ROW(X$7)),1),"")</f>
        <v/>
      </c>
      <c r="Y115" s="43" t="str">
        <f ca="1">IF(Z115="","",IF(INDEX(Data!$BR:$BR,MATCH(Z115,Data!$A:$A,0),1)=0,"",INDEX(Data!$BR:$BR,MATCH(Z115,Data!$A:$A,0),1)))</f>
        <v/>
      </c>
      <c r="Z115" s="43" t="str">
        <f ca="1">IFERROR(INDEX(Data!$A$1:AA$1002,_xlfn.AGGREGATE(15,6,(OFFSET(Data!$A$1,0,MATCH(Z$6,Data!$1:$1,0)-1,1000,1)=IF(Z$7="","Yes",Z$7))/(OFFSET(Data!$A$1,0,MATCH(Z$6,Data!$1:$1,0)-1,1000,1)=IF(Z$7="","Yes",Z$7))*ROW(Data!$C$1:$C$1002),ROW(Z115)-ROW(Z$7)),1),"")</f>
        <v/>
      </c>
      <c r="AA115" s="43" t="str">
        <f ca="1">IF(AB115="","",IF(INDEX(Data!$BR:$BR,MATCH(AB115,Data!$A:$A,0),1)=0,"",INDEX(Data!$BR:$BR,MATCH(AB115,Data!$A:$A,0),1)))</f>
        <v/>
      </c>
      <c r="AB115" s="43" t="str">
        <f ca="1">IFERROR(INDEX(Data!$A$1:AC$1002,_xlfn.AGGREGATE(15,6,(OFFSET(Data!$A$1,0,MATCH(AB$6,Data!$1:$1,0)-1,1000,1)=IF(AB$7="","Yes",AB$7))/(OFFSET(Data!$A$1,0,MATCH(AB$6,Data!$1:$1,0)-1,1000,1)=IF(AB$7="","Yes",AB$7))*ROW(Data!$C$1:$C$1002),ROW(AB115)-ROW(AB$7)),1),"")</f>
        <v/>
      </c>
      <c r="AC115" s="43" t="str">
        <f ca="1">IF(AD115="","",IF(INDEX(Data!$BR:$BR,MATCH(AD115,Data!$A:$A,0),1)=0,"",INDEX(Data!$BR:$BR,MATCH(AD115,Data!$A:$A,0),1)))</f>
        <v/>
      </c>
      <c r="AD115" s="43" t="str">
        <f ca="1">IFERROR(INDEX(Data!$A$1:AE$1002,_xlfn.AGGREGATE(15,6,(OFFSET(Data!$A$1,0,MATCH(AD$6,Data!$1:$1,0)-1,1000,1)=IF(AD$7="","Yes",AD$7))/(OFFSET(Data!$A$1,0,MATCH(AD$6,Data!$1:$1,0)-1,1000,1)=IF(AD$7="","Yes",AD$7))*ROW(Data!$C$1:$C$1002),ROW(AD115)-ROW(AD$7)),1),"")</f>
        <v/>
      </c>
      <c r="AE115" s="43" t="str">
        <f ca="1">IF(AF115="","",IF(INDEX(Data!$BR:$BR,MATCH(AF115,Data!$A:$A,0),1)=0,"",INDEX(Data!$BR:$BR,MATCH(AF115,Data!$A:$A,0),1)))</f>
        <v/>
      </c>
      <c r="AF115" s="43" t="str">
        <f ca="1">IFERROR(INDEX(Data!$A$1:AM$1002,_xlfn.AGGREGATE(15,6,(OFFSET(Data!$A$1,0,MATCH(AF$6,Data!$1:$1,0)-1,1000,1)=IF(AF$7="","Yes",AF$7))/(OFFSET(Data!$A$1,0,MATCH(AF$6,Data!$1:$1,0)-1,1000,1)=IF(AF$7="","Yes",AF$7))*ROW(Data!$C$1:$C$1002),ROW(AF115)-ROW(AF$7)),1),"")</f>
        <v/>
      </c>
      <c r="AG115" s="43" t="str">
        <f ca="1">IF(AH115="","",IF(INDEX(Data!$BR:$BR,MATCH(AH115,Data!$A:$A,0),1)=0,"",INDEX(Data!$BR:$BR,MATCH(AH115,Data!$A:$A,0),1)))</f>
        <v/>
      </c>
      <c r="AH115" s="43" t="str">
        <f ca="1">IFERROR(INDEX(Data!$A$1:AO$1002,_xlfn.AGGREGATE(15,6,(OFFSET(Data!$A$1,0,MATCH(AH$6,Data!$1:$1,0)-1,1000,1)=IF(AH$7="","Yes",AH$7))/(OFFSET(Data!$A$1,0,MATCH(AH$6,Data!$1:$1,0)-1,1000,1)=IF(AH$7="","Yes",AH$7))*ROW(Data!$C$1:$C$1002),ROW(AH115)-ROW(AH$7)),1),"")</f>
        <v/>
      </c>
      <c r="AI115" s="43" t="str">
        <f ca="1">IF(AJ115="","",IF(INDEX(Data!$BR:$BR,MATCH(AJ115,Data!$A:$A,0),1)=0,"",INDEX(Data!$BR:$BR,MATCH(AJ115,Data!$A:$A,0),1)))</f>
        <v/>
      </c>
      <c r="AJ115" s="43" t="str">
        <f ca="1">IFERROR(INDEX(Data!$A$1:AQ$1002,_xlfn.AGGREGATE(15,6,(OFFSET(Data!$A$1,0,MATCH(AJ$6,Data!$1:$1,0)-1,1000,1)=IF(AJ$7="","Yes",AJ$7))/(OFFSET(Data!$A$1,0,MATCH(AJ$6,Data!$1:$1,0)-1,1000,1)=IF(AJ$7="","Yes",AJ$7))*ROW(Data!$C$1:$C$1002),ROW(AJ115)-ROW(AJ$7)),1),"")</f>
        <v/>
      </c>
      <c r="AK115" s="43" t="str">
        <f ca="1">IF(AL115="","",IF(INDEX(Data!$BR:$BR,MATCH(AL115,Data!$A:$A,0),1)=0,"",INDEX(Data!$BR:$BR,MATCH(AL115,Data!$A:$A,0),1)))</f>
        <v/>
      </c>
      <c r="AL115" s="43" t="str">
        <f ca="1">IFERROR(INDEX(Data!$A$1:AS$1002,_xlfn.AGGREGATE(15,6,(OFFSET(Data!$A$1,0,MATCH(AL$6,Data!$1:$1,0)-1,1000,1)=IF(AL$7="","Yes",AL$7))/(OFFSET(Data!$A$1,0,MATCH(AL$6,Data!$1:$1,0)-1,1000,1)=IF(AL$7="","Yes",AL$7))*ROW(Data!$C$1:$C$1002),ROW(AL115)-ROW(AL$7)),1),"")</f>
        <v/>
      </c>
      <c r="AM115" s="43" t="str">
        <f ca="1">IF(AN115="","",IF(INDEX(Data!$BR:$BR,MATCH(AN115,Data!$A:$A,0),1)=0,"",INDEX(Data!$BR:$BR,MATCH(AN115,Data!$A:$A,0),1)))</f>
        <v/>
      </c>
      <c r="AN115" s="43" t="str">
        <f ca="1">IFERROR(INDEX(Data!$A$1:AU$1002,_xlfn.AGGREGATE(15,6,(OFFSET(Data!$A$1,0,MATCH(AN$6,Data!$1:$1,0)-1,1000,1)=IF(AN$7="","Yes",AN$7))/(OFFSET(Data!$A$1,0,MATCH(AN$6,Data!$1:$1,0)-1,1000,1)=IF(AN$7="","Yes",AN$7))*ROW(Data!$C$1:$C$1002),ROW(AN115)-ROW(AN$7)),1),"")</f>
        <v/>
      </c>
    </row>
    <row r="116" spans="1:40" ht="24" x14ac:dyDescent="0.4">
      <c r="A116" s="43" t="str">
        <f ca="1">IF(B116="","",IF(INDEX(Data!$BR:$BR,MATCH(B116,Data!$A:$A,0),1)=0,"",INDEX(Data!$BR:$BR,MATCH(B116,Data!$A:$A,0),1)))</f>
        <v/>
      </c>
      <c r="B116" s="43" t="str">
        <f ca="1">IFERROR(INDEX(Data!A$1:$A$1002,_xlfn.AGGREGATE(15,6,(OFFSET(Data!$A$1,0,MATCH(B$6,Data!$1:$1,0)-1,1000,1)=IF(B$7="","Yes",B$7))/(OFFSET(Data!$A$1,0,MATCH(B$6,Data!$1:$1,0)-1,1000,1)=IF(B$7="","Yes",B$7))*ROW(Data!$C$1:$C$1002),ROW(B116)-ROW(B$7)),1),"")</f>
        <v/>
      </c>
      <c r="C116" s="43" t="str">
        <f ca="1">IF(D116="","",IF(INDEX(Data!$BR:$BR,MATCH(D116,Data!$A:$A,0),1)=0,"",INDEX(Data!$BR:$BR,MATCH(D116,Data!$A:$A,0),1)))</f>
        <v/>
      </c>
      <c r="D116" s="43" t="str">
        <f ca="1">IFERROR(INDEX(Data!$A$1:C$1002,_xlfn.AGGREGATE(15,6,(OFFSET(Data!$A$1,0,MATCH(D$6,Data!$1:$1,0)-1,1000,1)=IF(D$7="","Yes",D$7))/(OFFSET(Data!$A$1,0,MATCH(D$6,Data!$1:$1,0)-1,1000,1)=IF(D$7="","Yes",D$7))*ROW(Data!$C$1:$C$1002),ROW(D116)-ROW(D$7)),1),"")</f>
        <v/>
      </c>
      <c r="E116" s="43" t="str">
        <f ca="1">IF(F116="","",IF(INDEX(Data!$BR:$BR,MATCH(F116,Data!$A:$A,0),1)=0,"",INDEX(Data!$BR:$BR,MATCH(F116,Data!$A:$A,0),1)))</f>
        <v/>
      </c>
      <c r="F116" s="43" t="str">
        <f ca="1">IFERROR(INDEX(Data!$A$1:E$1002,_xlfn.AGGREGATE(15,6,(OFFSET(Data!$A$1,0,MATCH(F$6,Data!$1:$1,0)-1,1000,1)=IF(F$7="","Yes",F$7))/(OFFSET(Data!$A$1,0,MATCH(F$6,Data!$1:$1,0)-1,1000,1)=IF(F$7="","Yes",F$7))*ROW(Data!$C$1:$C$1002),ROW(F116)-ROW(F$7)),1),"")</f>
        <v/>
      </c>
      <c r="G116" s="43" t="str">
        <f ca="1">IF(H116="","",IF(INDEX(Data!$BR:$BR,MATCH(H116,Data!$A:$A,0),1)=0,"",INDEX(Data!$BR:$BR,MATCH(H116,Data!$A:$A,0),1)))</f>
        <v/>
      </c>
      <c r="H116" s="43" t="str">
        <f ca="1">IFERROR(INDEX(Data!$A$1:G$1002,_xlfn.AGGREGATE(15,6,(OFFSET(Data!$A$1,0,MATCH(H$6,Data!$1:$1,0)-1,1000,1)=IF(H$7="","Yes",H$7))/(OFFSET(Data!$A$1,0,MATCH(H$6,Data!$1:$1,0)-1,1000,1)=IF(H$7="","Yes",H$7))*ROW(Data!$C$1:$C$1002),ROW(H116)-ROW(H$7)),1),"")</f>
        <v/>
      </c>
      <c r="I116" s="43" t="str">
        <f ca="1">IF(J116="","",IF(INDEX(Data!$BR:$BR,MATCH(J116,Data!$A:$A,0),1)=0,"",INDEX(Data!$BR:$BR,MATCH(J116,Data!$A:$A,0),1)))</f>
        <v/>
      </c>
      <c r="J116" s="43" t="str">
        <f ca="1">IFERROR(INDEX(Data!$A$1:I$1002,_xlfn.AGGREGATE(15,6,(OFFSET(Data!$A$1,0,MATCH(J$6,Data!$1:$1,0)-1,1000,1)=IF(J$7="","Yes",J$7))/(OFFSET(Data!$A$1,0,MATCH(J$6,Data!$1:$1,0)-1,1000,1)=IF(J$7="","Yes",J$7))*ROW(Data!$C$1:$C$1002),ROW(J116)-ROW(J$7)),1),"")</f>
        <v/>
      </c>
      <c r="K116" s="43" t="str">
        <f ca="1">IF(L116="","",IF(INDEX(Data!$BR:$BR,MATCH(L116,Data!$A:$A,0),1)=0,"",INDEX(Data!$BR:$BR,MATCH(L116,Data!$A:$A,0),1)))</f>
        <v/>
      </c>
      <c r="L116" s="43" t="str">
        <f ca="1">IFERROR(INDEX(Data!$A$1:K$1002,_xlfn.AGGREGATE(15,6,(OFFSET(Data!$A$1,0,MATCH(L$6,Data!$1:$1,0)-1,1000,1)=IF(L$7="","Yes",L$7))/(OFFSET(Data!$A$1,0,MATCH(L$6,Data!$1:$1,0)-1,1000,1)=IF(L$7="","Yes",L$7))*ROW(Data!$C$1:$C$1002),ROW(L116)-ROW(L$7)),1),"")</f>
        <v/>
      </c>
      <c r="M116" s="43" t="str">
        <f ca="1">IF(N116="","",IF(INDEX(Data!$BR:$BR,MATCH(N116,Data!$A:$A,0),1)=0,"",INDEX(Data!$BR:$BR,MATCH(N116,Data!$A:$A,0),1)))</f>
        <v/>
      </c>
      <c r="N116" s="43" t="str">
        <f ca="1">IFERROR(INDEX(Data!$A$1:M$1002,_xlfn.AGGREGATE(15,6,(OFFSET(Data!$A$1,0,MATCH(N$6,Data!$1:$1,0)-1,1000,1)=IF(N$7="","Yes",N$7))/(OFFSET(Data!$A$1,0,MATCH(N$6,Data!$1:$1,0)-1,1000,1)=IF(N$7="","Yes",N$7))*ROW(Data!$C$1:$C$1002),ROW(N116)-ROW(N$7)),1),"")</f>
        <v/>
      </c>
      <c r="O116" s="43" t="str">
        <f ca="1">IF(P116="","",IF(INDEX(Data!$BR:$BR,MATCH(P116,Data!$A:$A,0),1)=0,"",INDEX(Data!$BR:$BR,MATCH(P116,Data!$A:$A,0),1)))</f>
        <v/>
      </c>
      <c r="P116" s="43" t="str">
        <f ca="1">IFERROR(INDEX(Data!$A$1:O$1002,_xlfn.AGGREGATE(15,6,(OFFSET(Data!$A$1,0,MATCH(P$6,Data!$1:$1,0)-1,1000,1)=IF(P$7="","Yes",P$7))/(OFFSET(Data!$A$1,0,MATCH(P$6,Data!$1:$1,0)-1,1000,1)=IF(P$7="","Yes",P$7))*ROW(Data!$C$1:$C$1002),ROW(P116)-ROW(P$7)),1),"")</f>
        <v>Telemundo</v>
      </c>
      <c r="Q116" s="43" t="str">
        <f ca="1">IF(R116="","",IF(INDEX(Data!$BR:$BR,MATCH(R116,Data!$A:$A,0),1)=0,"",INDEX(Data!$BR:$BR,MATCH(R116,Data!$A:$A,0),1)))</f>
        <v/>
      </c>
      <c r="R116" s="43" t="str">
        <f ca="1">IFERROR(INDEX(Data!$A$1:Q$1002,_xlfn.AGGREGATE(15,6,(OFFSET(Data!$A$1,0,MATCH(R$6,Data!$1:$1,0)-1,1000,1)=IF(R$7="","Yes",R$7))/(OFFSET(Data!$A$1,0,MATCH(R$6,Data!$1:$1,0)-1,1000,1)=IF(R$7="","Yes",R$7))*ROW(Data!$C$1:$C$1002),ROW(R116)-ROW(R$7)),1),"")</f>
        <v>STARZ ENCORE East</v>
      </c>
      <c r="S116" s="43" t="str">
        <f ca="1">IF(T116="","",IF(INDEX(Data!$BR:$BR,MATCH(T116,Data!$A:$A,0),1)=0,"",INDEX(Data!$BR:$BR,MATCH(T116,Data!$A:$A,0),1)))</f>
        <v/>
      </c>
      <c r="T116" s="43" t="str">
        <f ca="1">IFERROR(INDEX(Data!$A$1:R$1002,_xlfn.AGGREGATE(15,6,(OFFSET(Data!$A$1,0,MATCH(T$6,Data!$1:$1,0)-1,1000,1)=IF(T$7="","Yes",T$7))/(OFFSET(Data!$A$1,0,MATCH(T$6,Data!$1:$1,0)-1,1000,1)=IF(T$7="","Yes",T$7))*ROW(Data!$C$1:$C$1002),ROW(T116)-ROW(T$7)),1),"")</f>
        <v/>
      </c>
      <c r="U116" s="43" t="str">
        <f ca="1">IF(V116="","",IF(INDEX(Data!$BR:$BR,MATCH(V116,Data!$A:$A,0),1)=0,"",INDEX(Data!$BR:$BR,MATCH(V116,Data!$A:$A,0),1)))</f>
        <v/>
      </c>
      <c r="V116" s="43" t="str">
        <f ca="1">IFERROR(INDEX(Data!$A$1:T$1002,_xlfn.AGGREGATE(15,6,(OFFSET(Data!$A$1,0,MATCH(V$6,Data!$1:$1,0)-1,1000,1)=IF(V$7="","Yes",V$7))/(OFFSET(Data!$A$1,0,MATCH(V$6,Data!$1:$1,0)-1,1000,1)=IF(V$7="","Yes",V$7))*ROW(Data!$C$1:$C$1002),ROW(V116)-ROW(V$7)),1),"")</f>
        <v/>
      </c>
      <c r="W116" s="43" t="str">
        <f ca="1">IF(X116="","",IF(INDEX(Data!$BR:$BR,MATCH(X116,Data!$A:$A,0),1)=0,"",INDEX(Data!$BR:$BR,MATCH(X116,Data!$A:$A,0),1)))</f>
        <v/>
      </c>
      <c r="X116" s="43" t="str">
        <f ca="1">IFERROR(INDEX(Data!$A$1:Y$1002,_xlfn.AGGREGATE(15,6,(OFFSET(Data!$A$1,0,MATCH(X$6,Data!$1:$1,0)-1,1000,1)=IF(X$7="","Yes",X$7))/(OFFSET(Data!$A$1,0,MATCH(X$6,Data!$1:$1,0)-1,1000,1)=IF(X$7="","Yes",X$7))*ROW(Data!$C$1:$C$1002),ROW(X116)-ROW(X$7)),1),"")</f>
        <v/>
      </c>
      <c r="Y116" s="43" t="str">
        <f ca="1">IF(Z116="","",IF(INDEX(Data!$BR:$BR,MATCH(Z116,Data!$A:$A,0),1)=0,"",INDEX(Data!$BR:$BR,MATCH(Z116,Data!$A:$A,0),1)))</f>
        <v/>
      </c>
      <c r="Z116" s="43" t="str">
        <f ca="1">IFERROR(INDEX(Data!$A$1:AA$1002,_xlfn.AGGREGATE(15,6,(OFFSET(Data!$A$1,0,MATCH(Z$6,Data!$1:$1,0)-1,1000,1)=IF(Z$7="","Yes",Z$7))/(OFFSET(Data!$A$1,0,MATCH(Z$6,Data!$1:$1,0)-1,1000,1)=IF(Z$7="","Yes",Z$7))*ROW(Data!$C$1:$C$1002),ROW(Z116)-ROW(Z$7)),1),"")</f>
        <v/>
      </c>
      <c r="AA116" s="43" t="str">
        <f ca="1">IF(AB116="","",IF(INDEX(Data!$BR:$BR,MATCH(AB116,Data!$A:$A,0),1)=0,"",INDEX(Data!$BR:$BR,MATCH(AB116,Data!$A:$A,0),1)))</f>
        <v/>
      </c>
      <c r="AB116" s="43" t="str">
        <f ca="1">IFERROR(INDEX(Data!$A$1:AC$1002,_xlfn.AGGREGATE(15,6,(OFFSET(Data!$A$1,0,MATCH(AB$6,Data!$1:$1,0)-1,1000,1)=IF(AB$7="","Yes",AB$7))/(OFFSET(Data!$A$1,0,MATCH(AB$6,Data!$1:$1,0)-1,1000,1)=IF(AB$7="","Yes",AB$7))*ROW(Data!$C$1:$C$1002),ROW(AB116)-ROW(AB$7)),1),"")</f>
        <v/>
      </c>
      <c r="AC116" s="43" t="str">
        <f ca="1">IF(AD116="","",IF(INDEX(Data!$BR:$BR,MATCH(AD116,Data!$A:$A,0),1)=0,"",INDEX(Data!$BR:$BR,MATCH(AD116,Data!$A:$A,0),1)))</f>
        <v/>
      </c>
      <c r="AD116" s="43" t="str">
        <f ca="1">IFERROR(INDEX(Data!$A$1:AE$1002,_xlfn.AGGREGATE(15,6,(OFFSET(Data!$A$1,0,MATCH(AD$6,Data!$1:$1,0)-1,1000,1)=IF(AD$7="","Yes",AD$7))/(OFFSET(Data!$A$1,0,MATCH(AD$6,Data!$1:$1,0)-1,1000,1)=IF(AD$7="","Yes",AD$7))*ROW(Data!$C$1:$C$1002),ROW(AD116)-ROW(AD$7)),1),"")</f>
        <v/>
      </c>
      <c r="AE116" s="43" t="str">
        <f ca="1">IF(AF116="","",IF(INDEX(Data!$BR:$BR,MATCH(AF116,Data!$A:$A,0),1)=0,"",INDEX(Data!$BR:$BR,MATCH(AF116,Data!$A:$A,0),1)))</f>
        <v/>
      </c>
      <c r="AF116" s="43" t="str">
        <f ca="1">IFERROR(INDEX(Data!$A$1:AM$1002,_xlfn.AGGREGATE(15,6,(OFFSET(Data!$A$1,0,MATCH(AF$6,Data!$1:$1,0)-1,1000,1)=IF(AF$7="","Yes",AF$7))/(OFFSET(Data!$A$1,0,MATCH(AF$6,Data!$1:$1,0)-1,1000,1)=IF(AF$7="","Yes",AF$7))*ROW(Data!$C$1:$C$1002),ROW(AF116)-ROW(AF$7)),1),"")</f>
        <v/>
      </c>
      <c r="AG116" s="43" t="str">
        <f ca="1">IF(AH116="","",IF(INDEX(Data!$BR:$BR,MATCH(AH116,Data!$A:$A,0),1)=0,"",INDEX(Data!$BR:$BR,MATCH(AH116,Data!$A:$A,0),1)))</f>
        <v/>
      </c>
      <c r="AH116" s="43" t="str">
        <f ca="1">IFERROR(INDEX(Data!$A$1:AO$1002,_xlfn.AGGREGATE(15,6,(OFFSET(Data!$A$1,0,MATCH(AH$6,Data!$1:$1,0)-1,1000,1)=IF(AH$7="","Yes",AH$7))/(OFFSET(Data!$A$1,0,MATCH(AH$6,Data!$1:$1,0)-1,1000,1)=IF(AH$7="","Yes",AH$7))*ROW(Data!$C$1:$C$1002),ROW(AH116)-ROW(AH$7)),1),"")</f>
        <v/>
      </c>
      <c r="AI116" s="43" t="str">
        <f ca="1">IF(AJ116="","",IF(INDEX(Data!$BR:$BR,MATCH(AJ116,Data!$A:$A,0),1)=0,"",INDEX(Data!$BR:$BR,MATCH(AJ116,Data!$A:$A,0),1)))</f>
        <v/>
      </c>
      <c r="AJ116" s="43" t="str">
        <f ca="1">IFERROR(INDEX(Data!$A$1:AQ$1002,_xlfn.AGGREGATE(15,6,(OFFSET(Data!$A$1,0,MATCH(AJ$6,Data!$1:$1,0)-1,1000,1)=IF(AJ$7="","Yes",AJ$7))/(OFFSET(Data!$A$1,0,MATCH(AJ$6,Data!$1:$1,0)-1,1000,1)=IF(AJ$7="","Yes",AJ$7))*ROW(Data!$C$1:$C$1002),ROW(AJ116)-ROW(AJ$7)),1),"")</f>
        <v/>
      </c>
      <c r="AK116" s="43" t="str">
        <f ca="1">IF(AL116="","",IF(INDEX(Data!$BR:$BR,MATCH(AL116,Data!$A:$A,0),1)=0,"",INDEX(Data!$BR:$BR,MATCH(AL116,Data!$A:$A,0),1)))</f>
        <v/>
      </c>
      <c r="AL116" s="43" t="str">
        <f ca="1">IFERROR(INDEX(Data!$A$1:AS$1002,_xlfn.AGGREGATE(15,6,(OFFSET(Data!$A$1,0,MATCH(AL$6,Data!$1:$1,0)-1,1000,1)=IF(AL$7="","Yes",AL$7))/(OFFSET(Data!$A$1,0,MATCH(AL$6,Data!$1:$1,0)-1,1000,1)=IF(AL$7="","Yes",AL$7))*ROW(Data!$C$1:$C$1002),ROW(AL116)-ROW(AL$7)),1),"")</f>
        <v/>
      </c>
      <c r="AM116" s="43" t="str">
        <f ca="1">IF(AN116="","",IF(INDEX(Data!$BR:$BR,MATCH(AN116,Data!$A:$A,0),1)=0,"",INDEX(Data!$BR:$BR,MATCH(AN116,Data!$A:$A,0),1)))</f>
        <v/>
      </c>
      <c r="AN116" s="43" t="str">
        <f ca="1">IFERROR(INDEX(Data!$A$1:AU$1002,_xlfn.AGGREGATE(15,6,(OFFSET(Data!$A$1,0,MATCH(AN$6,Data!$1:$1,0)-1,1000,1)=IF(AN$7="","Yes",AN$7))/(OFFSET(Data!$A$1,0,MATCH(AN$6,Data!$1:$1,0)-1,1000,1)=IF(AN$7="","Yes",AN$7))*ROW(Data!$C$1:$C$1002),ROW(AN116)-ROW(AN$7)),1),"")</f>
        <v/>
      </c>
    </row>
    <row r="117" spans="1:40" ht="24" x14ac:dyDescent="0.4">
      <c r="A117" s="43" t="str">
        <f ca="1">IF(B117="","",IF(INDEX(Data!$BR:$BR,MATCH(B117,Data!$A:$A,0),1)=0,"",INDEX(Data!$BR:$BR,MATCH(B117,Data!$A:$A,0),1)))</f>
        <v/>
      </c>
      <c r="B117" s="43" t="str">
        <f ca="1">IFERROR(INDEX(Data!A$1:$A$1002,_xlfn.AGGREGATE(15,6,(OFFSET(Data!$A$1,0,MATCH(B$6,Data!$1:$1,0)-1,1000,1)=IF(B$7="","Yes",B$7))/(OFFSET(Data!$A$1,0,MATCH(B$6,Data!$1:$1,0)-1,1000,1)=IF(B$7="","Yes",B$7))*ROW(Data!$C$1:$C$1002),ROW(B117)-ROW(B$7)),1),"")</f>
        <v/>
      </c>
      <c r="C117" s="43" t="str">
        <f ca="1">IF(D117="","",IF(INDEX(Data!$BR:$BR,MATCH(D117,Data!$A:$A,0),1)=0,"",INDEX(Data!$BR:$BR,MATCH(D117,Data!$A:$A,0),1)))</f>
        <v/>
      </c>
      <c r="D117" s="43" t="str">
        <f ca="1">IFERROR(INDEX(Data!$A$1:C$1002,_xlfn.AGGREGATE(15,6,(OFFSET(Data!$A$1,0,MATCH(D$6,Data!$1:$1,0)-1,1000,1)=IF(D$7="","Yes",D$7))/(OFFSET(Data!$A$1,0,MATCH(D$6,Data!$1:$1,0)-1,1000,1)=IF(D$7="","Yes",D$7))*ROW(Data!$C$1:$C$1002),ROW(D117)-ROW(D$7)),1),"")</f>
        <v/>
      </c>
      <c r="E117" s="43" t="str">
        <f ca="1">IF(F117="","",IF(INDEX(Data!$BR:$BR,MATCH(F117,Data!$A:$A,0),1)=0,"",INDEX(Data!$BR:$BR,MATCH(F117,Data!$A:$A,0),1)))</f>
        <v/>
      </c>
      <c r="F117" s="43" t="str">
        <f ca="1">IFERROR(INDEX(Data!$A$1:E$1002,_xlfn.AGGREGATE(15,6,(OFFSET(Data!$A$1,0,MATCH(F$6,Data!$1:$1,0)-1,1000,1)=IF(F$7="","Yes",F$7))/(OFFSET(Data!$A$1,0,MATCH(F$6,Data!$1:$1,0)-1,1000,1)=IF(F$7="","Yes",F$7))*ROW(Data!$C$1:$C$1002),ROW(F117)-ROW(F$7)),1),"")</f>
        <v/>
      </c>
      <c r="G117" s="43" t="str">
        <f ca="1">IF(H117="","",IF(INDEX(Data!$BR:$BR,MATCH(H117,Data!$A:$A,0),1)=0,"",INDEX(Data!$BR:$BR,MATCH(H117,Data!$A:$A,0),1)))</f>
        <v/>
      </c>
      <c r="H117" s="43" t="str">
        <f ca="1">IFERROR(INDEX(Data!$A$1:G$1002,_xlfn.AGGREGATE(15,6,(OFFSET(Data!$A$1,0,MATCH(H$6,Data!$1:$1,0)-1,1000,1)=IF(H$7="","Yes",H$7))/(OFFSET(Data!$A$1,0,MATCH(H$6,Data!$1:$1,0)-1,1000,1)=IF(H$7="","Yes",H$7))*ROW(Data!$C$1:$C$1002),ROW(H117)-ROW(H$7)),1),"")</f>
        <v/>
      </c>
      <c r="I117" s="43" t="str">
        <f ca="1">IF(J117="","",IF(INDEX(Data!$BR:$BR,MATCH(J117,Data!$A:$A,0),1)=0,"",INDEX(Data!$BR:$BR,MATCH(J117,Data!$A:$A,0),1)))</f>
        <v/>
      </c>
      <c r="J117" s="43" t="str">
        <f ca="1">IFERROR(INDEX(Data!$A$1:I$1002,_xlfn.AGGREGATE(15,6,(OFFSET(Data!$A$1,0,MATCH(J$6,Data!$1:$1,0)-1,1000,1)=IF(J$7="","Yes",J$7))/(OFFSET(Data!$A$1,0,MATCH(J$6,Data!$1:$1,0)-1,1000,1)=IF(J$7="","Yes",J$7))*ROW(Data!$C$1:$C$1002),ROW(J117)-ROW(J$7)),1),"")</f>
        <v/>
      </c>
      <c r="K117" s="43" t="str">
        <f ca="1">IF(L117="","",IF(INDEX(Data!$BR:$BR,MATCH(L117,Data!$A:$A,0),1)=0,"",INDEX(Data!$BR:$BR,MATCH(L117,Data!$A:$A,0),1)))</f>
        <v/>
      </c>
      <c r="L117" s="43" t="str">
        <f ca="1">IFERROR(INDEX(Data!$A$1:K$1002,_xlfn.AGGREGATE(15,6,(OFFSET(Data!$A$1,0,MATCH(L$6,Data!$1:$1,0)-1,1000,1)=IF(L$7="","Yes",L$7))/(OFFSET(Data!$A$1,0,MATCH(L$6,Data!$1:$1,0)-1,1000,1)=IF(L$7="","Yes",L$7))*ROW(Data!$C$1:$C$1002),ROW(L117)-ROW(L$7)),1),"")</f>
        <v/>
      </c>
      <c r="M117" s="43" t="str">
        <f ca="1">IF(N117="","",IF(INDEX(Data!$BR:$BR,MATCH(N117,Data!$A:$A,0),1)=0,"",INDEX(Data!$BR:$BR,MATCH(N117,Data!$A:$A,0),1)))</f>
        <v/>
      </c>
      <c r="N117" s="43" t="str">
        <f ca="1">IFERROR(INDEX(Data!$A$1:M$1002,_xlfn.AGGREGATE(15,6,(OFFSET(Data!$A$1,0,MATCH(N$6,Data!$1:$1,0)-1,1000,1)=IF(N$7="","Yes",N$7))/(OFFSET(Data!$A$1,0,MATCH(N$6,Data!$1:$1,0)-1,1000,1)=IF(N$7="","Yes",N$7))*ROW(Data!$C$1:$C$1002),ROW(N117)-ROW(N$7)),1),"")</f>
        <v/>
      </c>
      <c r="O117" s="43" t="str">
        <f ca="1">IF(P117="","",IF(INDEX(Data!$BR:$BR,MATCH(P117,Data!$A:$A,0),1)=0,"",INDEX(Data!$BR:$BR,MATCH(P117,Data!$A:$A,0),1)))</f>
        <v/>
      </c>
      <c r="P117" s="43" t="str">
        <f ca="1">IFERROR(INDEX(Data!$A$1:O$1002,_xlfn.AGGREGATE(15,6,(OFFSET(Data!$A$1,0,MATCH(P$6,Data!$1:$1,0)-1,1000,1)=IF(P$7="","Yes",P$7))/(OFFSET(Data!$A$1,0,MATCH(P$6,Data!$1:$1,0)-1,1000,1)=IF(P$7="","Yes",P$7))*ROW(Data!$C$1:$C$1002),ROW(P117)-ROW(P$7)),1),"")</f>
        <v>Tennis Channel</v>
      </c>
      <c r="Q117" s="43" t="str">
        <f ca="1">IF(R117="","",IF(INDEX(Data!$BR:$BR,MATCH(R117,Data!$A:$A,0),1)=0,"",INDEX(Data!$BR:$BR,MATCH(R117,Data!$A:$A,0),1)))</f>
        <v/>
      </c>
      <c r="R117" s="43" t="str">
        <f ca="1">IFERROR(INDEX(Data!$A$1:Q$1002,_xlfn.AGGREGATE(15,6,(OFFSET(Data!$A$1,0,MATCH(R$6,Data!$1:$1,0)-1,1000,1)=IF(R$7="","Yes",R$7))/(OFFSET(Data!$A$1,0,MATCH(R$6,Data!$1:$1,0)-1,1000,1)=IF(R$7="","Yes",R$7))*ROW(Data!$C$1:$C$1002),ROW(R117)-ROW(R$7)),1),"")</f>
        <v>STARZ ENCORE Family</v>
      </c>
      <c r="S117" s="43" t="str">
        <f ca="1">IF(T117="","",IF(INDEX(Data!$BR:$BR,MATCH(T117,Data!$A:$A,0),1)=0,"",INDEX(Data!$BR:$BR,MATCH(T117,Data!$A:$A,0),1)))</f>
        <v/>
      </c>
      <c r="T117" s="43" t="str">
        <f ca="1">IFERROR(INDEX(Data!$A$1:R$1002,_xlfn.AGGREGATE(15,6,(OFFSET(Data!$A$1,0,MATCH(T$6,Data!$1:$1,0)-1,1000,1)=IF(T$7="","Yes",T$7))/(OFFSET(Data!$A$1,0,MATCH(T$6,Data!$1:$1,0)-1,1000,1)=IF(T$7="","Yes",T$7))*ROW(Data!$C$1:$C$1002),ROW(T117)-ROW(T$7)),1),"")</f>
        <v/>
      </c>
      <c r="U117" s="43" t="str">
        <f ca="1">IF(V117="","",IF(INDEX(Data!$BR:$BR,MATCH(V117,Data!$A:$A,0),1)=0,"",INDEX(Data!$BR:$BR,MATCH(V117,Data!$A:$A,0),1)))</f>
        <v/>
      </c>
      <c r="V117" s="43" t="str">
        <f ca="1">IFERROR(INDEX(Data!$A$1:T$1002,_xlfn.AGGREGATE(15,6,(OFFSET(Data!$A$1,0,MATCH(V$6,Data!$1:$1,0)-1,1000,1)=IF(V$7="","Yes",V$7))/(OFFSET(Data!$A$1,0,MATCH(V$6,Data!$1:$1,0)-1,1000,1)=IF(V$7="","Yes",V$7))*ROW(Data!$C$1:$C$1002),ROW(V117)-ROW(V$7)),1),"")</f>
        <v/>
      </c>
      <c r="W117" s="43" t="str">
        <f ca="1">IF(X117="","",IF(INDEX(Data!$BR:$BR,MATCH(X117,Data!$A:$A,0),1)=0,"",INDEX(Data!$BR:$BR,MATCH(X117,Data!$A:$A,0),1)))</f>
        <v/>
      </c>
      <c r="X117" s="43" t="str">
        <f ca="1">IFERROR(INDEX(Data!$A$1:Y$1002,_xlfn.AGGREGATE(15,6,(OFFSET(Data!$A$1,0,MATCH(X$6,Data!$1:$1,0)-1,1000,1)=IF(X$7="","Yes",X$7))/(OFFSET(Data!$A$1,0,MATCH(X$6,Data!$1:$1,0)-1,1000,1)=IF(X$7="","Yes",X$7))*ROW(Data!$C$1:$C$1002),ROW(X117)-ROW(X$7)),1),"")</f>
        <v/>
      </c>
      <c r="Y117" s="43" t="str">
        <f ca="1">IF(Z117="","",IF(INDEX(Data!$BR:$BR,MATCH(Z117,Data!$A:$A,0),1)=0,"",INDEX(Data!$BR:$BR,MATCH(Z117,Data!$A:$A,0),1)))</f>
        <v/>
      </c>
      <c r="Z117" s="43" t="str">
        <f ca="1">IFERROR(INDEX(Data!$A$1:AA$1002,_xlfn.AGGREGATE(15,6,(OFFSET(Data!$A$1,0,MATCH(Z$6,Data!$1:$1,0)-1,1000,1)=IF(Z$7="","Yes",Z$7))/(OFFSET(Data!$A$1,0,MATCH(Z$6,Data!$1:$1,0)-1,1000,1)=IF(Z$7="","Yes",Z$7))*ROW(Data!$C$1:$C$1002),ROW(Z117)-ROW(Z$7)),1),"")</f>
        <v/>
      </c>
      <c r="AA117" s="43" t="str">
        <f ca="1">IF(AB117="","",IF(INDEX(Data!$BR:$BR,MATCH(AB117,Data!$A:$A,0),1)=0,"",INDEX(Data!$BR:$BR,MATCH(AB117,Data!$A:$A,0),1)))</f>
        <v/>
      </c>
      <c r="AB117" s="43" t="str">
        <f ca="1">IFERROR(INDEX(Data!$A$1:AC$1002,_xlfn.AGGREGATE(15,6,(OFFSET(Data!$A$1,0,MATCH(AB$6,Data!$1:$1,0)-1,1000,1)=IF(AB$7="","Yes",AB$7))/(OFFSET(Data!$A$1,0,MATCH(AB$6,Data!$1:$1,0)-1,1000,1)=IF(AB$7="","Yes",AB$7))*ROW(Data!$C$1:$C$1002),ROW(AB117)-ROW(AB$7)),1),"")</f>
        <v/>
      </c>
      <c r="AC117" s="43" t="str">
        <f ca="1">IF(AD117="","",IF(INDEX(Data!$BR:$BR,MATCH(AD117,Data!$A:$A,0),1)=0,"",INDEX(Data!$BR:$BR,MATCH(AD117,Data!$A:$A,0),1)))</f>
        <v/>
      </c>
      <c r="AD117" s="43" t="str">
        <f ca="1">IFERROR(INDEX(Data!$A$1:AE$1002,_xlfn.AGGREGATE(15,6,(OFFSET(Data!$A$1,0,MATCH(AD$6,Data!$1:$1,0)-1,1000,1)=IF(AD$7="","Yes",AD$7))/(OFFSET(Data!$A$1,0,MATCH(AD$6,Data!$1:$1,0)-1,1000,1)=IF(AD$7="","Yes",AD$7))*ROW(Data!$C$1:$C$1002),ROW(AD117)-ROW(AD$7)),1),"")</f>
        <v/>
      </c>
      <c r="AE117" s="43" t="str">
        <f ca="1">IF(AF117="","",IF(INDEX(Data!$BR:$BR,MATCH(AF117,Data!$A:$A,0),1)=0,"",INDEX(Data!$BR:$BR,MATCH(AF117,Data!$A:$A,0),1)))</f>
        <v/>
      </c>
      <c r="AF117" s="43" t="str">
        <f ca="1">IFERROR(INDEX(Data!$A$1:AM$1002,_xlfn.AGGREGATE(15,6,(OFFSET(Data!$A$1,0,MATCH(AF$6,Data!$1:$1,0)-1,1000,1)=IF(AF$7="","Yes",AF$7))/(OFFSET(Data!$A$1,0,MATCH(AF$6,Data!$1:$1,0)-1,1000,1)=IF(AF$7="","Yes",AF$7))*ROW(Data!$C$1:$C$1002),ROW(AF117)-ROW(AF$7)),1),"")</f>
        <v/>
      </c>
      <c r="AG117" s="43" t="str">
        <f ca="1">IF(AH117="","",IF(INDEX(Data!$BR:$BR,MATCH(AH117,Data!$A:$A,0),1)=0,"",INDEX(Data!$BR:$BR,MATCH(AH117,Data!$A:$A,0),1)))</f>
        <v/>
      </c>
      <c r="AH117" s="43" t="str">
        <f ca="1">IFERROR(INDEX(Data!$A$1:AO$1002,_xlfn.AGGREGATE(15,6,(OFFSET(Data!$A$1,0,MATCH(AH$6,Data!$1:$1,0)-1,1000,1)=IF(AH$7="","Yes",AH$7))/(OFFSET(Data!$A$1,0,MATCH(AH$6,Data!$1:$1,0)-1,1000,1)=IF(AH$7="","Yes",AH$7))*ROW(Data!$C$1:$C$1002),ROW(AH117)-ROW(AH$7)),1),"")</f>
        <v/>
      </c>
      <c r="AI117" s="43" t="str">
        <f ca="1">IF(AJ117="","",IF(INDEX(Data!$BR:$BR,MATCH(AJ117,Data!$A:$A,0),1)=0,"",INDEX(Data!$BR:$BR,MATCH(AJ117,Data!$A:$A,0),1)))</f>
        <v/>
      </c>
      <c r="AJ117" s="43" t="str">
        <f ca="1">IFERROR(INDEX(Data!$A$1:AQ$1002,_xlfn.AGGREGATE(15,6,(OFFSET(Data!$A$1,0,MATCH(AJ$6,Data!$1:$1,0)-1,1000,1)=IF(AJ$7="","Yes",AJ$7))/(OFFSET(Data!$A$1,0,MATCH(AJ$6,Data!$1:$1,0)-1,1000,1)=IF(AJ$7="","Yes",AJ$7))*ROW(Data!$C$1:$C$1002),ROW(AJ117)-ROW(AJ$7)),1),"")</f>
        <v/>
      </c>
      <c r="AK117" s="43" t="str">
        <f ca="1">IF(AL117="","",IF(INDEX(Data!$BR:$BR,MATCH(AL117,Data!$A:$A,0),1)=0,"",INDEX(Data!$BR:$BR,MATCH(AL117,Data!$A:$A,0),1)))</f>
        <v/>
      </c>
      <c r="AL117" s="43" t="str">
        <f ca="1">IFERROR(INDEX(Data!$A$1:AS$1002,_xlfn.AGGREGATE(15,6,(OFFSET(Data!$A$1,0,MATCH(AL$6,Data!$1:$1,0)-1,1000,1)=IF(AL$7="","Yes",AL$7))/(OFFSET(Data!$A$1,0,MATCH(AL$6,Data!$1:$1,0)-1,1000,1)=IF(AL$7="","Yes",AL$7))*ROW(Data!$C$1:$C$1002),ROW(AL117)-ROW(AL$7)),1),"")</f>
        <v/>
      </c>
      <c r="AM117" s="43" t="str">
        <f ca="1">IF(AN117="","",IF(INDEX(Data!$BR:$BR,MATCH(AN117,Data!$A:$A,0),1)=0,"",INDEX(Data!$BR:$BR,MATCH(AN117,Data!$A:$A,0),1)))</f>
        <v/>
      </c>
      <c r="AN117" s="43" t="str">
        <f ca="1">IFERROR(INDEX(Data!$A$1:AU$1002,_xlfn.AGGREGATE(15,6,(OFFSET(Data!$A$1,0,MATCH(AN$6,Data!$1:$1,0)-1,1000,1)=IF(AN$7="","Yes",AN$7))/(OFFSET(Data!$A$1,0,MATCH(AN$6,Data!$1:$1,0)-1,1000,1)=IF(AN$7="","Yes",AN$7))*ROW(Data!$C$1:$C$1002),ROW(AN117)-ROW(AN$7)),1),"")</f>
        <v/>
      </c>
    </row>
    <row r="118" spans="1:40" ht="24" x14ac:dyDescent="0.4">
      <c r="A118" s="43" t="str">
        <f ca="1">IF(B118="","",IF(INDEX(Data!$BR:$BR,MATCH(B118,Data!$A:$A,0),1)=0,"",INDEX(Data!$BR:$BR,MATCH(B118,Data!$A:$A,0),1)))</f>
        <v/>
      </c>
      <c r="B118" s="43" t="str">
        <f ca="1">IFERROR(INDEX(Data!A$1:$A$1002,_xlfn.AGGREGATE(15,6,(OFFSET(Data!$A$1,0,MATCH(B$6,Data!$1:$1,0)-1,1000,1)=IF(B$7="","Yes",B$7))/(OFFSET(Data!$A$1,0,MATCH(B$6,Data!$1:$1,0)-1,1000,1)=IF(B$7="","Yes",B$7))*ROW(Data!$C$1:$C$1002),ROW(B118)-ROW(B$7)),1),"")</f>
        <v/>
      </c>
      <c r="C118" s="43" t="str">
        <f ca="1">IF(D118="","",IF(INDEX(Data!$BR:$BR,MATCH(D118,Data!$A:$A,0),1)=0,"",INDEX(Data!$BR:$BR,MATCH(D118,Data!$A:$A,0),1)))</f>
        <v/>
      </c>
      <c r="D118" s="43" t="str">
        <f ca="1">IFERROR(INDEX(Data!$A$1:C$1002,_xlfn.AGGREGATE(15,6,(OFFSET(Data!$A$1,0,MATCH(D$6,Data!$1:$1,0)-1,1000,1)=IF(D$7="","Yes",D$7))/(OFFSET(Data!$A$1,0,MATCH(D$6,Data!$1:$1,0)-1,1000,1)=IF(D$7="","Yes",D$7))*ROW(Data!$C$1:$C$1002),ROW(D118)-ROW(D$7)),1),"")</f>
        <v/>
      </c>
      <c r="E118" s="43" t="str">
        <f ca="1">IF(F118="","",IF(INDEX(Data!$BR:$BR,MATCH(F118,Data!$A:$A,0),1)=0,"",INDEX(Data!$BR:$BR,MATCH(F118,Data!$A:$A,0),1)))</f>
        <v/>
      </c>
      <c r="F118" s="43" t="str">
        <f ca="1">IFERROR(INDEX(Data!$A$1:E$1002,_xlfn.AGGREGATE(15,6,(OFFSET(Data!$A$1,0,MATCH(F$6,Data!$1:$1,0)-1,1000,1)=IF(F$7="","Yes",F$7))/(OFFSET(Data!$A$1,0,MATCH(F$6,Data!$1:$1,0)-1,1000,1)=IF(F$7="","Yes",F$7))*ROW(Data!$C$1:$C$1002),ROW(F118)-ROW(F$7)),1),"")</f>
        <v/>
      </c>
      <c r="G118" s="43" t="str">
        <f ca="1">IF(H118="","",IF(INDEX(Data!$BR:$BR,MATCH(H118,Data!$A:$A,0),1)=0,"",INDEX(Data!$BR:$BR,MATCH(H118,Data!$A:$A,0),1)))</f>
        <v/>
      </c>
      <c r="H118" s="43" t="str">
        <f ca="1">IFERROR(INDEX(Data!$A$1:G$1002,_xlfn.AGGREGATE(15,6,(OFFSET(Data!$A$1,0,MATCH(H$6,Data!$1:$1,0)-1,1000,1)=IF(H$7="","Yes",H$7))/(OFFSET(Data!$A$1,0,MATCH(H$6,Data!$1:$1,0)-1,1000,1)=IF(H$7="","Yes",H$7))*ROW(Data!$C$1:$C$1002),ROW(H118)-ROW(H$7)),1),"")</f>
        <v/>
      </c>
      <c r="I118" s="43" t="str">
        <f ca="1">IF(J118="","",IF(INDEX(Data!$BR:$BR,MATCH(J118,Data!$A:$A,0),1)=0,"",INDEX(Data!$BR:$BR,MATCH(J118,Data!$A:$A,0),1)))</f>
        <v/>
      </c>
      <c r="J118" s="43" t="str">
        <f ca="1">IFERROR(INDEX(Data!$A$1:I$1002,_xlfn.AGGREGATE(15,6,(OFFSET(Data!$A$1,0,MATCH(J$6,Data!$1:$1,0)-1,1000,1)=IF(J$7="","Yes",J$7))/(OFFSET(Data!$A$1,0,MATCH(J$6,Data!$1:$1,0)-1,1000,1)=IF(J$7="","Yes",J$7))*ROW(Data!$C$1:$C$1002),ROW(J118)-ROW(J$7)),1),"")</f>
        <v/>
      </c>
      <c r="K118" s="43" t="str">
        <f ca="1">IF(L118="","",IF(INDEX(Data!$BR:$BR,MATCH(L118,Data!$A:$A,0),1)=0,"",INDEX(Data!$BR:$BR,MATCH(L118,Data!$A:$A,0),1)))</f>
        <v/>
      </c>
      <c r="L118" s="43" t="str">
        <f ca="1">IFERROR(INDEX(Data!$A$1:K$1002,_xlfn.AGGREGATE(15,6,(OFFSET(Data!$A$1,0,MATCH(L$6,Data!$1:$1,0)-1,1000,1)=IF(L$7="","Yes",L$7))/(OFFSET(Data!$A$1,0,MATCH(L$6,Data!$1:$1,0)-1,1000,1)=IF(L$7="","Yes",L$7))*ROW(Data!$C$1:$C$1002),ROW(L118)-ROW(L$7)),1),"")</f>
        <v/>
      </c>
      <c r="M118" s="43" t="str">
        <f ca="1">IF(N118="","",IF(INDEX(Data!$BR:$BR,MATCH(N118,Data!$A:$A,0),1)=0,"",INDEX(Data!$BR:$BR,MATCH(N118,Data!$A:$A,0),1)))</f>
        <v/>
      </c>
      <c r="N118" s="43" t="str">
        <f ca="1">IFERROR(INDEX(Data!$A$1:M$1002,_xlfn.AGGREGATE(15,6,(OFFSET(Data!$A$1,0,MATCH(N$6,Data!$1:$1,0)-1,1000,1)=IF(N$7="","Yes",N$7))/(OFFSET(Data!$A$1,0,MATCH(N$6,Data!$1:$1,0)-1,1000,1)=IF(N$7="","Yes",N$7))*ROW(Data!$C$1:$C$1002),ROW(N118)-ROW(N$7)),1),"")</f>
        <v/>
      </c>
      <c r="O118" s="43" t="str">
        <f ca="1">IF(P118="","",IF(INDEX(Data!$BR:$BR,MATCH(P118,Data!$A:$A,0),1)=0,"",INDEX(Data!$BR:$BR,MATCH(P118,Data!$A:$A,0),1)))</f>
        <v/>
      </c>
      <c r="P118" s="43" t="str">
        <f ca="1">IFERROR(INDEX(Data!$A$1:O$1002,_xlfn.AGGREGATE(15,6,(OFFSET(Data!$A$1,0,MATCH(P$6,Data!$1:$1,0)-1,1000,1)=IF(P$7="","Yes",P$7))/(OFFSET(Data!$A$1,0,MATCH(P$6,Data!$1:$1,0)-1,1000,1)=IF(P$7="","Yes",P$7))*ROW(Data!$C$1:$C$1002),ROW(P118)-ROW(P$7)),1),"")</f>
        <v>TLC</v>
      </c>
      <c r="Q118" s="43" t="str">
        <f ca="1">IF(R118="","",IF(INDEX(Data!$BR:$BR,MATCH(R118,Data!$A:$A,0),1)=0,"",INDEX(Data!$BR:$BR,MATCH(R118,Data!$A:$A,0),1)))</f>
        <v/>
      </c>
      <c r="R118" s="43" t="str">
        <f ca="1">IFERROR(INDEX(Data!$A$1:Q$1002,_xlfn.AGGREGATE(15,6,(OFFSET(Data!$A$1,0,MATCH(R$6,Data!$1:$1,0)-1,1000,1)=IF(R$7="","Yes",R$7))/(OFFSET(Data!$A$1,0,MATCH(R$6,Data!$1:$1,0)-1,1000,1)=IF(R$7="","Yes",R$7))*ROW(Data!$C$1:$C$1002),ROW(R118)-ROW(R$7)),1),"")</f>
        <v>STARZ ENCORE Suspense</v>
      </c>
      <c r="S118" s="43" t="str">
        <f ca="1">IF(T118="","",IF(INDEX(Data!$BR:$BR,MATCH(T118,Data!$A:$A,0),1)=0,"",INDEX(Data!$BR:$BR,MATCH(T118,Data!$A:$A,0),1)))</f>
        <v/>
      </c>
      <c r="T118" s="43" t="str">
        <f ca="1">IFERROR(INDEX(Data!$A$1:R$1002,_xlfn.AGGREGATE(15,6,(OFFSET(Data!$A$1,0,MATCH(T$6,Data!$1:$1,0)-1,1000,1)=IF(T$7="","Yes",T$7))/(OFFSET(Data!$A$1,0,MATCH(T$6,Data!$1:$1,0)-1,1000,1)=IF(T$7="","Yes",T$7))*ROW(Data!$C$1:$C$1002),ROW(T118)-ROW(T$7)),1),"")</f>
        <v/>
      </c>
      <c r="U118" s="43" t="str">
        <f ca="1">IF(V118="","",IF(INDEX(Data!$BR:$BR,MATCH(V118,Data!$A:$A,0),1)=0,"",INDEX(Data!$BR:$BR,MATCH(V118,Data!$A:$A,0),1)))</f>
        <v/>
      </c>
      <c r="V118" s="43" t="str">
        <f ca="1">IFERROR(INDEX(Data!$A$1:T$1002,_xlfn.AGGREGATE(15,6,(OFFSET(Data!$A$1,0,MATCH(V$6,Data!$1:$1,0)-1,1000,1)=IF(V$7="","Yes",V$7))/(OFFSET(Data!$A$1,0,MATCH(V$6,Data!$1:$1,0)-1,1000,1)=IF(V$7="","Yes",V$7))*ROW(Data!$C$1:$C$1002),ROW(V118)-ROW(V$7)),1),"")</f>
        <v/>
      </c>
      <c r="W118" s="43" t="str">
        <f ca="1">IF(X118="","",IF(INDEX(Data!$BR:$BR,MATCH(X118,Data!$A:$A,0),1)=0,"",INDEX(Data!$BR:$BR,MATCH(X118,Data!$A:$A,0),1)))</f>
        <v/>
      </c>
      <c r="X118" s="43" t="str">
        <f ca="1">IFERROR(INDEX(Data!$A$1:Y$1002,_xlfn.AGGREGATE(15,6,(OFFSET(Data!$A$1,0,MATCH(X$6,Data!$1:$1,0)-1,1000,1)=IF(X$7="","Yes",X$7))/(OFFSET(Data!$A$1,0,MATCH(X$6,Data!$1:$1,0)-1,1000,1)=IF(X$7="","Yes",X$7))*ROW(Data!$C$1:$C$1002),ROW(X118)-ROW(X$7)),1),"")</f>
        <v/>
      </c>
      <c r="Y118" s="43" t="str">
        <f ca="1">IF(Z118="","",IF(INDEX(Data!$BR:$BR,MATCH(Z118,Data!$A:$A,0),1)=0,"",INDEX(Data!$BR:$BR,MATCH(Z118,Data!$A:$A,0),1)))</f>
        <v/>
      </c>
      <c r="Z118" s="43" t="str">
        <f ca="1">IFERROR(INDEX(Data!$A$1:AA$1002,_xlfn.AGGREGATE(15,6,(OFFSET(Data!$A$1,0,MATCH(Z$6,Data!$1:$1,0)-1,1000,1)=IF(Z$7="","Yes",Z$7))/(OFFSET(Data!$A$1,0,MATCH(Z$6,Data!$1:$1,0)-1,1000,1)=IF(Z$7="","Yes",Z$7))*ROW(Data!$C$1:$C$1002),ROW(Z118)-ROW(Z$7)),1),"")</f>
        <v/>
      </c>
      <c r="AA118" s="43" t="str">
        <f ca="1">IF(AB118="","",IF(INDEX(Data!$BR:$BR,MATCH(AB118,Data!$A:$A,0),1)=0,"",INDEX(Data!$BR:$BR,MATCH(AB118,Data!$A:$A,0),1)))</f>
        <v/>
      </c>
      <c r="AB118" s="43" t="str">
        <f ca="1">IFERROR(INDEX(Data!$A$1:AC$1002,_xlfn.AGGREGATE(15,6,(OFFSET(Data!$A$1,0,MATCH(AB$6,Data!$1:$1,0)-1,1000,1)=IF(AB$7="","Yes",AB$7))/(OFFSET(Data!$A$1,0,MATCH(AB$6,Data!$1:$1,0)-1,1000,1)=IF(AB$7="","Yes",AB$7))*ROW(Data!$C$1:$C$1002),ROW(AB118)-ROW(AB$7)),1),"")</f>
        <v/>
      </c>
      <c r="AC118" s="43" t="str">
        <f ca="1">IF(AD118="","",IF(INDEX(Data!$BR:$BR,MATCH(AD118,Data!$A:$A,0),1)=0,"",INDEX(Data!$BR:$BR,MATCH(AD118,Data!$A:$A,0),1)))</f>
        <v/>
      </c>
      <c r="AD118" s="43" t="str">
        <f ca="1">IFERROR(INDEX(Data!$A$1:AE$1002,_xlfn.AGGREGATE(15,6,(OFFSET(Data!$A$1,0,MATCH(AD$6,Data!$1:$1,0)-1,1000,1)=IF(AD$7="","Yes",AD$7))/(OFFSET(Data!$A$1,0,MATCH(AD$6,Data!$1:$1,0)-1,1000,1)=IF(AD$7="","Yes",AD$7))*ROW(Data!$C$1:$C$1002),ROW(AD118)-ROW(AD$7)),1),"")</f>
        <v/>
      </c>
      <c r="AE118" s="43" t="str">
        <f ca="1">IF(AF118="","",IF(INDEX(Data!$BR:$BR,MATCH(AF118,Data!$A:$A,0),1)=0,"",INDEX(Data!$BR:$BR,MATCH(AF118,Data!$A:$A,0),1)))</f>
        <v/>
      </c>
      <c r="AF118" s="43" t="str">
        <f ca="1">IFERROR(INDEX(Data!$A$1:AM$1002,_xlfn.AGGREGATE(15,6,(OFFSET(Data!$A$1,0,MATCH(AF$6,Data!$1:$1,0)-1,1000,1)=IF(AF$7="","Yes",AF$7))/(OFFSET(Data!$A$1,0,MATCH(AF$6,Data!$1:$1,0)-1,1000,1)=IF(AF$7="","Yes",AF$7))*ROW(Data!$C$1:$C$1002),ROW(AF118)-ROW(AF$7)),1),"")</f>
        <v/>
      </c>
      <c r="AG118" s="43" t="str">
        <f ca="1">IF(AH118="","",IF(INDEX(Data!$BR:$BR,MATCH(AH118,Data!$A:$A,0),1)=0,"",INDEX(Data!$BR:$BR,MATCH(AH118,Data!$A:$A,0),1)))</f>
        <v/>
      </c>
      <c r="AH118" s="43" t="str">
        <f ca="1">IFERROR(INDEX(Data!$A$1:AO$1002,_xlfn.AGGREGATE(15,6,(OFFSET(Data!$A$1,0,MATCH(AH$6,Data!$1:$1,0)-1,1000,1)=IF(AH$7="","Yes",AH$7))/(OFFSET(Data!$A$1,0,MATCH(AH$6,Data!$1:$1,0)-1,1000,1)=IF(AH$7="","Yes",AH$7))*ROW(Data!$C$1:$C$1002),ROW(AH118)-ROW(AH$7)),1),"")</f>
        <v/>
      </c>
      <c r="AI118" s="43" t="str">
        <f ca="1">IF(AJ118="","",IF(INDEX(Data!$BR:$BR,MATCH(AJ118,Data!$A:$A,0),1)=0,"",INDEX(Data!$BR:$BR,MATCH(AJ118,Data!$A:$A,0),1)))</f>
        <v/>
      </c>
      <c r="AJ118" s="43" t="str">
        <f ca="1">IFERROR(INDEX(Data!$A$1:AQ$1002,_xlfn.AGGREGATE(15,6,(OFFSET(Data!$A$1,0,MATCH(AJ$6,Data!$1:$1,0)-1,1000,1)=IF(AJ$7="","Yes",AJ$7))/(OFFSET(Data!$A$1,0,MATCH(AJ$6,Data!$1:$1,0)-1,1000,1)=IF(AJ$7="","Yes",AJ$7))*ROW(Data!$C$1:$C$1002),ROW(AJ118)-ROW(AJ$7)),1),"")</f>
        <v/>
      </c>
      <c r="AK118" s="43" t="str">
        <f ca="1">IF(AL118="","",IF(INDEX(Data!$BR:$BR,MATCH(AL118,Data!$A:$A,0),1)=0,"",INDEX(Data!$BR:$BR,MATCH(AL118,Data!$A:$A,0),1)))</f>
        <v/>
      </c>
      <c r="AL118" s="43" t="str">
        <f ca="1">IFERROR(INDEX(Data!$A$1:AS$1002,_xlfn.AGGREGATE(15,6,(OFFSET(Data!$A$1,0,MATCH(AL$6,Data!$1:$1,0)-1,1000,1)=IF(AL$7="","Yes",AL$7))/(OFFSET(Data!$A$1,0,MATCH(AL$6,Data!$1:$1,0)-1,1000,1)=IF(AL$7="","Yes",AL$7))*ROW(Data!$C$1:$C$1002),ROW(AL118)-ROW(AL$7)),1),"")</f>
        <v/>
      </c>
      <c r="AM118" s="43" t="str">
        <f ca="1">IF(AN118="","",IF(INDEX(Data!$BR:$BR,MATCH(AN118,Data!$A:$A,0),1)=0,"",INDEX(Data!$BR:$BR,MATCH(AN118,Data!$A:$A,0),1)))</f>
        <v/>
      </c>
      <c r="AN118" s="43" t="str">
        <f ca="1">IFERROR(INDEX(Data!$A$1:AU$1002,_xlfn.AGGREGATE(15,6,(OFFSET(Data!$A$1,0,MATCH(AN$6,Data!$1:$1,0)-1,1000,1)=IF(AN$7="","Yes",AN$7))/(OFFSET(Data!$A$1,0,MATCH(AN$6,Data!$1:$1,0)-1,1000,1)=IF(AN$7="","Yes",AN$7))*ROW(Data!$C$1:$C$1002),ROW(AN118)-ROW(AN$7)),1),"")</f>
        <v/>
      </c>
    </row>
    <row r="119" spans="1:40" ht="24" x14ac:dyDescent="0.4">
      <c r="A119" s="43" t="str">
        <f ca="1">IF(B119="","",IF(INDEX(Data!$BR:$BR,MATCH(B119,Data!$A:$A,0),1)=0,"",INDEX(Data!$BR:$BR,MATCH(B119,Data!$A:$A,0),1)))</f>
        <v/>
      </c>
      <c r="B119" s="43" t="str">
        <f ca="1">IFERROR(INDEX(Data!A$1:$A$1002,_xlfn.AGGREGATE(15,6,(OFFSET(Data!$A$1,0,MATCH(B$6,Data!$1:$1,0)-1,1000,1)=IF(B$7="","Yes",B$7))/(OFFSET(Data!$A$1,0,MATCH(B$6,Data!$1:$1,0)-1,1000,1)=IF(B$7="","Yes",B$7))*ROW(Data!$C$1:$C$1002),ROW(B119)-ROW(B$7)),1),"")</f>
        <v/>
      </c>
      <c r="C119" s="43" t="str">
        <f ca="1">IF(D119="","",IF(INDEX(Data!$BR:$BR,MATCH(D119,Data!$A:$A,0),1)=0,"",INDEX(Data!$BR:$BR,MATCH(D119,Data!$A:$A,0),1)))</f>
        <v/>
      </c>
      <c r="D119" s="43" t="str">
        <f ca="1">IFERROR(INDEX(Data!$A$1:C$1002,_xlfn.AGGREGATE(15,6,(OFFSET(Data!$A$1,0,MATCH(D$6,Data!$1:$1,0)-1,1000,1)=IF(D$7="","Yes",D$7))/(OFFSET(Data!$A$1,0,MATCH(D$6,Data!$1:$1,0)-1,1000,1)=IF(D$7="","Yes",D$7))*ROW(Data!$C$1:$C$1002),ROW(D119)-ROW(D$7)),1),"")</f>
        <v/>
      </c>
      <c r="E119" s="43" t="str">
        <f ca="1">IF(F119="","",IF(INDEX(Data!$BR:$BR,MATCH(F119,Data!$A:$A,0),1)=0,"",INDEX(Data!$BR:$BR,MATCH(F119,Data!$A:$A,0),1)))</f>
        <v/>
      </c>
      <c r="F119" s="43" t="str">
        <f ca="1">IFERROR(INDEX(Data!$A$1:E$1002,_xlfn.AGGREGATE(15,6,(OFFSET(Data!$A$1,0,MATCH(F$6,Data!$1:$1,0)-1,1000,1)=IF(F$7="","Yes",F$7))/(OFFSET(Data!$A$1,0,MATCH(F$6,Data!$1:$1,0)-1,1000,1)=IF(F$7="","Yes",F$7))*ROW(Data!$C$1:$C$1002),ROW(F119)-ROW(F$7)),1),"")</f>
        <v/>
      </c>
      <c r="G119" s="43" t="str">
        <f ca="1">IF(H119="","",IF(INDEX(Data!$BR:$BR,MATCH(H119,Data!$A:$A,0),1)=0,"",INDEX(Data!$BR:$BR,MATCH(H119,Data!$A:$A,0),1)))</f>
        <v/>
      </c>
      <c r="H119" s="43" t="str">
        <f ca="1">IFERROR(INDEX(Data!$A$1:G$1002,_xlfn.AGGREGATE(15,6,(OFFSET(Data!$A$1,0,MATCH(H$6,Data!$1:$1,0)-1,1000,1)=IF(H$7="","Yes",H$7))/(OFFSET(Data!$A$1,0,MATCH(H$6,Data!$1:$1,0)-1,1000,1)=IF(H$7="","Yes",H$7))*ROW(Data!$C$1:$C$1002),ROW(H119)-ROW(H$7)),1),"")</f>
        <v/>
      </c>
      <c r="I119" s="43" t="str">
        <f ca="1">IF(J119="","",IF(INDEX(Data!$BR:$BR,MATCH(J119,Data!$A:$A,0),1)=0,"",INDEX(Data!$BR:$BR,MATCH(J119,Data!$A:$A,0),1)))</f>
        <v/>
      </c>
      <c r="J119" s="43" t="str">
        <f ca="1">IFERROR(INDEX(Data!$A$1:I$1002,_xlfn.AGGREGATE(15,6,(OFFSET(Data!$A$1,0,MATCH(J$6,Data!$1:$1,0)-1,1000,1)=IF(J$7="","Yes",J$7))/(OFFSET(Data!$A$1,0,MATCH(J$6,Data!$1:$1,0)-1,1000,1)=IF(J$7="","Yes",J$7))*ROW(Data!$C$1:$C$1002),ROW(J119)-ROW(J$7)),1),"")</f>
        <v/>
      </c>
      <c r="K119" s="43" t="str">
        <f ca="1">IF(L119="","",IF(INDEX(Data!$BR:$BR,MATCH(L119,Data!$A:$A,0),1)=0,"",INDEX(Data!$BR:$BR,MATCH(L119,Data!$A:$A,0),1)))</f>
        <v/>
      </c>
      <c r="L119" s="43" t="str">
        <f ca="1">IFERROR(INDEX(Data!$A$1:K$1002,_xlfn.AGGREGATE(15,6,(OFFSET(Data!$A$1,0,MATCH(L$6,Data!$1:$1,0)-1,1000,1)=IF(L$7="","Yes",L$7))/(OFFSET(Data!$A$1,0,MATCH(L$6,Data!$1:$1,0)-1,1000,1)=IF(L$7="","Yes",L$7))*ROW(Data!$C$1:$C$1002),ROW(L119)-ROW(L$7)),1),"")</f>
        <v/>
      </c>
      <c r="M119" s="43" t="str">
        <f ca="1">IF(N119="","",IF(INDEX(Data!$BR:$BR,MATCH(N119,Data!$A:$A,0),1)=0,"",INDEX(Data!$BR:$BR,MATCH(N119,Data!$A:$A,0),1)))</f>
        <v/>
      </c>
      <c r="N119" s="43" t="str">
        <f ca="1">IFERROR(INDEX(Data!$A$1:M$1002,_xlfn.AGGREGATE(15,6,(OFFSET(Data!$A$1,0,MATCH(N$6,Data!$1:$1,0)-1,1000,1)=IF(N$7="","Yes",N$7))/(OFFSET(Data!$A$1,0,MATCH(N$6,Data!$1:$1,0)-1,1000,1)=IF(N$7="","Yes",N$7))*ROW(Data!$C$1:$C$1002),ROW(N119)-ROW(N$7)),1),"")</f>
        <v/>
      </c>
      <c r="O119" s="43" t="str">
        <f ca="1">IF(P119="","",IF(INDEX(Data!$BR:$BR,MATCH(P119,Data!$A:$A,0),1)=0,"",INDEX(Data!$BR:$BR,MATCH(P119,Data!$A:$A,0),1)))</f>
        <v/>
      </c>
      <c r="P119" s="43" t="str">
        <f ca="1">IFERROR(INDEX(Data!$A$1:O$1002,_xlfn.AGGREGATE(15,6,(OFFSET(Data!$A$1,0,MATCH(P$6,Data!$1:$1,0)-1,1000,1)=IF(P$7="","Yes",P$7))/(OFFSET(Data!$A$1,0,MATCH(P$6,Data!$1:$1,0)-1,1000,1)=IF(P$7="","Yes",P$7))*ROW(Data!$C$1:$C$1002),ROW(P119)-ROW(P$7)),1),"")</f>
        <v>TNT</v>
      </c>
      <c r="Q119" s="43" t="str">
        <f ca="1">IF(R119="","",IF(INDEX(Data!$BR:$BR,MATCH(R119,Data!$A:$A,0),1)=0,"",INDEX(Data!$BR:$BR,MATCH(R119,Data!$A:$A,0),1)))</f>
        <v/>
      </c>
      <c r="R119" s="43" t="str">
        <f ca="1">IFERROR(INDEX(Data!$A$1:Q$1002,_xlfn.AGGREGATE(15,6,(OFFSET(Data!$A$1,0,MATCH(R$6,Data!$1:$1,0)-1,1000,1)=IF(R$7="","Yes",R$7))/(OFFSET(Data!$A$1,0,MATCH(R$6,Data!$1:$1,0)-1,1000,1)=IF(R$7="","Yes",R$7))*ROW(Data!$C$1:$C$1002),ROW(R119)-ROW(R$7)),1),"")</f>
        <v>STARZ ENCORE West</v>
      </c>
      <c r="S119" s="43" t="str">
        <f ca="1">IF(T119="","",IF(INDEX(Data!$BR:$BR,MATCH(T119,Data!$A:$A,0),1)=0,"",INDEX(Data!$BR:$BR,MATCH(T119,Data!$A:$A,0),1)))</f>
        <v/>
      </c>
      <c r="T119" s="43" t="str">
        <f ca="1">IFERROR(INDEX(Data!$A$1:R$1002,_xlfn.AGGREGATE(15,6,(OFFSET(Data!$A$1,0,MATCH(T$6,Data!$1:$1,0)-1,1000,1)=IF(T$7="","Yes",T$7))/(OFFSET(Data!$A$1,0,MATCH(T$6,Data!$1:$1,0)-1,1000,1)=IF(T$7="","Yes",T$7))*ROW(Data!$C$1:$C$1002),ROW(T119)-ROW(T$7)),1),"")</f>
        <v/>
      </c>
      <c r="U119" s="43" t="str">
        <f ca="1">IF(V119="","",IF(INDEX(Data!$BR:$BR,MATCH(V119,Data!$A:$A,0),1)=0,"",INDEX(Data!$BR:$BR,MATCH(V119,Data!$A:$A,0),1)))</f>
        <v/>
      </c>
      <c r="V119" s="43" t="str">
        <f ca="1">IFERROR(INDEX(Data!$A$1:T$1002,_xlfn.AGGREGATE(15,6,(OFFSET(Data!$A$1,0,MATCH(V$6,Data!$1:$1,0)-1,1000,1)=IF(V$7="","Yes",V$7))/(OFFSET(Data!$A$1,0,MATCH(V$6,Data!$1:$1,0)-1,1000,1)=IF(V$7="","Yes",V$7))*ROW(Data!$C$1:$C$1002),ROW(V119)-ROW(V$7)),1),"")</f>
        <v/>
      </c>
      <c r="W119" s="43" t="str">
        <f ca="1">IF(X119="","",IF(INDEX(Data!$BR:$BR,MATCH(X119,Data!$A:$A,0),1)=0,"",INDEX(Data!$BR:$BR,MATCH(X119,Data!$A:$A,0),1)))</f>
        <v/>
      </c>
      <c r="X119" s="43" t="str">
        <f ca="1">IFERROR(INDEX(Data!$A$1:Y$1002,_xlfn.AGGREGATE(15,6,(OFFSET(Data!$A$1,0,MATCH(X$6,Data!$1:$1,0)-1,1000,1)=IF(X$7="","Yes",X$7))/(OFFSET(Data!$A$1,0,MATCH(X$6,Data!$1:$1,0)-1,1000,1)=IF(X$7="","Yes",X$7))*ROW(Data!$C$1:$C$1002),ROW(X119)-ROW(X$7)),1),"")</f>
        <v/>
      </c>
      <c r="Y119" s="43" t="str">
        <f ca="1">IF(Z119="","",IF(INDEX(Data!$BR:$BR,MATCH(Z119,Data!$A:$A,0),1)=0,"",INDEX(Data!$BR:$BR,MATCH(Z119,Data!$A:$A,0),1)))</f>
        <v/>
      </c>
      <c r="Z119" s="43" t="str">
        <f ca="1">IFERROR(INDEX(Data!$A$1:AA$1002,_xlfn.AGGREGATE(15,6,(OFFSET(Data!$A$1,0,MATCH(Z$6,Data!$1:$1,0)-1,1000,1)=IF(Z$7="","Yes",Z$7))/(OFFSET(Data!$A$1,0,MATCH(Z$6,Data!$1:$1,0)-1,1000,1)=IF(Z$7="","Yes",Z$7))*ROW(Data!$C$1:$C$1002),ROW(Z119)-ROW(Z$7)),1),"")</f>
        <v/>
      </c>
      <c r="AA119" s="43" t="str">
        <f ca="1">IF(AB119="","",IF(INDEX(Data!$BR:$BR,MATCH(AB119,Data!$A:$A,0),1)=0,"",INDEX(Data!$BR:$BR,MATCH(AB119,Data!$A:$A,0),1)))</f>
        <v/>
      </c>
      <c r="AB119" s="43" t="str">
        <f ca="1">IFERROR(INDEX(Data!$A$1:AC$1002,_xlfn.AGGREGATE(15,6,(OFFSET(Data!$A$1,0,MATCH(AB$6,Data!$1:$1,0)-1,1000,1)=IF(AB$7="","Yes",AB$7))/(OFFSET(Data!$A$1,0,MATCH(AB$6,Data!$1:$1,0)-1,1000,1)=IF(AB$7="","Yes",AB$7))*ROW(Data!$C$1:$C$1002),ROW(AB119)-ROW(AB$7)),1),"")</f>
        <v/>
      </c>
      <c r="AC119" s="43" t="str">
        <f ca="1">IF(AD119="","",IF(INDEX(Data!$BR:$BR,MATCH(AD119,Data!$A:$A,0),1)=0,"",INDEX(Data!$BR:$BR,MATCH(AD119,Data!$A:$A,0),1)))</f>
        <v/>
      </c>
      <c r="AD119" s="43" t="str">
        <f ca="1">IFERROR(INDEX(Data!$A$1:AE$1002,_xlfn.AGGREGATE(15,6,(OFFSET(Data!$A$1,0,MATCH(AD$6,Data!$1:$1,0)-1,1000,1)=IF(AD$7="","Yes",AD$7))/(OFFSET(Data!$A$1,0,MATCH(AD$6,Data!$1:$1,0)-1,1000,1)=IF(AD$7="","Yes",AD$7))*ROW(Data!$C$1:$C$1002),ROW(AD119)-ROW(AD$7)),1),"")</f>
        <v/>
      </c>
      <c r="AE119" s="43" t="str">
        <f ca="1">IF(AF119="","",IF(INDEX(Data!$BR:$BR,MATCH(AF119,Data!$A:$A,0),1)=0,"",INDEX(Data!$BR:$BR,MATCH(AF119,Data!$A:$A,0),1)))</f>
        <v/>
      </c>
      <c r="AF119" s="43" t="str">
        <f ca="1">IFERROR(INDEX(Data!$A$1:AM$1002,_xlfn.AGGREGATE(15,6,(OFFSET(Data!$A$1,0,MATCH(AF$6,Data!$1:$1,0)-1,1000,1)=IF(AF$7="","Yes",AF$7))/(OFFSET(Data!$A$1,0,MATCH(AF$6,Data!$1:$1,0)-1,1000,1)=IF(AF$7="","Yes",AF$7))*ROW(Data!$C$1:$C$1002),ROW(AF119)-ROW(AF$7)),1),"")</f>
        <v/>
      </c>
      <c r="AG119" s="43" t="str">
        <f ca="1">IF(AH119="","",IF(INDEX(Data!$BR:$BR,MATCH(AH119,Data!$A:$A,0),1)=0,"",INDEX(Data!$BR:$BR,MATCH(AH119,Data!$A:$A,0),1)))</f>
        <v/>
      </c>
      <c r="AH119" s="43" t="str">
        <f ca="1">IFERROR(INDEX(Data!$A$1:AO$1002,_xlfn.AGGREGATE(15,6,(OFFSET(Data!$A$1,0,MATCH(AH$6,Data!$1:$1,0)-1,1000,1)=IF(AH$7="","Yes",AH$7))/(OFFSET(Data!$A$1,0,MATCH(AH$6,Data!$1:$1,0)-1,1000,1)=IF(AH$7="","Yes",AH$7))*ROW(Data!$C$1:$C$1002),ROW(AH119)-ROW(AH$7)),1),"")</f>
        <v/>
      </c>
      <c r="AI119" s="43" t="str">
        <f ca="1">IF(AJ119="","",IF(INDEX(Data!$BR:$BR,MATCH(AJ119,Data!$A:$A,0),1)=0,"",INDEX(Data!$BR:$BR,MATCH(AJ119,Data!$A:$A,0),1)))</f>
        <v/>
      </c>
      <c r="AJ119" s="43" t="str">
        <f ca="1">IFERROR(INDEX(Data!$A$1:AQ$1002,_xlfn.AGGREGATE(15,6,(OFFSET(Data!$A$1,0,MATCH(AJ$6,Data!$1:$1,0)-1,1000,1)=IF(AJ$7="","Yes",AJ$7))/(OFFSET(Data!$A$1,0,MATCH(AJ$6,Data!$1:$1,0)-1,1000,1)=IF(AJ$7="","Yes",AJ$7))*ROW(Data!$C$1:$C$1002),ROW(AJ119)-ROW(AJ$7)),1),"")</f>
        <v/>
      </c>
      <c r="AK119" s="43" t="str">
        <f ca="1">IF(AL119="","",IF(INDEX(Data!$BR:$BR,MATCH(AL119,Data!$A:$A,0),1)=0,"",INDEX(Data!$BR:$BR,MATCH(AL119,Data!$A:$A,0),1)))</f>
        <v/>
      </c>
      <c r="AL119" s="43" t="str">
        <f ca="1">IFERROR(INDEX(Data!$A$1:AS$1002,_xlfn.AGGREGATE(15,6,(OFFSET(Data!$A$1,0,MATCH(AL$6,Data!$1:$1,0)-1,1000,1)=IF(AL$7="","Yes",AL$7))/(OFFSET(Data!$A$1,0,MATCH(AL$6,Data!$1:$1,0)-1,1000,1)=IF(AL$7="","Yes",AL$7))*ROW(Data!$C$1:$C$1002),ROW(AL119)-ROW(AL$7)),1),"")</f>
        <v/>
      </c>
      <c r="AM119" s="43" t="str">
        <f ca="1">IF(AN119="","",IF(INDEX(Data!$BR:$BR,MATCH(AN119,Data!$A:$A,0),1)=0,"",INDEX(Data!$BR:$BR,MATCH(AN119,Data!$A:$A,0),1)))</f>
        <v/>
      </c>
      <c r="AN119" s="43" t="str">
        <f ca="1">IFERROR(INDEX(Data!$A$1:AU$1002,_xlfn.AGGREGATE(15,6,(OFFSET(Data!$A$1,0,MATCH(AN$6,Data!$1:$1,0)-1,1000,1)=IF(AN$7="","Yes",AN$7))/(OFFSET(Data!$A$1,0,MATCH(AN$6,Data!$1:$1,0)-1,1000,1)=IF(AN$7="","Yes",AN$7))*ROW(Data!$C$1:$C$1002),ROW(AN119)-ROW(AN$7)),1),"")</f>
        <v/>
      </c>
    </row>
    <row r="120" spans="1:40" ht="24" x14ac:dyDescent="0.4">
      <c r="A120" s="43" t="str">
        <f ca="1">IF(B120="","",IF(INDEX(Data!$BR:$BR,MATCH(B120,Data!$A:$A,0),1)=0,"",INDEX(Data!$BR:$BR,MATCH(B120,Data!$A:$A,0),1)))</f>
        <v/>
      </c>
      <c r="B120" s="43" t="str">
        <f ca="1">IFERROR(INDEX(Data!A$1:$A$1002,_xlfn.AGGREGATE(15,6,(OFFSET(Data!$A$1,0,MATCH(B$6,Data!$1:$1,0)-1,1000,1)=IF(B$7="","Yes",B$7))/(OFFSET(Data!$A$1,0,MATCH(B$6,Data!$1:$1,0)-1,1000,1)=IF(B$7="","Yes",B$7))*ROW(Data!$C$1:$C$1002),ROW(B120)-ROW(B$7)),1),"")</f>
        <v/>
      </c>
      <c r="C120" s="43" t="str">
        <f ca="1">IF(D120="","",IF(INDEX(Data!$BR:$BR,MATCH(D120,Data!$A:$A,0),1)=0,"",INDEX(Data!$BR:$BR,MATCH(D120,Data!$A:$A,0),1)))</f>
        <v/>
      </c>
      <c r="D120" s="43" t="str">
        <f ca="1">IFERROR(INDEX(Data!$A$1:C$1002,_xlfn.AGGREGATE(15,6,(OFFSET(Data!$A$1,0,MATCH(D$6,Data!$1:$1,0)-1,1000,1)=IF(D$7="","Yes",D$7))/(OFFSET(Data!$A$1,0,MATCH(D$6,Data!$1:$1,0)-1,1000,1)=IF(D$7="","Yes",D$7))*ROW(Data!$C$1:$C$1002),ROW(D120)-ROW(D$7)),1),"")</f>
        <v/>
      </c>
      <c r="E120" s="43" t="str">
        <f ca="1">IF(F120="","",IF(INDEX(Data!$BR:$BR,MATCH(F120,Data!$A:$A,0),1)=0,"",INDEX(Data!$BR:$BR,MATCH(F120,Data!$A:$A,0),1)))</f>
        <v/>
      </c>
      <c r="F120" s="43" t="str">
        <f ca="1">IFERROR(INDEX(Data!$A$1:E$1002,_xlfn.AGGREGATE(15,6,(OFFSET(Data!$A$1,0,MATCH(F$6,Data!$1:$1,0)-1,1000,1)=IF(F$7="","Yes",F$7))/(OFFSET(Data!$A$1,0,MATCH(F$6,Data!$1:$1,0)-1,1000,1)=IF(F$7="","Yes",F$7))*ROW(Data!$C$1:$C$1002),ROW(F120)-ROW(F$7)),1),"")</f>
        <v/>
      </c>
      <c r="G120" s="43" t="str">
        <f ca="1">IF(H120="","",IF(INDEX(Data!$BR:$BR,MATCH(H120,Data!$A:$A,0),1)=0,"",INDEX(Data!$BR:$BR,MATCH(H120,Data!$A:$A,0),1)))</f>
        <v/>
      </c>
      <c r="H120" s="43" t="str">
        <f ca="1">IFERROR(INDEX(Data!$A$1:G$1002,_xlfn.AGGREGATE(15,6,(OFFSET(Data!$A$1,0,MATCH(H$6,Data!$1:$1,0)-1,1000,1)=IF(H$7="","Yes",H$7))/(OFFSET(Data!$A$1,0,MATCH(H$6,Data!$1:$1,0)-1,1000,1)=IF(H$7="","Yes",H$7))*ROW(Data!$C$1:$C$1002),ROW(H120)-ROW(H$7)),1),"")</f>
        <v/>
      </c>
      <c r="I120" s="43" t="str">
        <f ca="1">IF(J120="","",IF(INDEX(Data!$BR:$BR,MATCH(J120,Data!$A:$A,0),1)=0,"",INDEX(Data!$BR:$BR,MATCH(J120,Data!$A:$A,0),1)))</f>
        <v/>
      </c>
      <c r="J120" s="43" t="str">
        <f ca="1">IFERROR(INDEX(Data!$A$1:I$1002,_xlfn.AGGREGATE(15,6,(OFFSET(Data!$A$1,0,MATCH(J$6,Data!$1:$1,0)-1,1000,1)=IF(J$7="","Yes",J$7))/(OFFSET(Data!$A$1,0,MATCH(J$6,Data!$1:$1,0)-1,1000,1)=IF(J$7="","Yes",J$7))*ROW(Data!$C$1:$C$1002),ROW(J120)-ROW(J$7)),1),"")</f>
        <v/>
      </c>
      <c r="K120" s="43" t="str">
        <f ca="1">IF(L120="","",IF(INDEX(Data!$BR:$BR,MATCH(L120,Data!$A:$A,0),1)=0,"",INDEX(Data!$BR:$BR,MATCH(L120,Data!$A:$A,0),1)))</f>
        <v/>
      </c>
      <c r="L120" s="43" t="str">
        <f ca="1">IFERROR(INDEX(Data!$A$1:K$1002,_xlfn.AGGREGATE(15,6,(OFFSET(Data!$A$1,0,MATCH(L$6,Data!$1:$1,0)-1,1000,1)=IF(L$7="","Yes",L$7))/(OFFSET(Data!$A$1,0,MATCH(L$6,Data!$1:$1,0)-1,1000,1)=IF(L$7="","Yes",L$7))*ROW(Data!$C$1:$C$1002),ROW(L120)-ROW(L$7)),1),"")</f>
        <v/>
      </c>
      <c r="M120" s="43" t="str">
        <f ca="1">IF(N120="","",IF(INDEX(Data!$BR:$BR,MATCH(N120,Data!$A:$A,0),1)=0,"",INDEX(Data!$BR:$BR,MATCH(N120,Data!$A:$A,0),1)))</f>
        <v/>
      </c>
      <c r="N120" s="43" t="str">
        <f ca="1">IFERROR(INDEX(Data!$A$1:M$1002,_xlfn.AGGREGATE(15,6,(OFFSET(Data!$A$1,0,MATCH(N$6,Data!$1:$1,0)-1,1000,1)=IF(N$7="","Yes",N$7))/(OFFSET(Data!$A$1,0,MATCH(N$6,Data!$1:$1,0)-1,1000,1)=IF(N$7="","Yes",N$7))*ROW(Data!$C$1:$C$1002),ROW(N120)-ROW(N$7)),1),"")</f>
        <v/>
      </c>
      <c r="O120" s="43" t="str">
        <f ca="1">IF(P120="","",IF(INDEX(Data!$BR:$BR,MATCH(P120,Data!$A:$A,0),1)=0,"",INDEX(Data!$BR:$BR,MATCH(P120,Data!$A:$A,0),1)))</f>
        <v/>
      </c>
      <c r="P120" s="43" t="str">
        <f ca="1">IFERROR(INDEX(Data!$A$1:O$1002,_xlfn.AGGREGATE(15,6,(OFFSET(Data!$A$1,0,MATCH(P$6,Data!$1:$1,0)-1,1000,1)=IF(P$7="","Yes",P$7))/(OFFSET(Data!$A$1,0,MATCH(P$6,Data!$1:$1,0)-1,1000,1)=IF(P$7="","Yes",P$7))*ROW(Data!$C$1:$C$1002),ROW(P120)-ROW(P$7)),1),"")</f>
        <v>Travel Channel</v>
      </c>
      <c r="Q120" s="43" t="str">
        <f ca="1">IF(R120="","",IF(INDEX(Data!$BR:$BR,MATCH(R120,Data!$A:$A,0),1)=0,"",INDEX(Data!$BR:$BR,MATCH(R120,Data!$A:$A,0),1)))</f>
        <v/>
      </c>
      <c r="R120" s="43" t="str">
        <f ca="1">IFERROR(INDEX(Data!$A$1:Q$1002,_xlfn.AGGREGATE(15,6,(OFFSET(Data!$A$1,0,MATCH(R$6,Data!$1:$1,0)-1,1000,1)=IF(R$7="","Yes",R$7))/(OFFSET(Data!$A$1,0,MATCH(R$6,Data!$1:$1,0)-1,1000,1)=IF(R$7="","Yes",R$7))*ROW(Data!$C$1:$C$1002),ROW(R120)-ROW(R$7)),1),"")</f>
        <v>STARZ ENCORE Westerns</v>
      </c>
      <c r="S120" s="43" t="str">
        <f ca="1">IF(T120="","",IF(INDEX(Data!$BR:$BR,MATCH(T120,Data!$A:$A,0),1)=0,"",INDEX(Data!$BR:$BR,MATCH(T120,Data!$A:$A,0),1)))</f>
        <v/>
      </c>
      <c r="T120" s="43" t="str">
        <f ca="1">IFERROR(INDEX(Data!$A$1:R$1002,_xlfn.AGGREGATE(15,6,(OFFSET(Data!$A$1,0,MATCH(T$6,Data!$1:$1,0)-1,1000,1)=IF(T$7="","Yes",T$7))/(OFFSET(Data!$A$1,0,MATCH(T$6,Data!$1:$1,0)-1,1000,1)=IF(T$7="","Yes",T$7))*ROW(Data!$C$1:$C$1002),ROW(T120)-ROW(T$7)),1),"")</f>
        <v/>
      </c>
      <c r="U120" s="43" t="str">
        <f ca="1">IF(V120="","",IF(INDEX(Data!$BR:$BR,MATCH(V120,Data!$A:$A,0),1)=0,"",INDEX(Data!$BR:$BR,MATCH(V120,Data!$A:$A,0),1)))</f>
        <v/>
      </c>
      <c r="V120" s="43" t="str">
        <f ca="1">IFERROR(INDEX(Data!$A$1:T$1002,_xlfn.AGGREGATE(15,6,(OFFSET(Data!$A$1,0,MATCH(V$6,Data!$1:$1,0)-1,1000,1)=IF(V$7="","Yes",V$7))/(OFFSET(Data!$A$1,0,MATCH(V$6,Data!$1:$1,0)-1,1000,1)=IF(V$7="","Yes",V$7))*ROW(Data!$C$1:$C$1002),ROW(V120)-ROW(V$7)),1),"")</f>
        <v/>
      </c>
      <c r="W120" s="43" t="str">
        <f ca="1">IF(X120="","",IF(INDEX(Data!$BR:$BR,MATCH(X120,Data!$A:$A,0),1)=0,"",INDEX(Data!$BR:$BR,MATCH(X120,Data!$A:$A,0),1)))</f>
        <v/>
      </c>
      <c r="X120" s="43" t="str">
        <f ca="1">IFERROR(INDEX(Data!$A$1:Y$1002,_xlfn.AGGREGATE(15,6,(OFFSET(Data!$A$1,0,MATCH(X$6,Data!$1:$1,0)-1,1000,1)=IF(X$7="","Yes",X$7))/(OFFSET(Data!$A$1,0,MATCH(X$6,Data!$1:$1,0)-1,1000,1)=IF(X$7="","Yes",X$7))*ROW(Data!$C$1:$C$1002),ROW(X120)-ROW(X$7)),1),"")</f>
        <v/>
      </c>
      <c r="Y120" s="43" t="str">
        <f ca="1">IF(Z120="","",IF(INDEX(Data!$BR:$BR,MATCH(Z120,Data!$A:$A,0),1)=0,"",INDEX(Data!$BR:$BR,MATCH(Z120,Data!$A:$A,0),1)))</f>
        <v/>
      </c>
      <c r="Z120" s="43" t="str">
        <f ca="1">IFERROR(INDEX(Data!$A$1:AA$1002,_xlfn.AGGREGATE(15,6,(OFFSET(Data!$A$1,0,MATCH(Z$6,Data!$1:$1,0)-1,1000,1)=IF(Z$7="","Yes",Z$7))/(OFFSET(Data!$A$1,0,MATCH(Z$6,Data!$1:$1,0)-1,1000,1)=IF(Z$7="","Yes",Z$7))*ROW(Data!$C$1:$C$1002),ROW(Z120)-ROW(Z$7)),1),"")</f>
        <v/>
      </c>
      <c r="AA120" s="43" t="str">
        <f ca="1">IF(AB120="","",IF(INDEX(Data!$BR:$BR,MATCH(AB120,Data!$A:$A,0),1)=0,"",INDEX(Data!$BR:$BR,MATCH(AB120,Data!$A:$A,0),1)))</f>
        <v/>
      </c>
      <c r="AB120" s="43" t="str">
        <f ca="1">IFERROR(INDEX(Data!$A$1:AC$1002,_xlfn.AGGREGATE(15,6,(OFFSET(Data!$A$1,0,MATCH(AB$6,Data!$1:$1,0)-1,1000,1)=IF(AB$7="","Yes",AB$7))/(OFFSET(Data!$A$1,0,MATCH(AB$6,Data!$1:$1,0)-1,1000,1)=IF(AB$7="","Yes",AB$7))*ROW(Data!$C$1:$C$1002),ROW(AB120)-ROW(AB$7)),1),"")</f>
        <v/>
      </c>
      <c r="AC120" s="43" t="str">
        <f ca="1">IF(AD120="","",IF(INDEX(Data!$BR:$BR,MATCH(AD120,Data!$A:$A,0),1)=0,"",INDEX(Data!$BR:$BR,MATCH(AD120,Data!$A:$A,0),1)))</f>
        <v/>
      </c>
      <c r="AD120" s="43" t="str">
        <f ca="1">IFERROR(INDEX(Data!$A$1:AE$1002,_xlfn.AGGREGATE(15,6,(OFFSET(Data!$A$1,0,MATCH(AD$6,Data!$1:$1,0)-1,1000,1)=IF(AD$7="","Yes",AD$7))/(OFFSET(Data!$A$1,0,MATCH(AD$6,Data!$1:$1,0)-1,1000,1)=IF(AD$7="","Yes",AD$7))*ROW(Data!$C$1:$C$1002),ROW(AD120)-ROW(AD$7)),1),"")</f>
        <v/>
      </c>
      <c r="AE120" s="43" t="str">
        <f ca="1">IF(AF120="","",IF(INDEX(Data!$BR:$BR,MATCH(AF120,Data!$A:$A,0),1)=0,"",INDEX(Data!$BR:$BR,MATCH(AF120,Data!$A:$A,0),1)))</f>
        <v/>
      </c>
      <c r="AF120" s="43" t="str">
        <f ca="1">IFERROR(INDEX(Data!$A$1:AM$1002,_xlfn.AGGREGATE(15,6,(OFFSET(Data!$A$1,0,MATCH(AF$6,Data!$1:$1,0)-1,1000,1)=IF(AF$7="","Yes",AF$7))/(OFFSET(Data!$A$1,0,MATCH(AF$6,Data!$1:$1,0)-1,1000,1)=IF(AF$7="","Yes",AF$7))*ROW(Data!$C$1:$C$1002),ROW(AF120)-ROW(AF$7)),1),"")</f>
        <v/>
      </c>
      <c r="AG120" s="43" t="str">
        <f ca="1">IF(AH120="","",IF(INDEX(Data!$BR:$BR,MATCH(AH120,Data!$A:$A,0),1)=0,"",INDEX(Data!$BR:$BR,MATCH(AH120,Data!$A:$A,0),1)))</f>
        <v/>
      </c>
      <c r="AH120" s="43" t="str">
        <f ca="1">IFERROR(INDEX(Data!$A$1:AO$1002,_xlfn.AGGREGATE(15,6,(OFFSET(Data!$A$1,0,MATCH(AH$6,Data!$1:$1,0)-1,1000,1)=IF(AH$7="","Yes",AH$7))/(OFFSET(Data!$A$1,0,MATCH(AH$6,Data!$1:$1,0)-1,1000,1)=IF(AH$7="","Yes",AH$7))*ROW(Data!$C$1:$C$1002),ROW(AH120)-ROW(AH$7)),1),"")</f>
        <v/>
      </c>
      <c r="AI120" s="43" t="str">
        <f ca="1">IF(AJ120="","",IF(INDEX(Data!$BR:$BR,MATCH(AJ120,Data!$A:$A,0),1)=0,"",INDEX(Data!$BR:$BR,MATCH(AJ120,Data!$A:$A,0),1)))</f>
        <v/>
      </c>
      <c r="AJ120" s="43" t="str">
        <f ca="1">IFERROR(INDEX(Data!$A$1:AQ$1002,_xlfn.AGGREGATE(15,6,(OFFSET(Data!$A$1,0,MATCH(AJ$6,Data!$1:$1,0)-1,1000,1)=IF(AJ$7="","Yes",AJ$7))/(OFFSET(Data!$A$1,0,MATCH(AJ$6,Data!$1:$1,0)-1,1000,1)=IF(AJ$7="","Yes",AJ$7))*ROW(Data!$C$1:$C$1002),ROW(AJ120)-ROW(AJ$7)),1),"")</f>
        <v/>
      </c>
      <c r="AK120" s="43" t="str">
        <f ca="1">IF(AL120="","",IF(INDEX(Data!$BR:$BR,MATCH(AL120,Data!$A:$A,0),1)=0,"",INDEX(Data!$BR:$BR,MATCH(AL120,Data!$A:$A,0),1)))</f>
        <v/>
      </c>
      <c r="AL120" s="43" t="str">
        <f ca="1">IFERROR(INDEX(Data!$A$1:AS$1002,_xlfn.AGGREGATE(15,6,(OFFSET(Data!$A$1,0,MATCH(AL$6,Data!$1:$1,0)-1,1000,1)=IF(AL$7="","Yes",AL$7))/(OFFSET(Data!$A$1,0,MATCH(AL$6,Data!$1:$1,0)-1,1000,1)=IF(AL$7="","Yes",AL$7))*ROW(Data!$C$1:$C$1002),ROW(AL120)-ROW(AL$7)),1),"")</f>
        <v/>
      </c>
      <c r="AM120" s="43" t="str">
        <f ca="1">IF(AN120="","",IF(INDEX(Data!$BR:$BR,MATCH(AN120,Data!$A:$A,0),1)=0,"",INDEX(Data!$BR:$BR,MATCH(AN120,Data!$A:$A,0),1)))</f>
        <v/>
      </c>
      <c r="AN120" s="43" t="str">
        <f ca="1">IFERROR(INDEX(Data!$A$1:AU$1002,_xlfn.AGGREGATE(15,6,(OFFSET(Data!$A$1,0,MATCH(AN$6,Data!$1:$1,0)-1,1000,1)=IF(AN$7="","Yes",AN$7))/(OFFSET(Data!$A$1,0,MATCH(AN$6,Data!$1:$1,0)-1,1000,1)=IF(AN$7="","Yes",AN$7))*ROW(Data!$C$1:$C$1002),ROW(AN120)-ROW(AN$7)),1),"")</f>
        <v/>
      </c>
    </row>
    <row r="121" spans="1:40" x14ac:dyDescent="0.4">
      <c r="A121" s="43" t="str">
        <f ca="1">IF(B121="","",IF(INDEX(Data!$BR:$BR,MATCH(B121,Data!$A:$A,0),1)=0,"",INDEX(Data!$BR:$BR,MATCH(B121,Data!$A:$A,0),1)))</f>
        <v/>
      </c>
      <c r="B121" s="43" t="str">
        <f ca="1">IFERROR(INDEX(Data!A$1:$A$1002,_xlfn.AGGREGATE(15,6,(OFFSET(Data!$A$1,0,MATCH(B$6,Data!$1:$1,0)-1,1000,1)=IF(B$7="","Yes",B$7))/(OFFSET(Data!$A$1,0,MATCH(B$6,Data!$1:$1,0)-1,1000,1)=IF(B$7="","Yes",B$7))*ROW(Data!$C$1:$C$1002),ROW(B121)-ROW(B$7)),1),"")</f>
        <v/>
      </c>
      <c r="C121" s="43" t="str">
        <f ca="1">IF(D121="","",IF(INDEX(Data!$BR:$BR,MATCH(D121,Data!$A:$A,0),1)=0,"",INDEX(Data!$BR:$BR,MATCH(D121,Data!$A:$A,0),1)))</f>
        <v/>
      </c>
      <c r="D121" s="43" t="str">
        <f ca="1">IFERROR(INDEX(Data!$A$1:C$1002,_xlfn.AGGREGATE(15,6,(OFFSET(Data!$A$1,0,MATCH(D$6,Data!$1:$1,0)-1,1000,1)=IF(D$7="","Yes",D$7))/(OFFSET(Data!$A$1,0,MATCH(D$6,Data!$1:$1,0)-1,1000,1)=IF(D$7="","Yes",D$7))*ROW(Data!$C$1:$C$1002),ROW(D121)-ROW(D$7)),1),"")</f>
        <v/>
      </c>
      <c r="E121" s="43" t="str">
        <f ca="1">IF(F121="","",IF(INDEX(Data!$BR:$BR,MATCH(F121,Data!$A:$A,0),1)=0,"",INDEX(Data!$BR:$BR,MATCH(F121,Data!$A:$A,0),1)))</f>
        <v/>
      </c>
      <c r="F121" s="43" t="str">
        <f ca="1">IFERROR(INDEX(Data!$A$1:E$1002,_xlfn.AGGREGATE(15,6,(OFFSET(Data!$A$1,0,MATCH(F$6,Data!$1:$1,0)-1,1000,1)=IF(F$7="","Yes",F$7))/(OFFSET(Data!$A$1,0,MATCH(F$6,Data!$1:$1,0)-1,1000,1)=IF(F$7="","Yes",F$7))*ROW(Data!$C$1:$C$1002),ROW(F121)-ROW(F$7)),1),"")</f>
        <v/>
      </c>
      <c r="G121" s="43" t="str">
        <f ca="1">IF(H121="","",IF(INDEX(Data!$BR:$BR,MATCH(H121,Data!$A:$A,0),1)=0,"",INDEX(Data!$BR:$BR,MATCH(H121,Data!$A:$A,0),1)))</f>
        <v/>
      </c>
      <c r="H121" s="43" t="str">
        <f ca="1">IFERROR(INDEX(Data!$A$1:G$1002,_xlfn.AGGREGATE(15,6,(OFFSET(Data!$A$1,0,MATCH(H$6,Data!$1:$1,0)-1,1000,1)=IF(H$7="","Yes",H$7))/(OFFSET(Data!$A$1,0,MATCH(H$6,Data!$1:$1,0)-1,1000,1)=IF(H$7="","Yes",H$7))*ROW(Data!$C$1:$C$1002),ROW(H121)-ROW(H$7)),1),"")</f>
        <v/>
      </c>
      <c r="I121" s="43" t="str">
        <f ca="1">IF(J121="","",IF(INDEX(Data!$BR:$BR,MATCH(J121,Data!$A:$A,0),1)=0,"",INDEX(Data!$BR:$BR,MATCH(J121,Data!$A:$A,0),1)))</f>
        <v/>
      </c>
      <c r="J121" s="43" t="str">
        <f ca="1">IFERROR(INDEX(Data!$A$1:I$1002,_xlfn.AGGREGATE(15,6,(OFFSET(Data!$A$1,0,MATCH(J$6,Data!$1:$1,0)-1,1000,1)=IF(J$7="","Yes",J$7))/(OFFSET(Data!$A$1,0,MATCH(J$6,Data!$1:$1,0)-1,1000,1)=IF(J$7="","Yes",J$7))*ROW(Data!$C$1:$C$1002),ROW(J121)-ROW(J$7)),1),"")</f>
        <v/>
      </c>
      <c r="K121" s="43" t="str">
        <f ca="1">IF(L121="","",IF(INDEX(Data!$BR:$BR,MATCH(L121,Data!$A:$A,0),1)=0,"",INDEX(Data!$BR:$BR,MATCH(L121,Data!$A:$A,0),1)))</f>
        <v/>
      </c>
      <c r="L121" s="43" t="str">
        <f ca="1">IFERROR(INDEX(Data!$A$1:K$1002,_xlfn.AGGREGATE(15,6,(OFFSET(Data!$A$1,0,MATCH(L$6,Data!$1:$1,0)-1,1000,1)=IF(L$7="","Yes",L$7))/(OFFSET(Data!$A$1,0,MATCH(L$6,Data!$1:$1,0)-1,1000,1)=IF(L$7="","Yes",L$7))*ROW(Data!$C$1:$C$1002),ROW(L121)-ROW(L$7)),1),"")</f>
        <v/>
      </c>
      <c r="M121" s="43" t="str">
        <f ca="1">IF(N121="","",IF(INDEX(Data!$BR:$BR,MATCH(N121,Data!$A:$A,0),1)=0,"",INDEX(Data!$BR:$BR,MATCH(N121,Data!$A:$A,0),1)))</f>
        <v/>
      </c>
      <c r="N121" s="43" t="str">
        <f ca="1">IFERROR(INDEX(Data!$A$1:M$1002,_xlfn.AGGREGATE(15,6,(OFFSET(Data!$A$1,0,MATCH(N$6,Data!$1:$1,0)-1,1000,1)=IF(N$7="","Yes",N$7))/(OFFSET(Data!$A$1,0,MATCH(N$6,Data!$1:$1,0)-1,1000,1)=IF(N$7="","Yes",N$7))*ROW(Data!$C$1:$C$1002),ROW(N121)-ROW(N$7)),1),"")</f>
        <v/>
      </c>
      <c r="O121" s="43" t="str">
        <f ca="1">IF(P121="","",IF(INDEX(Data!$BR:$BR,MATCH(P121,Data!$A:$A,0),1)=0,"",INDEX(Data!$BR:$BR,MATCH(P121,Data!$A:$A,0),1)))</f>
        <v/>
      </c>
      <c r="P121" s="43" t="str">
        <f ca="1">IFERROR(INDEX(Data!$A$1:O$1002,_xlfn.AGGREGATE(15,6,(OFFSET(Data!$A$1,0,MATCH(P$6,Data!$1:$1,0)-1,1000,1)=IF(P$7="","Yes",P$7))/(OFFSET(Data!$A$1,0,MATCH(P$6,Data!$1:$1,0)-1,1000,1)=IF(P$7="","Yes",P$7))*ROW(Data!$C$1:$C$1002),ROW(P121)-ROW(P$7)),1),"")</f>
        <v>TruTV</v>
      </c>
      <c r="Q121" s="43" t="str">
        <f ca="1">IF(R121="","",IF(INDEX(Data!$BR:$BR,MATCH(R121,Data!$A:$A,0),1)=0,"",INDEX(Data!$BR:$BR,MATCH(R121,Data!$A:$A,0),1)))</f>
        <v/>
      </c>
      <c r="R121" s="43" t="str">
        <f ca="1">IFERROR(INDEX(Data!$A$1:Q$1002,_xlfn.AGGREGATE(15,6,(OFFSET(Data!$A$1,0,MATCH(R$6,Data!$1:$1,0)-1,1000,1)=IF(R$7="","Yes",R$7))/(OFFSET(Data!$A$1,0,MATCH(R$6,Data!$1:$1,0)-1,1000,1)=IF(R$7="","Yes",R$7))*ROW(Data!$C$1:$C$1002),ROW(R121)-ROW(R$7)),1),"")</f>
        <v>Sundance TV</v>
      </c>
      <c r="S121" s="43" t="str">
        <f ca="1">IF(T121="","",IF(INDEX(Data!$BR:$BR,MATCH(T121,Data!$A:$A,0),1)=0,"",INDEX(Data!$BR:$BR,MATCH(T121,Data!$A:$A,0),1)))</f>
        <v/>
      </c>
      <c r="T121" s="43" t="str">
        <f ca="1">IFERROR(INDEX(Data!$A$1:R$1002,_xlfn.AGGREGATE(15,6,(OFFSET(Data!$A$1,0,MATCH(T$6,Data!$1:$1,0)-1,1000,1)=IF(T$7="","Yes",T$7))/(OFFSET(Data!$A$1,0,MATCH(T$6,Data!$1:$1,0)-1,1000,1)=IF(T$7="","Yes",T$7))*ROW(Data!$C$1:$C$1002),ROW(T121)-ROW(T$7)),1),"")</f>
        <v/>
      </c>
      <c r="U121" s="43" t="str">
        <f ca="1">IF(V121="","",IF(INDEX(Data!$BR:$BR,MATCH(V121,Data!$A:$A,0),1)=0,"",INDEX(Data!$BR:$BR,MATCH(V121,Data!$A:$A,0),1)))</f>
        <v/>
      </c>
      <c r="V121" s="43" t="str">
        <f ca="1">IFERROR(INDEX(Data!$A$1:T$1002,_xlfn.AGGREGATE(15,6,(OFFSET(Data!$A$1,0,MATCH(V$6,Data!$1:$1,0)-1,1000,1)=IF(V$7="","Yes",V$7))/(OFFSET(Data!$A$1,0,MATCH(V$6,Data!$1:$1,0)-1,1000,1)=IF(V$7="","Yes",V$7))*ROW(Data!$C$1:$C$1002),ROW(V121)-ROW(V$7)),1),"")</f>
        <v/>
      </c>
      <c r="W121" s="43" t="str">
        <f ca="1">IF(X121="","",IF(INDEX(Data!$BR:$BR,MATCH(X121,Data!$A:$A,0),1)=0,"",INDEX(Data!$BR:$BR,MATCH(X121,Data!$A:$A,0),1)))</f>
        <v/>
      </c>
      <c r="X121" s="43" t="str">
        <f ca="1">IFERROR(INDEX(Data!$A$1:Y$1002,_xlfn.AGGREGATE(15,6,(OFFSET(Data!$A$1,0,MATCH(X$6,Data!$1:$1,0)-1,1000,1)=IF(X$7="","Yes",X$7))/(OFFSET(Data!$A$1,0,MATCH(X$6,Data!$1:$1,0)-1,1000,1)=IF(X$7="","Yes",X$7))*ROW(Data!$C$1:$C$1002),ROW(X121)-ROW(X$7)),1),"")</f>
        <v/>
      </c>
      <c r="Y121" s="43" t="str">
        <f ca="1">IF(Z121="","",IF(INDEX(Data!$BR:$BR,MATCH(Z121,Data!$A:$A,0),1)=0,"",INDEX(Data!$BR:$BR,MATCH(Z121,Data!$A:$A,0),1)))</f>
        <v/>
      </c>
      <c r="Z121" s="43" t="str">
        <f ca="1">IFERROR(INDEX(Data!$A$1:AA$1002,_xlfn.AGGREGATE(15,6,(OFFSET(Data!$A$1,0,MATCH(Z$6,Data!$1:$1,0)-1,1000,1)=IF(Z$7="","Yes",Z$7))/(OFFSET(Data!$A$1,0,MATCH(Z$6,Data!$1:$1,0)-1,1000,1)=IF(Z$7="","Yes",Z$7))*ROW(Data!$C$1:$C$1002),ROW(Z121)-ROW(Z$7)),1),"")</f>
        <v/>
      </c>
      <c r="AA121" s="43" t="str">
        <f ca="1">IF(AB121="","",IF(INDEX(Data!$BR:$BR,MATCH(AB121,Data!$A:$A,0),1)=0,"",INDEX(Data!$BR:$BR,MATCH(AB121,Data!$A:$A,0),1)))</f>
        <v/>
      </c>
      <c r="AB121" s="43" t="str">
        <f ca="1">IFERROR(INDEX(Data!$A$1:AC$1002,_xlfn.AGGREGATE(15,6,(OFFSET(Data!$A$1,0,MATCH(AB$6,Data!$1:$1,0)-1,1000,1)=IF(AB$7="","Yes",AB$7))/(OFFSET(Data!$A$1,0,MATCH(AB$6,Data!$1:$1,0)-1,1000,1)=IF(AB$7="","Yes",AB$7))*ROW(Data!$C$1:$C$1002),ROW(AB121)-ROW(AB$7)),1),"")</f>
        <v/>
      </c>
      <c r="AC121" s="43" t="str">
        <f ca="1">IF(AD121="","",IF(INDEX(Data!$BR:$BR,MATCH(AD121,Data!$A:$A,0),1)=0,"",INDEX(Data!$BR:$BR,MATCH(AD121,Data!$A:$A,0),1)))</f>
        <v/>
      </c>
      <c r="AD121" s="43" t="str">
        <f ca="1">IFERROR(INDEX(Data!$A$1:AE$1002,_xlfn.AGGREGATE(15,6,(OFFSET(Data!$A$1,0,MATCH(AD$6,Data!$1:$1,0)-1,1000,1)=IF(AD$7="","Yes",AD$7))/(OFFSET(Data!$A$1,0,MATCH(AD$6,Data!$1:$1,0)-1,1000,1)=IF(AD$7="","Yes",AD$7))*ROW(Data!$C$1:$C$1002),ROW(AD121)-ROW(AD$7)),1),"")</f>
        <v/>
      </c>
      <c r="AE121" s="43" t="str">
        <f ca="1">IF(AF121="","",IF(INDEX(Data!$BR:$BR,MATCH(AF121,Data!$A:$A,0),1)=0,"",INDEX(Data!$BR:$BR,MATCH(AF121,Data!$A:$A,0),1)))</f>
        <v/>
      </c>
      <c r="AF121" s="43" t="str">
        <f ca="1">IFERROR(INDEX(Data!$A$1:AM$1002,_xlfn.AGGREGATE(15,6,(OFFSET(Data!$A$1,0,MATCH(AF$6,Data!$1:$1,0)-1,1000,1)=IF(AF$7="","Yes",AF$7))/(OFFSET(Data!$A$1,0,MATCH(AF$6,Data!$1:$1,0)-1,1000,1)=IF(AF$7="","Yes",AF$7))*ROW(Data!$C$1:$C$1002),ROW(AF121)-ROW(AF$7)),1),"")</f>
        <v/>
      </c>
      <c r="AG121" s="43" t="str">
        <f ca="1">IF(AH121="","",IF(INDEX(Data!$BR:$BR,MATCH(AH121,Data!$A:$A,0),1)=0,"",INDEX(Data!$BR:$BR,MATCH(AH121,Data!$A:$A,0),1)))</f>
        <v/>
      </c>
      <c r="AH121" s="43" t="str">
        <f ca="1">IFERROR(INDEX(Data!$A$1:AO$1002,_xlfn.AGGREGATE(15,6,(OFFSET(Data!$A$1,0,MATCH(AH$6,Data!$1:$1,0)-1,1000,1)=IF(AH$7="","Yes",AH$7))/(OFFSET(Data!$A$1,0,MATCH(AH$6,Data!$1:$1,0)-1,1000,1)=IF(AH$7="","Yes",AH$7))*ROW(Data!$C$1:$C$1002),ROW(AH121)-ROW(AH$7)),1),"")</f>
        <v/>
      </c>
      <c r="AI121" s="43" t="str">
        <f ca="1">IF(AJ121="","",IF(INDEX(Data!$BR:$BR,MATCH(AJ121,Data!$A:$A,0),1)=0,"",INDEX(Data!$BR:$BR,MATCH(AJ121,Data!$A:$A,0),1)))</f>
        <v/>
      </c>
      <c r="AJ121" s="43" t="str">
        <f ca="1">IFERROR(INDEX(Data!$A$1:AQ$1002,_xlfn.AGGREGATE(15,6,(OFFSET(Data!$A$1,0,MATCH(AJ$6,Data!$1:$1,0)-1,1000,1)=IF(AJ$7="","Yes",AJ$7))/(OFFSET(Data!$A$1,0,MATCH(AJ$6,Data!$1:$1,0)-1,1000,1)=IF(AJ$7="","Yes",AJ$7))*ROW(Data!$C$1:$C$1002),ROW(AJ121)-ROW(AJ$7)),1),"")</f>
        <v/>
      </c>
      <c r="AK121" s="43" t="str">
        <f ca="1">IF(AL121="","",IF(INDEX(Data!$BR:$BR,MATCH(AL121,Data!$A:$A,0),1)=0,"",INDEX(Data!$BR:$BR,MATCH(AL121,Data!$A:$A,0),1)))</f>
        <v/>
      </c>
      <c r="AL121" s="43" t="str">
        <f ca="1">IFERROR(INDEX(Data!$A$1:AS$1002,_xlfn.AGGREGATE(15,6,(OFFSET(Data!$A$1,0,MATCH(AL$6,Data!$1:$1,0)-1,1000,1)=IF(AL$7="","Yes",AL$7))/(OFFSET(Data!$A$1,0,MATCH(AL$6,Data!$1:$1,0)-1,1000,1)=IF(AL$7="","Yes",AL$7))*ROW(Data!$C$1:$C$1002),ROW(AL121)-ROW(AL$7)),1),"")</f>
        <v/>
      </c>
      <c r="AM121" s="43" t="str">
        <f ca="1">IF(AN121="","",IF(INDEX(Data!$BR:$BR,MATCH(AN121,Data!$A:$A,0),1)=0,"",INDEX(Data!$BR:$BR,MATCH(AN121,Data!$A:$A,0),1)))</f>
        <v/>
      </c>
      <c r="AN121" s="43" t="str">
        <f ca="1">IFERROR(INDEX(Data!$A$1:AU$1002,_xlfn.AGGREGATE(15,6,(OFFSET(Data!$A$1,0,MATCH(AN$6,Data!$1:$1,0)-1,1000,1)=IF(AN$7="","Yes",AN$7))/(OFFSET(Data!$A$1,0,MATCH(AN$6,Data!$1:$1,0)-1,1000,1)=IF(AN$7="","Yes",AN$7))*ROW(Data!$C$1:$C$1002),ROW(AN121)-ROW(AN$7)),1),"")</f>
        <v/>
      </c>
    </row>
    <row r="122" spans="1:40" ht="24" x14ac:dyDescent="0.4">
      <c r="A122" s="43" t="str">
        <f ca="1">IF(B122="","",IF(INDEX(Data!$BR:$BR,MATCH(B122,Data!$A:$A,0),1)=0,"",INDEX(Data!$BR:$BR,MATCH(B122,Data!$A:$A,0),1)))</f>
        <v/>
      </c>
      <c r="B122" s="43" t="str">
        <f ca="1">IFERROR(INDEX(Data!A$1:$A$1002,_xlfn.AGGREGATE(15,6,(OFFSET(Data!$A$1,0,MATCH(B$6,Data!$1:$1,0)-1,1000,1)=IF(B$7="","Yes",B$7))/(OFFSET(Data!$A$1,0,MATCH(B$6,Data!$1:$1,0)-1,1000,1)=IF(B$7="","Yes",B$7))*ROW(Data!$C$1:$C$1002),ROW(B122)-ROW(B$7)),1),"")</f>
        <v/>
      </c>
      <c r="C122" s="43" t="str">
        <f ca="1">IF(D122="","",IF(INDEX(Data!$BR:$BR,MATCH(D122,Data!$A:$A,0),1)=0,"",INDEX(Data!$BR:$BR,MATCH(D122,Data!$A:$A,0),1)))</f>
        <v/>
      </c>
      <c r="D122" s="43" t="str">
        <f ca="1">IFERROR(INDEX(Data!$A$1:C$1002,_xlfn.AGGREGATE(15,6,(OFFSET(Data!$A$1,0,MATCH(D$6,Data!$1:$1,0)-1,1000,1)=IF(D$7="","Yes",D$7))/(OFFSET(Data!$A$1,0,MATCH(D$6,Data!$1:$1,0)-1,1000,1)=IF(D$7="","Yes",D$7))*ROW(Data!$C$1:$C$1002),ROW(D122)-ROW(D$7)),1),"")</f>
        <v/>
      </c>
      <c r="E122" s="43" t="str">
        <f ca="1">IF(F122="","",IF(INDEX(Data!$BR:$BR,MATCH(F122,Data!$A:$A,0),1)=0,"",INDEX(Data!$BR:$BR,MATCH(F122,Data!$A:$A,0),1)))</f>
        <v/>
      </c>
      <c r="F122" s="43" t="str">
        <f ca="1">IFERROR(INDEX(Data!$A$1:E$1002,_xlfn.AGGREGATE(15,6,(OFFSET(Data!$A$1,0,MATCH(F$6,Data!$1:$1,0)-1,1000,1)=IF(F$7="","Yes",F$7))/(OFFSET(Data!$A$1,0,MATCH(F$6,Data!$1:$1,0)-1,1000,1)=IF(F$7="","Yes",F$7))*ROW(Data!$C$1:$C$1002),ROW(F122)-ROW(F$7)),1),"")</f>
        <v/>
      </c>
      <c r="G122" s="43" t="str">
        <f ca="1">IF(H122="","",IF(INDEX(Data!$BR:$BR,MATCH(H122,Data!$A:$A,0),1)=0,"",INDEX(Data!$BR:$BR,MATCH(H122,Data!$A:$A,0),1)))</f>
        <v/>
      </c>
      <c r="H122" s="43" t="str">
        <f ca="1">IFERROR(INDEX(Data!$A$1:G$1002,_xlfn.AGGREGATE(15,6,(OFFSET(Data!$A$1,0,MATCH(H$6,Data!$1:$1,0)-1,1000,1)=IF(H$7="","Yes",H$7))/(OFFSET(Data!$A$1,0,MATCH(H$6,Data!$1:$1,0)-1,1000,1)=IF(H$7="","Yes",H$7))*ROW(Data!$C$1:$C$1002),ROW(H122)-ROW(H$7)),1),"")</f>
        <v/>
      </c>
      <c r="I122" s="43" t="str">
        <f ca="1">IF(J122="","",IF(INDEX(Data!$BR:$BR,MATCH(J122,Data!$A:$A,0),1)=0,"",INDEX(Data!$BR:$BR,MATCH(J122,Data!$A:$A,0),1)))</f>
        <v/>
      </c>
      <c r="J122" s="43" t="str">
        <f ca="1">IFERROR(INDEX(Data!$A$1:I$1002,_xlfn.AGGREGATE(15,6,(OFFSET(Data!$A$1,0,MATCH(J$6,Data!$1:$1,0)-1,1000,1)=IF(J$7="","Yes",J$7))/(OFFSET(Data!$A$1,0,MATCH(J$6,Data!$1:$1,0)-1,1000,1)=IF(J$7="","Yes",J$7))*ROW(Data!$C$1:$C$1002),ROW(J122)-ROW(J$7)),1),"")</f>
        <v/>
      </c>
      <c r="K122" s="43" t="str">
        <f ca="1">IF(L122="","",IF(INDEX(Data!$BR:$BR,MATCH(L122,Data!$A:$A,0),1)=0,"",INDEX(Data!$BR:$BR,MATCH(L122,Data!$A:$A,0),1)))</f>
        <v/>
      </c>
      <c r="L122" s="43" t="str">
        <f ca="1">IFERROR(INDEX(Data!$A$1:K$1002,_xlfn.AGGREGATE(15,6,(OFFSET(Data!$A$1,0,MATCH(L$6,Data!$1:$1,0)-1,1000,1)=IF(L$7="","Yes",L$7))/(OFFSET(Data!$A$1,0,MATCH(L$6,Data!$1:$1,0)-1,1000,1)=IF(L$7="","Yes",L$7))*ROW(Data!$C$1:$C$1002),ROW(L122)-ROW(L$7)),1),"")</f>
        <v/>
      </c>
      <c r="M122" s="43" t="str">
        <f ca="1">IF(N122="","",IF(INDEX(Data!$BR:$BR,MATCH(N122,Data!$A:$A,0),1)=0,"",INDEX(Data!$BR:$BR,MATCH(N122,Data!$A:$A,0),1)))</f>
        <v/>
      </c>
      <c r="N122" s="43" t="str">
        <f ca="1">IFERROR(INDEX(Data!$A$1:M$1002,_xlfn.AGGREGATE(15,6,(OFFSET(Data!$A$1,0,MATCH(N$6,Data!$1:$1,0)-1,1000,1)=IF(N$7="","Yes",N$7))/(OFFSET(Data!$A$1,0,MATCH(N$6,Data!$1:$1,0)-1,1000,1)=IF(N$7="","Yes",N$7))*ROW(Data!$C$1:$C$1002),ROW(N122)-ROW(N$7)),1),"")</f>
        <v/>
      </c>
      <c r="O122" s="43" t="str">
        <f ca="1">IF(P122="","",IF(INDEX(Data!$BR:$BR,MATCH(P122,Data!$A:$A,0),1)=0,"",INDEX(Data!$BR:$BR,MATCH(P122,Data!$A:$A,0),1)))</f>
        <v/>
      </c>
      <c r="P122" s="43" t="str">
        <f ca="1">IFERROR(INDEX(Data!$A$1:O$1002,_xlfn.AGGREGATE(15,6,(OFFSET(Data!$A$1,0,MATCH(P$6,Data!$1:$1,0)-1,1000,1)=IF(P$7="","Yes",P$7))/(OFFSET(Data!$A$1,0,MATCH(P$6,Data!$1:$1,0)-1,1000,1)=IF(P$7="","Yes",P$7))*ROW(Data!$C$1:$C$1002),ROW(P122)-ROW(P$7)),1),"")</f>
        <v>Turner Classic Movies</v>
      </c>
      <c r="Q122" s="43" t="str">
        <f ca="1">IF(R122="","",IF(INDEX(Data!$BR:$BR,MATCH(R122,Data!$A:$A,0),1)=0,"",INDEX(Data!$BR:$BR,MATCH(R122,Data!$A:$A,0),1)))</f>
        <v/>
      </c>
      <c r="R122" s="43" t="str">
        <f ca="1">IFERROR(INDEX(Data!$A$1:Q$1002,_xlfn.AGGREGATE(15,6,(OFFSET(Data!$A$1,0,MATCH(R$6,Data!$1:$1,0)-1,1000,1)=IF(R$7="","Yes",R$7))/(OFFSET(Data!$A$1,0,MATCH(R$6,Data!$1:$1,0)-1,1000,1)=IF(R$7="","Yes",R$7))*ROW(Data!$C$1:$C$1002),ROW(R122)-ROW(R$7)),1),"")</f>
        <v>Syfy</v>
      </c>
      <c r="S122" s="43" t="str">
        <f ca="1">IF(T122="","",IF(INDEX(Data!$BR:$BR,MATCH(T122,Data!$A:$A,0),1)=0,"",INDEX(Data!$BR:$BR,MATCH(T122,Data!$A:$A,0),1)))</f>
        <v/>
      </c>
      <c r="T122" s="43" t="str">
        <f ca="1">IFERROR(INDEX(Data!$A$1:R$1002,_xlfn.AGGREGATE(15,6,(OFFSET(Data!$A$1,0,MATCH(T$6,Data!$1:$1,0)-1,1000,1)=IF(T$7="","Yes",T$7))/(OFFSET(Data!$A$1,0,MATCH(T$6,Data!$1:$1,0)-1,1000,1)=IF(T$7="","Yes",T$7))*ROW(Data!$C$1:$C$1002),ROW(T122)-ROW(T$7)),1),"")</f>
        <v/>
      </c>
      <c r="U122" s="43" t="str">
        <f ca="1">IF(V122="","",IF(INDEX(Data!$BR:$BR,MATCH(V122,Data!$A:$A,0),1)=0,"",INDEX(Data!$BR:$BR,MATCH(V122,Data!$A:$A,0),1)))</f>
        <v/>
      </c>
      <c r="V122" s="43" t="str">
        <f ca="1">IFERROR(INDEX(Data!$A$1:T$1002,_xlfn.AGGREGATE(15,6,(OFFSET(Data!$A$1,0,MATCH(V$6,Data!$1:$1,0)-1,1000,1)=IF(V$7="","Yes",V$7))/(OFFSET(Data!$A$1,0,MATCH(V$6,Data!$1:$1,0)-1,1000,1)=IF(V$7="","Yes",V$7))*ROW(Data!$C$1:$C$1002),ROW(V122)-ROW(V$7)),1),"")</f>
        <v/>
      </c>
      <c r="W122" s="43" t="str">
        <f ca="1">IF(X122="","",IF(INDEX(Data!$BR:$BR,MATCH(X122,Data!$A:$A,0),1)=0,"",INDEX(Data!$BR:$BR,MATCH(X122,Data!$A:$A,0),1)))</f>
        <v/>
      </c>
      <c r="X122" s="43" t="str">
        <f ca="1">IFERROR(INDEX(Data!$A$1:Y$1002,_xlfn.AGGREGATE(15,6,(OFFSET(Data!$A$1,0,MATCH(X$6,Data!$1:$1,0)-1,1000,1)=IF(X$7="","Yes",X$7))/(OFFSET(Data!$A$1,0,MATCH(X$6,Data!$1:$1,0)-1,1000,1)=IF(X$7="","Yes",X$7))*ROW(Data!$C$1:$C$1002),ROW(X122)-ROW(X$7)),1),"")</f>
        <v/>
      </c>
      <c r="Y122" s="43" t="str">
        <f ca="1">IF(Z122="","",IF(INDEX(Data!$BR:$BR,MATCH(Z122,Data!$A:$A,0),1)=0,"",INDEX(Data!$BR:$BR,MATCH(Z122,Data!$A:$A,0),1)))</f>
        <v/>
      </c>
      <c r="Z122" s="43" t="str">
        <f ca="1">IFERROR(INDEX(Data!$A$1:AA$1002,_xlfn.AGGREGATE(15,6,(OFFSET(Data!$A$1,0,MATCH(Z$6,Data!$1:$1,0)-1,1000,1)=IF(Z$7="","Yes",Z$7))/(OFFSET(Data!$A$1,0,MATCH(Z$6,Data!$1:$1,0)-1,1000,1)=IF(Z$7="","Yes",Z$7))*ROW(Data!$C$1:$C$1002),ROW(Z122)-ROW(Z$7)),1),"")</f>
        <v/>
      </c>
      <c r="AA122" s="43" t="str">
        <f ca="1">IF(AB122="","",IF(INDEX(Data!$BR:$BR,MATCH(AB122,Data!$A:$A,0),1)=0,"",INDEX(Data!$BR:$BR,MATCH(AB122,Data!$A:$A,0),1)))</f>
        <v/>
      </c>
      <c r="AB122" s="43" t="str">
        <f ca="1">IFERROR(INDEX(Data!$A$1:AC$1002,_xlfn.AGGREGATE(15,6,(OFFSET(Data!$A$1,0,MATCH(AB$6,Data!$1:$1,0)-1,1000,1)=IF(AB$7="","Yes",AB$7))/(OFFSET(Data!$A$1,0,MATCH(AB$6,Data!$1:$1,0)-1,1000,1)=IF(AB$7="","Yes",AB$7))*ROW(Data!$C$1:$C$1002),ROW(AB122)-ROW(AB$7)),1),"")</f>
        <v/>
      </c>
      <c r="AC122" s="43" t="str">
        <f ca="1">IF(AD122="","",IF(INDEX(Data!$BR:$BR,MATCH(AD122,Data!$A:$A,0),1)=0,"",INDEX(Data!$BR:$BR,MATCH(AD122,Data!$A:$A,0),1)))</f>
        <v/>
      </c>
      <c r="AD122" s="43" t="str">
        <f ca="1">IFERROR(INDEX(Data!$A$1:AE$1002,_xlfn.AGGREGATE(15,6,(OFFSET(Data!$A$1,0,MATCH(AD$6,Data!$1:$1,0)-1,1000,1)=IF(AD$7="","Yes",AD$7))/(OFFSET(Data!$A$1,0,MATCH(AD$6,Data!$1:$1,0)-1,1000,1)=IF(AD$7="","Yes",AD$7))*ROW(Data!$C$1:$C$1002),ROW(AD122)-ROW(AD$7)),1),"")</f>
        <v/>
      </c>
      <c r="AE122" s="43" t="str">
        <f ca="1">IF(AF122="","",IF(INDEX(Data!$BR:$BR,MATCH(AF122,Data!$A:$A,0),1)=0,"",INDEX(Data!$BR:$BR,MATCH(AF122,Data!$A:$A,0),1)))</f>
        <v/>
      </c>
      <c r="AF122" s="43" t="str">
        <f ca="1">IFERROR(INDEX(Data!$A$1:AM$1002,_xlfn.AGGREGATE(15,6,(OFFSET(Data!$A$1,0,MATCH(AF$6,Data!$1:$1,0)-1,1000,1)=IF(AF$7="","Yes",AF$7))/(OFFSET(Data!$A$1,0,MATCH(AF$6,Data!$1:$1,0)-1,1000,1)=IF(AF$7="","Yes",AF$7))*ROW(Data!$C$1:$C$1002),ROW(AF122)-ROW(AF$7)),1),"")</f>
        <v/>
      </c>
      <c r="AG122" s="43" t="str">
        <f ca="1">IF(AH122="","",IF(INDEX(Data!$BR:$BR,MATCH(AH122,Data!$A:$A,0),1)=0,"",INDEX(Data!$BR:$BR,MATCH(AH122,Data!$A:$A,0),1)))</f>
        <v/>
      </c>
      <c r="AH122" s="43" t="str">
        <f ca="1">IFERROR(INDEX(Data!$A$1:AO$1002,_xlfn.AGGREGATE(15,6,(OFFSET(Data!$A$1,0,MATCH(AH$6,Data!$1:$1,0)-1,1000,1)=IF(AH$7="","Yes",AH$7))/(OFFSET(Data!$A$1,0,MATCH(AH$6,Data!$1:$1,0)-1,1000,1)=IF(AH$7="","Yes",AH$7))*ROW(Data!$C$1:$C$1002),ROW(AH122)-ROW(AH$7)),1),"")</f>
        <v/>
      </c>
      <c r="AI122" s="43" t="str">
        <f ca="1">IF(AJ122="","",IF(INDEX(Data!$BR:$BR,MATCH(AJ122,Data!$A:$A,0),1)=0,"",INDEX(Data!$BR:$BR,MATCH(AJ122,Data!$A:$A,0),1)))</f>
        <v/>
      </c>
      <c r="AJ122" s="43" t="str">
        <f ca="1">IFERROR(INDEX(Data!$A$1:AQ$1002,_xlfn.AGGREGATE(15,6,(OFFSET(Data!$A$1,0,MATCH(AJ$6,Data!$1:$1,0)-1,1000,1)=IF(AJ$7="","Yes",AJ$7))/(OFFSET(Data!$A$1,0,MATCH(AJ$6,Data!$1:$1,0)-1,1000,1)=IF(AJ$7="","Yes",AJ$7))*ROW(Data!$C$1:$C$1002),ROW(AJ122)-ROW(AJ$7)),1),"")</f>
        <v/>
      </c>
      <c r="AK122" s="43" t="str">
        <f ca="1">IF(AL122="","",IF(INDEX(Data!$BR:$BR,MATCH(AL122,Data!$A:$A,0),1)=0,"",INDEX(Data!$BR:$BR,MATCH(AL122,Data!$A:$A,0),1)))</f>
        <v/>
      </c>
      <c r="AL122" s="43" t="str">
        <f ca="1">IFERROR(INDEX(Data!$A$1:AS$1002,_xlfn.AGGREGATE(15,6,(OFFSET(Data!$A$1,0,MATCH(AL$6,Data!$1:$1,0)-1,1000,1)=IF(AL$7="","Yes",AL$7))/(OFFSET(Data!$A$1,0,MATCH(AL$6,Data!$1:$1,0)-1,1000,1)=IF(AL$7="","Yes",AL$7))*ROW(Data!$C$1:$C$1002),ROW(AL122)-ROW(AL$7)),1),"")</f>
        <v/>
      </c>
      <c r="AM122" s="43" t="str">
        <f ca="1">IF(AN122="","",IF(INDEX(Data!$BR:$BR,MATCH(AN122,Data!$A:$A,0),1)=0,"",INDEX(Data!$BR:$BR,MATCH(AN122,Data!$A:$A,0),1)))</f>
        <v/>
      </c>
      <c r="AN122" s="43" t="str">
        <f ca="1">IFERROR(INDEX(Data!$A$1:AU$1002,_xlfn.AGGREGATE(15,6,(OFFSET(Data!$A$1,0,MATCH(AN$6,Data!$1:$1,0)-1,1000,1)=IF(AN$7="","Yes",AN$7))/(OFFSET(Data!$A$1,0,MATCH(AN$6,Data!$1:$1,0)-1,1000,1)=IF(AN$7="","Yes",AN$7))*ROW(Data!$C$1:$C$1002),ROW(AN122)-ROW(AN$7)),1),"")</f>
        <v/>
      </c>
    </row>
    <row r="123" spans="1:40" x14ac:dyDescent="0.4">
      <c r="A123" s="43" t="str">
        <f ca="1">IF(B123="","",IF(INDEX(Data!$BR:$BR,MATCH(B123,Data!$A:$A,0),1)=0,"",INDEX(Data!$BR:$BR,MATCH(B123,Data!$A:$A,0),1)))</f>
        <v/>
      </c>
      <c r="B123" s="43" t="str">
        <f ca="1">IFERROR(INDEX(Data!A$1:$A$1002,_xlfn.AGGREGATE(15,6,(OFFSET(Data!$A$1,0,MATCH(B$6,Data!$1:$1,0)-1,1000,1)=IF(B$7="","Yes",B$7))/(OFFSET(Data!$A$1,0,MATCH(B$6,Data!$1:$1,0)-1,1000,1)=IF(B$7="","Yes",B$7))*ROW(Data!$C$1:$C$1002),ROW(B123)-ROW(B$7)),1),"")</f>
        <v/>
      </c>
      <c r="C123" s="43" t="str">
        <f ca="1">IF(D123="","",IF(INDEX(Data!$BR:$BR,MATCH(D123,Data!$A:$A,0),1)=0,"",INDEX(Data!$BR:$BR,MATCH(D123,Data!$A:$A,0),1)))</f>
        <v/>
      </c>
      <c r="D123" s="43" t="str">
        <f ca="1">IFERROR(INDEX(Data!$A$1:C$1002,_xlfn.AGGREGATE(15,6,(OFFSET(Data!$A$1,0,MATCH(D$6,Data!$1:$1,0)-1,1000,1)=IF(D$7="","Yes",D$7))/(OFFSET(Data!$A$1,0,MATCH(D$6,Data!$1:$1,0)-1,1000,1)=IF(D$7="","Yes",D$7))*ROW(Data!$C$1:$C$1002),ROW(D123)-ROW(D$7)),1),"")</f>
        <v/>
      </c>
      <c r="E123" s="43" t="str">
        <f ca="1">IF(F123="","",IF(INDEX(Data!$BR:$BR,MATCH(F123,Data!$A:$A,0),1)=0,"",INDEX(Data!$BR:$BR,MATCH(F123,Data!$A:$A,0),1)))</f>
        <v/>
      </c>
      <c r="F123" s="43" t="str">
        <f ca="1">IFERROR(INDEX(Data!$A$1:E$1002,_xlfn.AGGREGATE(15,6,(OFFSET(Data!$A$1,0,MATCH(F$6,Data!$1:$1,0)-1,1000,1)=IF(F$7="","Yes",F$7))/(OFFSET(Data!$A$1,0,MATCH(F$6,Data!$1:$1,0)-1,1000,1)=IF(F$7="","Yes",F$7))*ROW(Data!$C$1:$C$1002),ROW(F123)-ROW(F$7)),1),"")</f>
        <v/>
      </c>
      <c r="G123" s="43" t="str">
        <f ca="1">IF(H123="","",IF(INDEX(Data!$BR:$BR,MATCH(H123,Data!$A:$A,0),1)=0,"",INDEX(Data!$BR:$BR,MATCH(H123,Data!$A:$A,0),1)))</f>
        <v/>
      </c>
      <c r="H123" s="43" t="str">
        <f ca="1">IFERROR(INDEX(Data!$A$1:G$1002,_xlfn.AGGREGATE(15,6,(OFFSET(Data!$A$1,0,MATCH(H$6,Data!$1:$1,0)-1,1000,1)=IF(H$7="","Yes",H$7))/(OFFSET(Data!$A$1,0,MATCH(H$6,Data!$1:$1,0)-1,1000,1)=IF(H$7="","Yes",H$7))*ROW(Data!$C$1:$C$1002),ROW(H123)-ROW(H$7)),1),"")</f>
        <v/>
      </c>
      <c r="I123" s="43" t="str">
        <f ca="1">IF(J123="","",IF(INDEX(Data!$BR:$BR,MATCH(J123,Data!$A:$A,0),1)=0,"",INDEX(Data!$BR:$BR,MATCH(J123,Data!$A:$A,0),1)))</f>
        <v/>
      </c>
      <c r="J123" s="43" t="str">
        <f ca="1">IFERROR(INDEX(Data!$A$1:I$1002,_xlfn.AGGREGATE(15,6,(OFFSET(Data!$A$1,0,MATCH(J$6,Data!$1:$1,0)-1,1000,1)=IF(J$7="","Yes",J$7))/(OFFSET(Data!$A$1,0,MATCH(J$6,Data!$1:$1,0)-1,1000,1)=IF(J$7="","Yes",J$7))*ROW(Data!$C$1:$C$1002),ROW(J123)-ROW(J$7)),1),"")</f>
        <v/>
      </c>
      <c r="K123" s="43" t="str">
        <f ca="1">IF(L123="","",IF(INDEX(Data!$BR:$BR,MATCH(L123,Data!$A:$A,0),1)=0,"",INDEX(Data!$BR:$BR,MATCH(L123,Data!$A:$A,0),1)))</f>
        <v/>
      </c>
      <c r="L123" s="43" t="str">
        <f ca="1">IFERROR(INDEX(Data!$A$1:K$1002,_xlfn.AGGREGATE(15,6,(OFFSET(Data!$A$1,0,MATCH(L$6,Data!$1:$1,0)-1,1000,1)=IF(L$7="","Yes",L$7))/(OFFSET(Data!$A$1,0,MATCH(L$6,Data!$1:$1,0)-1,1000,1)=IF(L$7="","Yes",L$7))*ROW(Data!$C$1:$C$1002),ROW(L123)-ROW(L$7)),1),"")</f>
        <v/>
      </c>
      <c r="M123" s="43" t="str">
        <f ca="1">IF(N123="","",IF(INDEX(Data!$BR:$BR,MATCH(N123,Data!$A:$A,0),1)=0,"",INDEX(Data!$BR:$BR,MATCH(N123,Data!$A:$A,0),1)))</f>
        <v/>
      </c>
      <c r="N123" s="43" t="str">
        <f ca="1">IFERROR(INDEX(Data!$A$1:M$1002,_xlfn.AGGREGATE(15,6,(OFFSET(Data!$A$1,0,MATCH(N$6,Data!$1:$1,0)-1,1000,1)=IF(N$7="","Yes",N$7))/(OFFSET(Data!$A$1,0,MATCH(N$6,Data!$1:$1,0)-1,1000,1)=IF(N$7="","Yes",N$7))*ROW(Data!$C$1:$C$1002),ROW(N123)-ROW(N$7)),1),"")</f>
        <v/>
      </c>
      <c r="O123" s="43" t="str">
        <f ca="1">IF(P123="","",IF(INDEX(Data!$BR:$BR,MATCH(P123,Data!$A:$A,0),1)=0,"",INDEX(Data!$BR:$BR,MATCH(P123,Data!$A:$A,0),1)))</f>
        <v/>
      </c>
      <c r="P123" s="43" t="str">
        <f ca="1">IFERROR(INDEX(Data!$A$1:O$1002,_xlfn.AGGREGATE(15,6,(OFFSET(Data!$A$1,0,MATCH(P$6,Data!$1:$1,0)-1,1000,1)=IF(P$7="","Yes",P$7))/(OFFSET(Data!$A$1,0,MATCH(P$6,Data!$1:$1,0)-1,1000,1)=IF(P$7="","Yes",P$7))*ROW(Data!$C$1:$C$1002),ROW(P123)-ROW(P$7)),1),"")</f>
        <v>TV Land</v>
      </c>
      <c r="Q123" s="43" t="str">
        <f ca="1">IF(R123="","",IF(INDEX(Data!$BR:$BR,MATCH(R123,Data!$A:$A,0),1)=0,"",INDEX(Data!$BR:$BR,MATCH(R123,Data!$A:$A,0),1)))</f>
        <v/>
      </c>
      <c r="R123" s="43" t="str">
        <f ca="1">IFERROR(INDEX(Data!$A$1:Q$1002,_xlfn.AGGREGATE(15,6,(OFFSET(Data!$A$1,0,MATCH(R$6,Data!$1:$1,0)-1,1000,1)=IF(R$7="","Yes",R$7))/(OFFSET(Data!$A$1,0,MATCH(R$6,Data!$1:$1,0)-1,1000,1)=IF(R$7="","Yes",R$7))*ROW(Data!$C$1:$C$1002),ROW(R123)-ROW(R$7)),1),"")</f>
        <v>TBS</v>
      </c>
      <c r="S123" s="43" t="str">
        <f ca="1">IF(T123="","",IF(INDEX(Data!$BR:$BR,MATCH(T123,Data!$A:$A,0),1)=0,"",INDEX(Data!$BR:$BR,MATCH(T123,Data!$A:$A,0),1)))</f>
        <v/>
      </c>
      <c r="T123" s="43" t="str">
        <f ca="1">IFERROR(INDEX(Data!$A$1:R$1002,_xlfn.AGGREGATE(15,6,(OFFSET(Data!$A$1,0,MATCH(T$6,Data!$1:$1,0)-1,1000,1)=IF(T$7="","Yes",T$7))/(OFFSET(Data!$A$1,0,MATCH(T$6,Data!$1:$1,0)-1,1000,1)=IF(T$7="","Yes",T$7))*ROW(Data!$C$1:$C$1002),ROW(T123)-ROW(T$7)),1),"")</f>
        <v/>
      </c>
      <c r="U123" s="43" t="str">
        <f ca="1">IF(V123="","",IF(INDEX(Data!$BR:$BR,MATCH(V123,Data!$A:$A,0),1)=0,"",INDEX(Data!$BR:$BR,MATCH(V123,Data!$A:$A,0),1)))</f>
        <v/>
      </c>
      <c r="V123" s="43" t="str">
        <f ca="1">IFERROR(INDEX(Data!$A$1:T$1002,_xlfn.AGGREGATE(15,6,(OFFSET(Data!$A$1,0,MATCH(V$6,Data!$1:$1,0)-1,1000,1)=IF(V$7="","Yes",V$7))/(OFFSET(Data!$A$1,0,MATCH(V$6,Data!$1:$1,0)-1,1000,1)=IF(V$7="","Yes",V$7))*ROW(Data!$C$1:$C$1002),ROW(V123)-ROW(V$7)),1),"")</f>
        <v/>
      </c>
      <c r="W123" s="43" t="str">
        <f ca="1">IF(X123="","",IF(INDEX(Data!$BR:$BR,MATCH(X123,Data!$A:$A,0),1)=0,"",INDEX(Data!$BR:$BR,MATCH(X123,Data!$A:$A,0),1)))</f>
        <v/>
      </c>
      <c r="X123" s="43" t="str">
        <f ca="1">IFERROR(INDEX(Data!$A$1:Y$1002,_xlfn.AGGREGATE(15,6,(OFFSET(Data!$A$1,0,MATCH(X$6,Data!$1:$1,0)-1,1000,1)=IF(X$7="","Yes",X$7))/(OFFSET(Data!$A$1,0,MATCH(X$6,Data!$1:$1,0)-1,1000,1)=IF(X$7="","Yes",X$7))*ROW(Data!$C$1:$C$1002),ROW(X123)-ROW(X$7)),1),"")</f>
        <v/>
      </c>
      <c r="Y123" s="43" t="str">
        <f ca="1">IF(Z123="","",IF(INDEX(Data!$BR:$BR,MATCH(Z123,Data!$A:$A,0),1)=0,"",INDEX(Data!$BR:$BR,MATCH(Z123,Data!$A:$A,0),1)))</f>
        <v/>
      </c>
      <c r="Z123" s="43" t="str">
        <f ca="1">IFERROR(INDEX(Data!$A$1:AA$1002,_xlfn.AGGREGATE(15,6,(OFFSET(Data!$A$1,0,MATCH(Z$6,Data!$1:$1,0)-1,1000,1)=IF(Z$7="","Yes",Z$7))/(OFFSET(Data!$A$1,0,MATCH(Z$6,Data!$1:$1,0)-1,1000,1)=IF(Z$7="","Yes",Z$7))*ROW(Data!$C$1:$C$1002),ROW(Z123)-ROW(Z$7)),1),"")</f>
        <v/>
      </c>
      <c r="AA123" s="43" t="str">
        <f ca="1">IF(AB123="","",IF(INDEX(Data!$BR:$BR,MATCH(AB123,Data!$A:$A,0),1)=0,"",INDEX(Data!$BR:$BR,MATCH(AB123,Data!$A:$A,0),1)))</f>
        <v/>
      </c>
      <c r="AB123" s="43" t="str">
        <f ca="1">IFERROR(INDEX(Data!$A$1:AC$1002,_xlfn.AGGREGATE(15,6,(OFFSET(Data!$A$1,0,MATCH(AB$6,Data!$1:$1,0)-1,1000,1)=IF(AB$7="","Yes",AB$7))/(OFFSET(Data!$A$1,0,MATCH(AB$6,Data!$1:$1,0)-1,1000,1)=IF(AB$7="","Yes",AB$7))*ROW(Data!$C$1:$C$1002),ROW(AB123)-ROW(AB$7)),1),"")</f>
        <v/>
      </c>
      <c r="AC123" s="43" t="str">
        <f ca="1">IF(AD123="","",IF(INDEX(Data!$BR:$BR,MATCH(AD123,Data!$A:$A,0),1)=0,"",INDEX(Data!$BR:$BR,MATCH(AD123,Data!$A:$A,0),1)))</f>
        <v/>
      </c>
      <c r="AD123" s="43" t="str">
        <f ca="1">IFERROR(INDEX(Data!$A$1:AE$1002,_xlfn.AGGREGATE(15,6,(OFFSET(Data!$A$1,0,MATCH(AD$6,Data!$1:$1,0)-1,1000,1)=IF(AD$7="","Yes",AD$7))/(OFFSET(Data!$A$1,0,MATCH(AD$6,Data!$1:$1,0)-1,1000,1)=IF(AD$7="","Yes",AD$7))*ROW(Data!$C$1:$C$1002),ROW(AD123)-ROW(AD$7)),1),"")</f>
        <v/>
      </c>
      <c r="AE123" s="43" t="str">
        <f ca="1">IF(AF123="","",IF(INDEX(Data!$BR:$BR,MATCH(AF123,Data!$A:$A,0),1)=0,"",INDEX(Data!$BR:$BR,MATCH(AF123,Data!$A:$A,0),1)))</f>
        <v/>
      </c>
      <c r="AF123" s="43" t="str">
        <f ca="1">IFERROR(INDEX(Data!$A$1:AM$1002,_xlfn.AGGREGATE(15,6,(OFFSET(Data!$A$1,0,MATCH(AF$6,Data!$1:$1,0)-1,1000,1)=IF(AF$7="","Yes",AF$7))/(OFFSET(Data!$A$1,0,MATCH(AF$6,Data!$1:$1,0)-1,1000,1)=IF(AF$7="","Yes",AF$7))*ROW(Data!$C$1:$C$1002),ROW(AF123)-ROW(AF$7)),1),"")</f>
        <v/>
      </c>
      <c r="AG123" s="43" t="str">
        <f ca="1">IF(AH123="","",IF(INDEX(Data!$BR:$BR,MATCH(AH123,Data!$A:$A,0),1)=0,"",INDEX(Data!$BR:$BR,MATCH(AH123,Data!$A:$A,0),1)))</f>
        <v/>
      </c>
      <c r="AH123" s="43" t="str">
        <f ca="1">IFERROR(INDEX(Data!$A$1:AO$1002,_xlfn.AGGREGATE(15,6,(OFFSET(Data!$A$1,0,MATCH(AH$6,Data!$1:$1,0)-1,1000,1)=IF(AH$7="","Yes",AH$7))/(OFFSET(Data!$A$1,0,MATCH(AH$6,Data!$1:$1,0)-1,1000,1)=IF(AH$7="","Yes",AH$7))*ROW(Data!$C$1:$C$1002),ROW(AH123)-ROW(AH$7)),1),"")</f>
        <v/>
      </c>
      <c r="AI123" s="43" t="str">
        <f ca="1">IF(AJ123="","",IF(INDEX(Data!$BR:$BR,MATCH(AJ123,Data!$A:$A,0),1)=0,"",INDEX(Data!$BR:$BR,MATCH(AJ123,Data!$A:$A,0),1)))</f>
        <v/>
      </c>
      <c r="AJ123" s="43" t="str">
        <f ca="1">IFERROR(INDEX(Data!$A$1:AQ$1002,_xlfn.AGGREGATE(15,6,(OFFSET(Data!$A$1,0,MATCH(AJ$6,Data!$1:$1,0)-1,1000,1)=IF(AJ$7="","Yes",AJ$7))/(OFFSET(Data!$A$1,0,MATCH(AJ$6,Data!$1:$1,0)-1,1000,1)=IF(AJ$7="","Yes",AJ$7))*ROW(Data!$C$1:$C$1002),ROW(AJ123)-ROW(AJ$7)),1),"")</f>
        <v/>
      </c>
      <c r="AK123" s="43" t="str">
        <f ca="1">IF(AL123="","",IF(INDEX(Data!$BR:$BR,MATCH(AL123,Data!$A:$A,0),1)=0,"",INDEX(Data!$BR:$BR,MATCH(AL123,Data!$A:$A,0),1)))</f>
        <v/>
      </c>
      <c r="AL123" s="43" t="str">
        <f ca="1">IFERROR(INDEX(Data!$A$1:AS$1002,_xlfn.AGGREGATE(15,6,(OFFSET(Data!$A$1,0,MATCH(AL$6,Data!$1:$1,0)-1,1000,1)=IF(AL$7="","Yes",AL$7))/(OFFSET(Data!$A$1,0,MATCH(AL$6,Data!$1:$1,0)-1,1000,1)=IF(AL$7="","Yes",AL$7))*ROW(Data!$C$1:$C$1002),ROW(AL123)-ROW(AL$7)),1),"")</f>
        <v/>
      </c>
      <c r="AM123" s="43" t="str">
        <f ca="1">IF(AN123="","",IF(INDEX(Data!$BR:$BR,MATCH(AN123,Data!$A:$A,0),1)=0,"",INDEX(Data!$BR:$BR,MATCH(AN123,Data!$A:$A,0),1)))</f>
        <v/>
      </c>
      <c r="AN123" s="43" t="str">
        <f ca="1">IFERROR(INDEX(Data!$A$1:AU$1002,_xlfn.AGGREGATE(15,6,(OFFSET(Data!$A$1,0,MATCH(AN$6,Data!$1:$1,0)-1,1000,1)=IF(AN$7="","Yes",AN$7))/(OFFSET(Data!$A$1,0,MATCH(AN$6,Data!$1:$1,0)-1,1000,1)=IF(AN$7="","Yes",AN$7))*ROW(Data!$C$1:$C$1002),ROW(AN123)-ROW(AN$7)),1),"")</f>
        <v/>
      </c>
    </row>
    <row r="124" spans="1:40" x14ac:dyDescent="0.4">
      <c r="A124" s="43" t="str">
        <f ca="1">IF(B124="","",IF(INDEX(Data!$BR:$BR,MATCH(B124,Data!$A:$A,0),1)=0,"",INDEX(Data!$BR:$BR,MATCH(B124,Data!$A:$A,0),1)))</f>
        <v/>
      </c>
      <c r="B124" s="43" t="str">
        <f ca="1">IFERROR(INDEX(Data!A$1:$A$1002,_xlfn.AGGREGATE(15,6,(OFFSET(Data!$A$1,0,MATCH(B$6,Data!$1:$1,0)-1,1000,1)=IF(B$7="","Yes",B$7))/(OFFSET(Data!$A$1,0,MATCH(B$6,Data!$1:$1,0)-1,1000,1)=IF(B$7="","Yes",B$7))*ROW(Data!$C$1:$C$1002),ROW(B124)-ROW(B$7)),1),"")</f>
        <v/>
      </c>
      <c r="C124" s="43" t="str">
        <f ca="1">IF(D124="","",IF(INDEX(Data!$BR:$BR,MATCH(D124,Data!$A:$A,0),1)=0,"",INDEX(Data!$BR:$BR,MATCH(D124,Data!$A:$A,0),1)))</f>
        <v/>
      </c>
      <c r="D124" s="43" t="str">
        <f ca="1">IFERROR(INDEX(Data!$A$1:C$1002,_xlfn.AGGREGATE(15,6,(OFFSET(Data!$A$1,0,MATCH(D$6,Data!$1:$1,0)-1,1000,1)=IF(D$7="","Yes",D$7))/(OFFSET(Data!$A$1,0,MATCH(D$6,Data!$1:$1,0)-1,1000,1)=IF(D$7="","Yes",D$7))*ROW(Data!$C$1:$C$1002),ROW(D124)-ROW(D$7)),1),"")</f>
        <v/>
      </c>
      <c r="E124" s="43" t="str">
        <f ca="1">IF(F124="","",IF(INDEX(Data!$BR:$BR,MATCH(F124,Data!$A:$A,0),1)=0,"",INDEX(Data!$BR:$BR,MATCH(F124,Data!$A:$A,0),1)))</f>
        <v/>
      </c>
      <c r="F124" s="43" t="str">
        <f ca="1">IFERROR(INDEX(Data!$A$1:E$1002,_xlfn.AGGREGATE(15,6,(OFFSET(Data!$A$1,0,MATCH(F$6,Data!$1:$1,0)-1,1000,1)=IF(F$7="","Yes",F$7))/(OFFSET(Data!$A$1,0,MATCH(F$6,Data!$1:$1,0)-1,1000,1)=IF(F$7="","Yes",F$7))*ROW(Data!$C$1:$C$1002),ROW(F124)-ROW(F$7)),1),"")</f>
        <v/>
      </c>
      <c r="G124" s="43" t="str">
        <f ca="1">IF(H124="","",IF(INDEX(Data!$BR:$BR,MATCH(H124,Data!$A:$A,0),1)=0,"",INDEX(Data!$BR:$BR,MATCH(H124,Data!$A:$A,0),1)))</f>
        <v/>
      </c>
      <c r="H124" s="43" t="str">
        <f ca="1">IFERROR(INDEX(Data!$A$1:G$1002,_xlfn.AGGREGATE(15,6,(OFFSET(Data!$A$1,0,MATCH(H$6,Data!$1:$1,0)-1,1000,1)=IF(H$7="","Yes",H$7))/(OFFSET(Data!$A$1,0,MATCH(H$6,Data!$1:$1,0)-1,1000,1)=IF(H$7="","Yes",H$7))*ROW(Data!$C$1:$C$1002),ROW(H124)-ROW(H$7)),1),"")</f>
        <v/>
      </c>
      <c r="I124" s="43" t="str">
        <f ca="1">IF(J124="","",IF(INDEX(Data!$BR:$BR,MATCH(J124,Data!$A:$A,0),1)=0,"",INDEX(Data!$BR:$BR,MATCH(J124,Data!$A:$A,0),1)))</f>
        <v/>
      </c>
      <c r="J124" s="43" t="str">
        <f ca="1">IFERROR(INDEX(Data!$A$1:I$1002,_xlfn.AGGREGATE(15,6,(OFFSET(Data!$A$1,0,MATCH(J$6,Data!$1:$1,0)-1,1000,1)=IF(J$7="","Yes",J$7))/(OFFSET(Data!$A$1,0,MATCH(J$6,Data!$1:$1,0)-1,1000,1)=IF(J$7="","Yes",J$7))*ROW(Data!$C$1:$C$1002),ROW(J124)-ROW(J$7)),1),"")</f>
        <v/>
      </c>
      <c r="K124" s="43" t="str">
        <f ca="1">IF(L124="","",IF(INDEX(Data!$BR:$BR,MATCH(L124,Data!$A:$A,0),1)=0,"",INDEX(Data!$BR:$BR,MATCH(L124,Data!$A:$A,0),1)))</f>
        <v/>
      </c>
      <c r="L124" s="43" t="str">
        <f ca="1">IFERROR(INDEX(Data!$A$1:K$1002,_xlfn.AGGREGATE(15,6,(OFFSET(Data!$A$1,0,MATCH(L$6,Data!$1:$1,0)-1,1000,1)=IF(L$7="","Yes",L$7))/(OFFSET(Data!$A$1,0,MATCH(L$6,Data!$1:$1,0)-1,1000,1)=IF(L$7="","Yes",L$7))*ROW(Data!$C$1:$C$1002),ROW(L124)-ROW(L$7)),1),"")</f>
        <v/>
      </c>
      <c r="M124" s="43" t="str">
        <f ca="1">IF(N124="","",IF(INDEX(Data!$BR:$BR,MATCH(N124,Data!$A:$A,0),1)=0,"",INDEX(Data!$BR:$BR,MATCH(N124,Data!$A:$A,0),1)))</f>
        <v/>
      </c>
      <c r="N124" s="43" t="str">
        <f ca="1">IFERROR(INDEX(Data!$A$1:M$1002,_xlfn.AGGREGATE(15,6,(OFFSET(Data!$A$1,0,MATCH(N$6,Data!$1:$1,0)-1,1000,1)=IF(N$7="","Yes",N$7))/(OFFSET(Data!$A$1,0,MATCH(N$6,Data!$1:$1,0)-1,1000,1)=IF(N$7="","Yes",N$7))*ROW(Data!$C$1:$C$1002),ROW(N124)-ROW(N$7)),1),"")</f>
        <v/>
      </c>
      <c r="O124" s="43" t="str">
        <f ca="1">IF(P124="","",IF(INDEX(Data!$BR:$BR,MATCH(P124,Data!$A:$A,0),1)=0,"",INDEX(Data!$BR:$BR,MATCH(P124,Data!$A:$A,0),1)))</f>
        <v/>
      </c>
      <c r="P124" s="43" t="str">
        <f ca="1">IFERROR(INDEX(Data!$A$1:O$1002,_xlfn.AGGREGATE(15,6,(OFFSET(Data!$A$1,0,MATCH(P$6,Data!$1:$1,0)-1,1000,1)=IF(P$7="","Yes",P$7))/(OFFSET(Data!$A$1,0,MATCH(P$6,Data!$1:$1,0)-1,1000,1)=IF(P$7="","Yes",P$7))*ROW(Data!$C$1:$C$1002),ROW(P124)-ROW(P$7)),1),"")</f>
        <v>TV One</v>
      </c>
      <c r="Q124" s="43" t="str">
        <f ca="1">IF(R124="","",IF(INDEX(Data!$BR:$BR,MATCH(R124,Data!$A:$A,0),1)=0,"",INDEX(Data!$BR:$BR,MATCH(R124,Data!$A:$A,0),1)))</f>
        <v/>
      </c>
      <c r="R124" s="43" t="str">
        <f ca="1">IFERROR(INDEX(Data!$A$1:Q$1002,_xlfn.AGGREGATE(15,6,(OFFSET(Data!$A$1,0,MATCH(R$6,Data!$1:$1,0)-1,1000,1)=IF(R$7="","Yes",R$7))/(OFFSET(Data!$A$1,0,MATCH(R$6,Data!$1:$1,0)-1,1000,1)=IF(R$7="","Yes",R$7))*ROW(Data!$C$1:$C$1002),ROW(R124)-ROW(R$7)),1),"")</f>
        <v>Teen Nick</v>
      </c>
      <c r="S124" s="43" t="str">
        <f ca="1">IF(T124="","",IF(INDEX(Data!$BR:$BR,MATCH(T124,Data!$A:$A,0),1)=0,"",INDEX(Data!$BR:$BR,MATCH(T124,Data!$A:$A,0),1)))</f>
        <v/>
      </c>
      <c r="T124" s="43" t="str">
        <f ca="1">IFERROR(INDEX(Data!$A$1:R$1002,_xlfn.AGGREGATE(15,6,(OFFSET(Data!$A$1,0,MATCH(T$6,Data!$1:$1,0)-1,1000,1)=IF(T$7="","Yes",T$7))/(OFFSET(Data!$A$1,0,MATCH(T$6,Data!$1:$1,0)-1,1000,1)=IF(T$7="","Yes",T$7))*ROW(Data!$C$1:$C$1002),ROW(T124)-ROW(T$7)),1),"")</f>
        <v/>
      </c>
      <c r="U124" s="43" t="str">
        <f ca="1">IF(V124="","",IF(INDEX(Data!$BR:$BR,MATCH(V124,Data!$A:$A,0),1)=0,"",INDEX(Data!$BR:$BR,MATCH(V124,Data!$A:$A,0),1)))</f>
        <v/>
      </c>
      <c r="V124" s="43" t="str">
        <f ca="1">IFERROR(INDEX(Data!$A$1:T$1002,_xlfn.AGGREGATE(15,6,(OFFSET(Data!$A$1,0,MATCH(V$6,Data!$1:$1,0)-1,1000,1)=IF(V$7="","Yes",V$7))/(OFFSET(Data!$A$1,0,MATCH(V$6,Data!$1:$1,0)-1,1000,1)=IF(V$7="","Yes",V$7))*ROW(Data!$C$1:$C$1002),ROW(V124)-ROW(V$7)),1),"")</f>
        <v/>
      </c>
      <c r="W124" s="43" t="str">
        <f ca="1">IF(X124="","",IF(INDEX(Data!$BR:$BR,MATCH(X124,Data!$A:$A,0),1)=0,"",INDEX(Data!$BR:$BR,MATCH(X124,Data!$A:$A,0),1)))</f>
        <v/>
      </c>
      <c r="X124" s="43" t="str">
        <f ca="1">IFERROR(INDEX(Data!$A$1:Y$1002,_xlfn.AGGREGATE(15,6,(OFFSET(Data!$A$1,0,MATCH(X$6,Data!$1:$1,0)-1,1000,1)=IF(X$7="","Yes",X$7))/(OFFSET(Data!$A$1,0,MATCH(X$6,Data!$1:$1,0)-1,1000,1)=IF(X$7="","Yes",X$7))*ROW(Data!$C$1:$C$1002),ROW(X124)-ROW(X$7)),1),"")</f>
        <v/>
      </c>
      <c r="Y124" s="43" t="str">
        <f ca="1">IF(Z124="","",IF(INDEX(Data!$BR:$BR,MATCH(Z124,Data!$A:$A,0),1)=0,"",INDEX(Data!$BR:$BR,MATCH(Z124,Data!$A:$A,0),1)))</f>
        <v/>
      </c>
      <c r="Z124" s="43" t="str">
        <f ca="1">IFERROR(INDEX(Data!$A$1:AA$1002,_xlfn.AGGREGATE(15,6,(OFFSET(Data!$A$1,0,MATCH(Z$6,Data!$1:$1,0)-1,1000,1)=IF(Z$7="","Yes",Z$7))/(OFFSET(Data!$A$1,0,MATCH(Z$6,Data!$1:$1,0)-1,1000,1)=IF(Z$7="","Yes",Z$7))*ROW(Data!$C$1:$C$1002),ROW(Z124)-ROW(Z$7)),1),"")</f>
        <v/>
      </c>
      <c r="AA124" s="43" t="str">
        <f ca="1">IF(AB124="","",IF(INDEX(Data!$BR:$BR,MATCH(AB124,Data!$A:$A,0),1)=0,"",INDEX(Data!$BR:$BR,MATCH(AB124,Data!$A:$A,0),1)))</f>
        <v/>
      </c>
      <c r="AB124" s="43" t="str">
        <f ca="1">IFERROR(INDEX(Data!$A$1:AC$1002,_xlfn.AGGREGATE(15,6,(OFFSET(Data!$A$1,0,MATCH(AB$6,Data!$1:$1,0)-1,1000,1)=IF(AB$7="","Yes",AB$7))/(OFFSET(Data!$A$1,0,MATCH(AB$6,Data!$1:$1,0)-1,1000,1)=IF(AB$7="","Yes",AB$7))*ROW(Data!$C$1:$C$1002),ROW(AB124)-ROW(AB$7)),1),"")</f>
        <v/>
      </c>
      <c r="AC124" s="43" t="str">
        <f ca="1">IF(AD124="","",IF(INDEX(Data!$BR:$BR,MATCH(AD124,Data!$A:$A,0),1)=0,"",INDEX(Data!$BR:$BR,MATCH(AD124,Data!$A:$A,0),1)))</f>
        <v/>
      </c>
      <c r="AD124" s="43" t="str">
        <f ca="1">IFERROR(INDEX(Data!$A$1:AE$1002,_xlfn.AGGREGATE(15,6,(OFFSET(Data!$A$1,0,MATCH(AD$6,Data!$1:$1,0)-1,1000,1)=IF(AD$7="","Yes",AD$7))/(OFFSET(Data!$A$1,0,MATCH(AD$6,Data!$1:$1,0)-1,1000,1)=IF(AD$7="","Yes",AD$7))*ROW(Data!$C$1:$C$1002),ROW(AD124)-ROW(AD$7)),1),"")</f>
        <v/>
      </c>
      <c r="AE124" s="43" t="str">
        <f ca="1">IF(AF124="","",IF(INDEX(Data!$BR:$BR,MATCH(AF124,Data!$A:$A,0),1)=0,"",INDEX(Data!$BR:$BR,MATCH(AF124,Data!$A:$A,0),1)))</f>
        <v/>
      </c>
      <c r="AF124" s="43" t="str">
        <f ca="1">IFERROR(INDEX(Data!$A$1:AM$1002,_xlfn.AGGREGATE(15,6,(OFFSET(Data!$A$1,0,MATCH(AF$6,Data!$1:$1,0)-1,1000,1)=IF(AF$7="","Yes",AF$7))/(OFFSET(Data!$A$1,0,MATCH(AF$6,Data!$1:$1,0)-1,1000,1)=IF(AF$7="","Yes",AF$7))*ROW(Data!$C$1:$C$1002),ROW(AF124)-ROW(AF$7)),1),"")</f>
        <v/>
      </c>
      <c r="AG124" s="43" t="str">
        <f ca="1">IF(AH124="","",IF(INDEX(Data!$BR:$BR,MATCH(AH124,Data!$A:$A,0),1)=0,"",INDEX(Data!$BR:$BR,MATCH(AH124,Data!$A:$A,0),1)))</f>
        <v/>
      </c>
      <c r="AH124" s="43" t="str">
        <f ca="1">IFERROR(INDEX(Data!$A$1:AO$1002,_xlfn.AGGREGATE(15,6,(OFFSET(Data!$A$1,0,MATCH(AH$6,Data!$1:$1,0)-1,1000,1)=IF(AH$7="","Yes",AH$7))/(OFFSET(Data!$A$1,0,MATCH(AH$6,Data!$1:$1,0)-1,1000,1)=IF(AH$7="","Yes",AH$7))*ROW(Data!$C$1:$C$1002),ROW(AH124)-ROW(AH$7)),1),"")</f>
        <v/>
      </c>
      <c r="AI124" s="43" t="str">
        <f ca="1">IF(AJ124="","",IF(INDEX(Data!$BR:$BR,MATCH(AJ124,Data!$A:$A,0),1)=0,"",INDEX(Data!$BR:$BR,MATCH(AJ124,Data!$A:$A,0),1)))</f>
        <v/>
      </c>
      <c r="AJ124" s="43" t="str">
        <f ca="1">IFERROR(INDEX(Data!$A$1:AQ$1002,_xlfn.AGGREGATE(15,6,(OFFSET(Data!$A$1,0,MATCH(AJ$6,Data!$1:$1,0)-1,1000,1)=IF(AJ$7="","Yes",AJ$7))/(OFFSET(Data!$A$1,0,MATCH(AJ$6,Data!$1:$1,0)-1,1000,1)=IF(AJ$7="","Yes",AJ$7))*ROW(Data!$C$1:$C$1002),ROW(AJ124)-ROW(AJ$7)),1),"")</f>
        <v/>
      </c>
      <c r="AK124" s="43" t="str">
        <f ca="1">IF(AL124="","",IF(INDEX(Data!$BR:$BR,MATCH(AL124,Data!$A:$A,0),1)=0,"",INDEX(Data!$BR:$BR,MATCH(AL124,Data!$A:$A,0),1)))</f>
        <v/>
      </c>
      <c r="AL124" s="43" t="str">
        <f ca="1">IFERROR(INDEX(Data!$A$1:AS$1002,_xlfn.AGGREGATE(15,6,(OFFSET(Data!$A$1,0,MATCH(AL$6,Data!$1:$1,0)-1,1000,1)=IF(AL$7="","Yes",AL$7))/(OFFSET(Data!$A$1,0,MATCH(AL$6,Data!$1:$1,0)-1,1000,1)=IF(AL$7="","Yes",AL$7))*ROW(Data!$C$1:$C$1002),ROW(AL124)-ROW(AL$7)),1),"")</f>
        <v/>
      </c>
      <c r="AM124" s="43" t="str">
        <f ca="1">IF(AN124="","",IF(INDEX(Data!$BR:$BR,MATCH(AN124,Data!$A:$A,0),1)=0,"",INDEX(Data!$BR:$BR,MATCH(AN124,Data!$A:$A,0),1)))</f>
        <v/>
      </c>
      <c r="AN124" s="43" t="str">
        <f ca="1">IFERROR(INDEX(Data!$A$1:AU$1002,_xlfn.AGGREGATE(15,6,(OFFSET(Data!$A$1,0,MATCH(AN$6,Data!$1:$1,0)-1,1000,1)=IF(AN$7="","Yes",AN$7))/(OFFSET(Data!$A$1,0,MATCH(AN$6,Data!$1:$1,0)-1,1000,1)=IF(AN$7="","Yes",AN$7))*ROW(Data!$C$1:$C$1002),ROW(AN124)-ROW(AN$7)),1),"")</f>
        <v/>
      </c>
    </row>
    <row r="125" spans="1:40" x14ac:dyDescent="0.4">
      <c r="A125" s="43" t="str">
        <f ca="1">IF(B125="","",IF(INDEX(Data!$BR:$BR,MATCH(B125,Data!$A:$A,0),1)=0,"",INDEX(Data!$BR:$BR,MATCH(B125,Data!$A:$A,0),1)))</f>
        <v/>
      </c>
      <c r="B125" s="43" t="str">
        <f ca="1">IFERROR(INDEX(Data!A$1:$A$1002,_xlfn.AGGREGATE(15,6,(OFFSET(Data!$A$1,0,MATCH(B$6,Data!$1:$1,0)-1,1000,1)=IF(B$7="","Yes",B$7))/(OFFSET(Data!$A$1,0,MATCH(B$6,Data!$1:$1,0)-1,1000,1)=IF(B$7="","Yes",B$7))*ROW(Data!$C$1:$C$1002),ROW(B125)-ROW(B$7)),1),"")</f>
        <v/>
      </c>
      <c r="C125" s="43" t="str">
        <f ca="1">IF(D125="","",IF(INDEX(Data!$BR:$BR,MATCH(D125,Data!$A:$A,0),1)=0,"",INDEX(Data!$BR:$BR,MATCH(D125,Data!$A:$A,0),1)))</f>
        <v/>
      </c>
      <c r="D125" s="43" t="str">
        <f ca="1">IFERROR(INDEX(Data!$A$1:C$1002,_xlfn.AGGREGATE(15,6,(OFFSET(Data!$A$1,0,MATCH(D$6,Data!$1:$1,0)-1,1000,1)=IF(D$7="","Yes",D$7))/(OFFSET(Data!$A$1,0,MATCH(D$6,Data!$1:$1,0)-1,1000,1)=IF(D$7="","Yes",D$7))*ROW(Data!$C$1:$C$1002),ROW(D125)-ROW(D$7)),1),"")</f>
        <v/>
      </c>
      <c r="E125" s="43" t="str">
        <f ca="1">IF(F125="","",IF(INDEX(Data!$BR:$BR,MATCH(F125,Data!$A:$A,0),1)=0,"",INDEX(Data!$BR:$BR,MATCH(F125,Data!$A:$A,0),1)))</f>
        <v/>
      </c>
      <c r="F125" s="43" t="str">
        <f ca="1">IFERROR(INDEX(Data!$A$1:E$1002,_xlfn.AGGREGATE(15,6,(OFFSET(Data!$A$1,0,MATCH(F$6,Data!$1:$1,0)-1,1000,1)=IF(F$7="","Yes",F$7))/(OFFSET(Data!$A$1,0,MATCH(F$6,Data!$1:$1,0)-1,1000,1)=IF(F$7="","Yes",F$7))*ROW(Data!$C$1:$C$1002),ROW(F125)-ROW(F$7)),1),"")</f>
        <v/>
      </c>
      <c r="G125" s="43" t="str">
        <f ca="1">IF(H125="","",IF(INDEX(Data!$BR:$BR,MATCH(H125,Data!$A:$A,0),1)=0,"",INDEX(Data!$BR:$BR,MATCH(H125,Data!$A:$A,0),1)))</f>
        <v/>
      </c>
      <c r="H125" s="43" t="str">
        <f ca="1">IFERROR(INDEX(Data!$A$1:G$1002,_xlfn.AGGREGATE(15,6,(OFFSET(Data!$A$1,0,MATCH(H$6,Data!$1:$1,0)-1,1000,1)=IF(H$7="","Yes",H$7))/(OFFSET(Data!$A$1,0,MATCH(H$6,Data!$1:$1,0)-1,1000,1)=IF(H$7="","Yes",H$7))*ROW(Data!$C$1:$C$1002),ROW(H125)-ROW(H$7)),1),"")</f>
        <v/>
      </c>
      <c r="I125" s="43" t="str">
        <f ca="1">IF(J125="","",IF(INDEX(Data!$BR:$BR,MATCH(J125,Data!$A:$A,0),1)=0,"",INDEX(Data!$BR:$BR,MATCH(J125,Data!$A:$A,0),1)))</f>
        <v/>
      </c>
      <c r="J125" s="43" t="str">
        <f ca="1">IFERROR(INDEX(Data!$A$1:I$1002,_xlfn.AGGREGATE(15,6,(OFFSET(Data!$A$1,0,MATCH(J$6,Data!$1:$1,0)-1,1000,1)=IF(J$7="","Yes",J$7))/(OFFSET(Data!$A$1,0,MATCH(J$6,Data!$1:$1,0)-1,1000,1)=IF(J$7="","Yes",J$7))*ROW(Data!$C$1:$C$1002),ROW(J125)-ROW(J$7)),1),"")</f>
        <v/>
      </c>
      <c r="K125" s="43" t="str">
        <f ca="1">IF(L125="","",IF(INDEX(Data!$BR:$BR,MATCH(L125,Data!$A:$A,0),1)=0,"",INDEX(Data!$BR:$BR,MATCH(L125,Data!$A:$A,0),1)))</f>
        <v/>
      </c>
      <c r="L125" s="43" t="str">
        <f ca="1">IFERROR(INDEX(Data!$A$1:K$1002,_xlfn.AGGREGATE(15,6,(OFFSET(Data!$A$1,0,MATCH(L$6,Data!$1:$1,0)-1,1000,1)=IF(L$7="","Yes",L$7))/(OFFSET(Data!$A$1,0,MATCH(L$6,Data!$1:$1,0)-1,1000,1)=IF(L$7="","Yes",L$7))*ROW(Data!$C$1:$C$1002),ROW(L125)-ROW(L$7)),1),"")</f>
        <v/>
      </c>
      <c r="M125" s="43" t="str">
        <f ca="1">IF(N125="","",IF(INDEX(Data!$BR:$BR,MATCH(N125,Data!$A:$A,0),1)=0,"",INDEX(Data!$BR:$BR,MATCH(N125,Data!$A:$A,0),1)))</f>
        <v/>
      </c>
      <c r="N125" s="43" t="str">
        <f ca="1">IFERROR(INDEX(Data!$A$1:M$1002,_xlfn.AGGREGATE(15,6,(OFFSET(Data!$A$1,0,MATCH(N$6,Data!$1:$1,0)-1,1000,1)=IF(N$7="","Yes",N$7))/(OFFSET(Data!$A$1,0,MATCH(N$6,Data!$1:$1,0)-1,1000,1)=IF(N$7="","Yes",N$7))*ROW(Data!$C$1:$C$1002),ROW(N125)-ROW(N$7)),1),"")</f>
        <v/>
      </c>
      <c r="O125" s="43" t="str">
        <f ca="1">IF(P125="","",IF(INDEX(Data!$BR:$BR,MATCH(P125,Data!$A:$A,0),1)=0,"",INDEX(Data!$BR:$BR,MATCH(P125,Data!$A:$A,0),1)))</f>
        <v/>
      </c>
      <c r="P125" s="43" t="str">
        <f ca="1">IFERROR(INDEX(Data!$A$1:O$1002,_xlfn.AGGREGATE(15,6,(OFFSET(Data!$A$1,0,MATCH(P$6,Data!$1:$1,0)-1,1000,1)=IF(P$7="","Yes",P$7))/(OFFSET(Data!$A$1,0,MATCH(P$6,Data!$1:$1,0)-1,1000,1)=IF(P$7="","Yes",P$7))*ROW(Data!$C$1:$C$1002),ROW(P125)-ROW(P$7)),1),"")</f>
        <v>TVG</v>
      </c>
      <c r="Q125" s="43" t="str">
        <f ca="1">IF(R125="","",IF(INDEX(Data!$BR:$BR,MATCH(R125,Data!$A:$A,0),1)=0,"",INDEX(Data!$BR:$BR,MATCH(R125,Data!$A:$A,0),1)))</f>
        <v/>
      </c>
      <c r="R125" s="43" t="str">
        <f ca="1">IFERROR(INDEX(Data!$A$1:Q$1002,_xlfn.AGGREGATE(15,6,(OFFSET(Data!$A$1,0,MATCH(R$6,Data!$1:$1,0)-1,1000,1)=IF(R$7="","Yes",R$7))/(OFFSET(Data!$A$1,0,MATCH(R$6,Data!$1:$1,0)-1,1000,1)=IF(R$7="","Yes",R$7))*ROW(Data!$C$1:$C$1002),ROW(R125)-ROW(R$7)),1),"")</f>
        <v>Telemundo</v>
      </c>
      <c r="S125" s="43" t="str">
        <f ca="1">IF(T125="","",IF(INDEX(Data!$BR:$BR,MATCH(T125,Data!$A:$A,0),1)=0,"",INDEX(Data!$BR:$BR,MATCH(T125,Data!$A:$A,0),1)))</f>
        <v/>
      </c>
      <c r="T125" s="43" t="str">
        <f ca="1">IFERROR(INDEX(Data!$A$1:R$1002,_xlfn.AGGREGATE(15,6,(OFFSET(Data!$A$1,0,MATCH(T$6,Data!$1:$1,0)-1,1000,1)=IF(T$7="","Yes",T$7))/(OFFSET(Data!$A$1,0,MATCH(T$6,Data!$1:$1,0)-1,1000,1)=IF(T$7="","Yes",T$7))*ROW(Data!$C$1:$C$1002),ROW(T125)-ROW(T$7)),1),"")</f>
        <v/>
      </c>
      <c r="U125" s="43" t="str">
        <f ca="1">IF(V125="","",IF(INDEX(Data!$BR:$BR,MATCH(V125,Data!$A:$A,0),1)=0,"",INDEX(Data!$BR:$BR,MATCH(V125,Data!$A:$A,0),1)))</f>
        <v/>
      </c>
      <c r="V125" s="43" t="str">
        <f ca="1">IFERROR(INDEX(Data!$A$1:T$1002,_xlfn.AGGREGATE(15,6,(OFFSET(Data!$A$1,0,MATCH(V$6,Data!$1:$1,0)-1,1000,1)=IF(V$7="","Yes",V$7))/(OFFSET(Data!$A$1,0,MATCH(V$6,Data!$1:$1,0)-1,1000,1)=IF(V$7="","Yes",V$7))*ROW(Data!$C$1:$C$1002),ROW(V125)-ROW(V$7)),1),"")</f>
        <v/>
      </c>
      <c r="W125" s="43" t="str">
        <f ca="1">IF(X125="","",IF(INDEX(Data!$BR:$BR,MATCH(X125,Data!$A:$A,0),1)=0,"",INDEX(Data!$BR:$BR,MATCH(X125,Data!$A:$A,0),1)))</f>
        <v/>
      </c>
      <c r="X125" s="43" t="str">
        <f ca="1">IFERROR(INDEX(Data!$A$1:Y$1002,_xlfn.AGGREGATE(15,6,(OFFSET(Data!$A$1,0,MATCH(X$6,Data!$1:$1,0)-1,1000,1)=IF(X$7="","Yes",X$7))/(OFFSET(Data!$A$1,0,MATCH(X$6,Data!$1:$1,0)-1,1000,1)=IF(X$7="","Yes",X$7))*ROW(Data!$C$1:$C$1002),ROW(X125)-ROW(X$7)),1),"")</f>
        <v/>
      </c>
      <c r="Y125" s="43" t="str">
        <f ca="1">IF(Z125="","",IF(INDEX(Data!$BR:$BR,MATCH(Z125,Data!$A:$A,0),1)=0,"",INDEX(Data!$BR:$BR,MATCH(Z125,Data!$A:$A,0),1)))</f>
        <v/>
      </c>
      <c r="Z125" s="43" t="str">
        <f ca="1">IFERROR(INDEX(Data!$A$1:AA$1002,_xlfn.AGGREGATE(15,6,(OFFSET(Data!$A$1,0,MATCH(Z$6,Data!$1:$1,0)-1,1000,1)=IF(Z$7="","Yes",Z$7))/(OFFSET(Data!$A$1,0,MATCH(Z$6,Data!$1:$1,0)-1,1000,1)=IF(Z$7="","Yes",Z$7))*ROW(Data!$C$1:$C$1002),ROW(Z125)-ROW(Z$7)),1),"")</f>
        <v/>
      </c>
      <c r="AA125" s="43" t="str">
        <f ca="1">IF(AB125="","",IF(INDEX(Data!$BR:$BR,MATCH(AB125,Data!$A:$A,0),1)=0,"",INDEX(Data!$BR:$BR,MATCH(AB125,Data!$A:$A,0),1)))</f>
        <v/>
      </c>
      <c r="AB125" s="43" t="str">
        <f ca="1">IFERROR(INDEX(Data!$A$1:AC$1002,_xlfn.AGGREGATE(15,6,(OFFSET(Data!$A$1,0,MATCH(AB$6,Data!$1:$1,0)-1,1000,1)=IF(AB$7="","Yes",AB$7))/(OFFSET(Data!$A$1,0,MATCH(AB$6,Data!$1:$1,0)-1,1000,1)=IF(AB$7="","Yes",AB$7))*ROW(Data!$C$1:$C$1002),ROW(AB125)-ROW(AB$7)),1),"")</f>
        <v/>
      </c>
      <c r="AC125" s="43" t="str">
        <f ca="1">IF(AD125="","",IF(INDEX(Data!$BR:$BR,MATCH(AD125,Data!$A:$A,0),1)=0,"",INDEX(Data!$BR:$BR,MATCH(AD125,Data!$A:$A,0),1)))</f>
        <v/>
      </c>
      <c r="AD125" s="43" t="str">
        <f ca="1">IFERROR(INDEX(Data!$A$1:AE$1002,_xlfn.AGGREGATE(15,6,(OFFSET(Data!$A$1,0,MATCH(AD$6,Data!$1:$1,0)-1,1000,1)=IF(AD$7="","Yes",AD$7))/(OFFSET(Data!$A$1,0,MATCH(AD$6,Data!$1:$1,0)-1,1000,1)=IF(AD$7="","Yes",AD$7))*ROW(Data!$C$1:$C$1002),ROW(AD125)-ROW(AD$7)),1),"")</f>
        <v/>
      </c>
      <c r="AE125" s="43" t="str">
        <f ca="1">IF(AF125="","",IF(INDEX(Data!$BR:$BR,MATCH(AF125,Data!$A:$A,0),1)=0,"",INDEX(Data!$BR:$BR,MATCH(AF125,Data!$A:$A,0),1)))</f>
        <v/>
      </c>
      <c r="AF125" s="43" t="str">
        <f ca="1">IFERROR(INDEX(Data!$A$1:AM$1002,_xlfn.AGGREGATE(15,6,(OFFSET(Data!$A$1,0,MATCH(AF$6,Data!$1:$1,0)-1,1000,1)=IF(AF$7="","Yes",AF$7))/(OFFSET(Data!$A$1,0,MATCH(AF$6,Data!$1:$1,0)-1,1000,1)=IF(AF$7="","Yes",AF$7))*ROW(Data!$C$1:$C$1002),ROW(AF125)-ROW(AF$7)),1),"")</f>
        <v/>
      </c>
      <c r="AG125" s="43" t="str">
        <f ca="1">IF(AH125="","",IF(INDEX(Data!$BR:$BR,MATCH(AH125,Data!$A:$A,0),1)=0,"",INDEX(Data!$BR:$BR,MATCH(AH125,Data!$A:$A,0),1)))</f>
        <v/>
      </c>
      <c r="AH125" s="43" t="str">
        <f ca="1">IFERROR(INDEX(Data!$A$1:AO$1002,_xlfn.AGGREGATE(15,6,(OFFSET(Data!$A$1,0,MATCH(AH$6,Data!$1:$1,0)-1,1000,1)=IF(AH$7="","Yes",AH$7))/(OFFSET(Data!$A$1,0,MATCH(AH$6,Data!$1:$1,0)-1,1000,1)=IF(AH$7="","Yes",AH$7))*ROW(Data!$C$1:$C$1002),ROW(AH125)-ROW(AH$7)),1),"")</f>
        <v/>
      </c>
      <c r="AI125" s="43" t="str">
        <f ca="1">IF(AJ125="","",IF(INDEX(Data!$BR:$BR,MATCH(AJ125,Data!$A:$A,0),1)=0,"",INDEX(Data!$BR:$BR,MATCH(AJ125,Data!$A:$A,0),1)))</f>
        <v/>
      </c>
      <c r="AJ125" s="43" t="str">
        <f ca="1">IFERROR(INDEX(Data!$A$1:AQ$1002,_xlfn.AGGREGATE(15,6,(OFFSET(Data!$A$1,0,MATCH(AJ$6,Data!$1:$1,0)-1,1000,1)=IF(AJ$7="","Yes",AJ$7))/(OFFSET(Data!$A$1,0,MATCH(AJ$6,Data!$1:$1,0)-1,1000,1)=IF(AJ$7="","Yes",AJ$7))*ROW(Data!$C$1:$C$1002),ROW(AJ125)-ROW(AJ$7)),1),"")</f>
        <v/>
      </c>
      <c r="AK125" s="43" t="str">
        <f ca="1">IF(AL125="","",IF(INDEX(Data!$BR:$BR,MATCH(AL125,Data!$A:$A,0),1)=0,"",INDEX(Data!$BR:$BR,MATCH(AL125,Data!$A:$A,0),1)))</f>
        <v/>
      </c>
      <c r="AL125" s="43" t="str">
        <f ca="1">IFERROR(INDEX(Data!$A$1:AS$1002,_xlfn.AGGREGATE(15,6,(OFFSET(Data!$A$1,0,MATCH(AL$6,Data!$1:$1,0)-1,1000,1)=IF(AL$7="","Yes",AL$7))/(OFFSET(Data!$A$1,0,MATCH(AL$6,Data!$1:$1,0)-1,1000,1)=IF(AL$7="","Yes",AL$7))*ROW(Data!$C$1:$C$1002),ROW(AL125)-ROW(AL$7)),1),"")</f>
        <v/>
      </c>
      <c r="AM125" s="43" t="str">
        <f ca="1">IF(AN125="","",IF(INDEX(Data!$BR:$BR,MATCH(AN125,Data!$A:$A,0),1)=0,"",INDEX(Data!$BR:$BR,MATCH(AN125,Data!$A:$A,0),1)))</f>
        <v/>
      </c>
      <c r="AN125" s="43" t="str">
        <f ca="1">IFERROR(INDEX(Data!$A$1:AU$1002,_xlfn.AGGREGATE(15,6,(OFFSET(Data!$A$1,0,MATCH(AN$6,Data!$1:$1,0)-1,1000,1)=IF(AN$7="","Yes",AN$7))/(OFFSET(Data!$A$1,0,MATCH(AN$6,Data!$1:$1,0)-1,1000,1)=IF(AN$7="","Yes",AN$7))*ROW(Data!$C$1:$C$1002),ROW(AN125)-ROW(AN$7)),1),"")</f>
        <v/>
      </c>
    </row>
    <row r="126" spans="1:40" x14ac:dyDescent="0.4">
      <c r="A126" s="43" t="str">
        <f ca="1">IF(B126="","",IF(INDEX(Data!$BR:$BR,MATCH(B126,Data!$A:$A,0),1)=0,"",INDEX(Data!$BR:$BR,MATCH(B126,Data!$A:$A,0),1)))</f>
        <v/>
      </c>
      <c r="B126" s="43" t="str">
        <f ca="1">IFERROR(INDEX(Data!A$1:$A$1002,_xlfn.AGGREGATE(15,6,(OFFSET(Data!$A$1,0,MATCH(B$6,Data!$1:$1,0)-1,1000,1)=IF(B$7="","Yes",B$7))/(OFFSET(Data!$A$1,0,MATCH(B$6,Data!$1:$1,0)-1,1000,1)=IF(B$7="","Yes",B$7))*ROW(Data!$C$1:$C$1002),ROW(B126)-ROW(B$7)),1),"")</f>
        <v/>
      </c>
      <c r="C126" s="43" t="str">
        <f ca="1">IF(D126="","",IF(INDEX(Data!$BR:$BR,MATCH(D126,Data!$A:$A,0),1)=0,"",INDEX(Data!$BR:$BR,MATCH(D126,Data!$A:$A,0),1)))</f>
        <v/>
      </c>
      <c r="D126" s="43" t="str">
        <f ca="1">IFERROR(INDEX(Data!$A$1:C$1002,_xlfn.AGGREGATE(15,6,(OFFSET(Data!$A$1,0,MATCH(D$6,Data!$1:$1,0)-1,1000,1)=IF(D$7="","Yes",D$7))/(OFFSET(Data!$A$1,0,MATCH(D$6,Data!$1:$1,0)-1,1000,1)=IF(D$7="","Yes",D$7))*ROW(Data!$C$1:$C$1002),ROW(D126)-ROW(D$7)),1),"")</f>
        <v/>
      </c>
      <c r="E126" s="43" t="str">
        <f ca="1">IF(F126="","",IF(INDEX(Data!$BR:$BR,MATCH(F126,Data!$A:$A,0),1)=0,"",INDEX(Data!$BR:$BR,MATCH(F126,Data!$A:$A,0),1)))</f>
        <v/>
      </c>
      <c r="F126" s="43" t="str">
        <f ca="1">IFERROR(INDEX(Data!$A$1:E$1002,_xlfn.AGGREGATE(15,6,(OFFSET(Data!$A$1,0,MATCH(F$6,Data!$1:$1,0)-1,1000,1)=IF(F$7="","Yes",F$7))/(OFFSET(Data!$A$1,0,MATCH(F$6,Data!$1:$1,0)-1,1000,1)=IF(F$7="","Yes",F$7))*ROW(Data!$C$1:$C$1002),ROW(F126)-ROW(F$7)),1),"")</f>
        <v/>
      </c>
      <c r="G126" s="43" t="str">
        <f ca="1">IF(H126="","",IF(INDEX(Data!$BR:$BR,MATCH(H126,Data!$A:$A,0),1)=0,"",INDEX(Data!$BR:$BR,MATCH(H126,Data!$A:$A,0),1)))</f>
        <v/>
      </c>
      <c r="H126" s="43" t="str">
        <f ca="1">IFERROR(INDEX(Data!$A$1:G$1002,_xlfn.AGGREGATE(15,6,(OFFSET(Data!$A$1,0,MATCH(H$6,Data!$1:$1,0)-1,1000,1)=IF(H$7="","Yes",H$7))/(OFFSET(Data!$A$1,0,MATCH(H$6,Data!$1:$1,0)-1,1000,1)=IF(H$7="","Yes",H$7))*ROW(Data!$C$1:$C$1002),ROW(H126)-ROW(H$7)),1),"")</f>
        <v/>
      </c>
      <c r="I126" s="43" t="str">
        <f ca="1">IF(J126="","",IF(INDEX(Data!$BR:$BR,MATCH(J126,Data!$A:$A,0),1)=0,"",INDEX(Data!$BR:$BR,MATCH(J126,Data!$A:$A,0),1)))</f>
        <v/>
      </c>
      <c r="J126" s="43" t="str">
        <f ca="1">IFERROR(INDEX(Data!$A$1:I$1002,_xlfn.AGGREGATE(15,6,(OFFSET(Data!$A$1,0,MATCH(J$6,Data!$1:$1,0)-1,1000,1)=IF(J$7="","Yes",J$7))/(OFFSET(Data!$A$1,0,MATCH(J$6,Data!$1:$1,0)-1,1000,1)=IF(J$7="","Yes",J$7))*ROW(Data!$C$1:$C$1002),ROW(J126)-ROW(J$7)),1),"")</f>
        <v/>
      </c>
      <c r="K126" s="43" t="str">
        <f ca="1">IF(L126="","",IF(INDEX(Data!$BR:$BR,MATCH(L126,Data!$A:$A,0),1)=0,"",INDEX(Data!$BR:$BR,MATCH(L126,Data!$A:$A,0),1)))</f>
        <v/>
      </c>
      <c r="L126" s="43" t="str">
        <f ca="1">IFERROR(INDEX(Data!$A$1:K$1002,_xlfn.AGGREGATE(15,6,(OFFSET(Data!$A$1,0,MATCH(L$6,Data!$1:$1,0)-1,1000,1)=IF(L$7="","Yes",L$7))/(OFFSET(Data!$A$1,0,MATCH(L$6,Data!$1:$1,0)-1,1000,1)=IF(L$7="","Yes",L$7))*ROW(Data!$C$1:$C$1002),ROW(L126)-ROW(L$7)),1),"")</f>
        <v/>
      </c>
      <c r="M126" s="43" t="str">
        <f ca="1">IF(N126="","",IF(INDEX(Data!$BR:$BR,MATCH(N126,Data!$A:$A,0),1)=0,"",INDEX(Data!$BR:$BR,MATCH(N126,Data!$A:$A,0),1)))</f>
        <v/>
      </c>
      <c r="N126" s="43" t="str">
        <f ca="1">IFERROR(INDEX(Data!$A$1:M$1002,_xlfn.AGGREGATE(15,6,(OFFSET(Data!$A$1,0,MATCH(N$6,Data!$1:$1,0)-1,1000,1)=IF(N$7="","Yes",N$7))/(OFFSET(Data!$A$1,0,MATCH(N$6,Data!$1:$1,0)-1,1000,1)=IF(N$7="","Yes",N$7))*ROW(Data!$C$1:$C$1002),ROW(N126)-ROW(N$7)),1),"")</f>
        <v/>
      </c>
      <c r="O126" s="43" t="str">
        <f ca="1">IF(P126="","",IF(INDEX(Data!$BR:$BR,MATCH(P126,Data!$A:$A,0),1)=0,"",INDEX(Data!$BR:$BR,MATCH(P126,Data!$A:$A,0),1)))</f>
        <v/>
      </c>
      <c r="P126" s="43" t="str">
        <f ca="1">IFERROR(INDEX(Data!$A$1:O$1002,_xlfn.AGGREGATE(15,6,(OFFSET(Data!$A$1,0,MATCH(P$6,Data!$1:$1,0)-1,1000,1)=IF(P$7="","Yes",P$7))/(OFFSET(Data!$A$1,0,MATCH(P$6,Data!$1:$1,0)-1,1000,1)=IF(P$7="","Yes",P$7))*ROW(Data!$C$1:$C$1002),ROW(P126)-ROW(P$7)),1),"")</f>
        <v>Unimas</v>
      </c>
      <c r="Q126" s="43" t="str">
        <f ca="1">IF(R126="","",IF(INDEX(Data!$BR:$BR,MATCH(R126,Data!$A:$A,0),1)=0,"",INDEX(Data!$BR:$BR,MATCH(R126,Data!$A:$A,0),1)))</f>
        <v/>
      </c>
      <c r="R126" s="43" t="str">
        <f ca="1">IFERROR(INDEX(Data!$A$1:Q$1002,_xlfn.AGGREGATE(15,6,(OFFSET(Data!$A$1,0,MATCH(R$6,Data!$1:$1,0)-1,1000,1)=IF(R$7="","Yes",R$7))/(OFFSET(Data!$A$1,0,MATCH(R$6,Data!$1:$1,0)-1,1000,1)=IF(R$7="","Yes",R$7))*ROW(Data!$C$1:$C$1002),ROW(R126)-ROW(R$7)),1),"")</f>
        <v>Tennis Channel</v>
      </c>
      <c r="S126" s="43" t="str">
        <f ca="1">IF(T126="","",IF(INDEX(Data!$BR:$BR,MATCH(T126,Data!$A:$A,0),1)=0,"",INDEX(Data!$BR:$BR,MATCH(T126,Data!$A:$A,0),1)))</f>
        <v/>
      </c>
      <c r="T126" s="43" t="str">
        <f ca="1">IFERROR(INDEX(Data!$A$1:R$1002,_xlfn.AGGREGATE(15,6,(OFFSET(Data!$A$1,0,MATCH(T$6,Data!$1:$1,0)-1,1000,1)=IF(T$7="","Yes",T$7))/(OFFSET(Data!$A$1,0,MATCH(T$6,Data!$1:$1,0)-1,1000,1)=IF(T$7="","Yes",T$7))*ROW(Data!$C$1:$C$1002),ROW(T126)-ROW(T$7)),1),"")</f>
        <v/>
      </c>
      <c r="U126" s="43" t="str">
        <f ca="1">IF(V126="","",IF(INDEX(Data!$BR:$BR,MATCH(V126,Data!$A:$A,0),1)=0,"",INDEX(Data!$BR:$BR,MATCH(V126,Data!$A:$A,0),1)))</f>
        <v/>
      </c>
      <c r="V126" s="43" t="str">
        <f ca="1">IFERROR(INDEX(Data!$A$1:T$1002,_xlfn.AGGREGATE(15,6,(OFFSET(Data!$A$1,0,MATCH(V$6,Data!$1:$1,0)-1,1000,1)=IF(V$7="","Yes",V$7))/(OFFSET(Data!$A$1,0,MATCH(V$6,Data!$1:$1,0)-1,1000,1)=IF(V$7="","Yes",V$7))*ROW(Data!$C$1:$C$1002),ROW(V126)-ROW(V$7)),1),"")</f>
        <v/>
      </c>
      <c r="W126" s="43" t="str">
        <f ca="1">IF(X126="","",IF(INDEX(Data!$BR:$BR,MATCH(X126,Data!$A:$A,0),1)=0,"",INDEX(Data!$BR:$BR,MATCH(X126,Data!$A:$A,0),1)))</f>
        <v/>
      </c>
      <c r="X126" s="43" t="str">
        <f ca="1">IFERROR(INDEX(Data!$A$1:Y$1002,_xlfn.AGGREGATE(15,6,(OFFSET(Data!$A$1,0,MATCH(X$6,Data!$1:$1,0)-1,1000,1)=IF(X$7="","Yes",X$7))/(OFFSET(Data!$A$1,0,MATCH(X$6,Data!$1:$1,0)-1,1000,1)=IF(X$7="","Yes",X$7))*ROW(Data!$C$1:$C$1002),ROW(X126)-ROW(X$7)),1),"")</f>
        <v/>
      </c>
      <c r="Y126" s="43" t="str">
        <f ca="1">IF(Z126="","",IF(INDEX(Data!$BR:$BR,MATCH(Z126,Data!$A:$A,0),1)=0,"",INDEX(Data!$BR:$BR,MATCH(Z126,Data!$A:$A,0),1)))</f>
        <v/>
      </c>
      <c r="Z126" s="43" t="str">
        <f ca="1">IFERROR(INDEX(Data!$A$1:AA$1002,_xlfn.AGGREGATE(15,6,(OFFSET(Data!$A$1,0,MATCH(Z$6,Data!$1:$1,0)-1,1000,1)=IF(Z$7="","Yes",Z$7))/(OFFSET(Data!$A$1,0,MATCH(Z$6,Data!$1:$1,0)-1,1000,1)=IF(Z$7="","Yes",Z$7))*ROW(Data!$C$1:$C$1002),ROW(Z126)-ROW(Z$7)),1),"")</f>
        <v/>
      </c>
      <c r="AA126" s="43" t="str">
        <f ca="1">IF(AB126="","",IF(INDEX(Data!$BR:$BR,MATCH(AB126,Data!$A:$A,0),1)=0,"",INDEX(Data!$BR:$BR,MATCH(AB126,Data!$A:$A,0),1)))</f>
        <v/>
      </c>
      <c r="AB126" s="43" t="str">
        <f ca="1">IFERROR(INDEX(Data!$A$1:AC$1002,_xlfn.AGGREGATE(15,6,(OFFSET(Data!$A$1,0,MATCH(AB$6,Data!$1:$1,0)-1,1000,1)=IF(AB$7="","Yes",AB$7))/(OFFSET(Data!$A$1,0,MATCH(AB$6,Data!$1:$1,0)-1,1000,1)=IF(AB$7="","Yes",AB$7))*ROW(Data!$C$1:$C$1002),ROW(AB126)-ROW(AB$7)),1),"")</f>
        <v/>
      </c>
      <c r="AC126" s="43" t="str">
        <f ca="1">IF(AD126="","",IF(INDEX(Data!$BR:$BR,MATCH(AD126,Data!$A:$A,0),1)=0,"",INDEX(Data!$BR:$BR,MATCH(AD126,Data!$A:$A,0),1)))</f>
        <v/>
      </c>
      <c r="AD126" s="43" t="str">
        <f ca="1">IFERROR(INDEX(Data!$A$1:AE$1002,_xlfn.AGGREGATE(15,6,(OFFSET(Data!$A$1,0,MATCH(AD$6,Data!$1:$1,0)-1,1000,1)=IF(AD$7="","Yes",AD$7))/(OFFSET(Data!$A$1,0,MATCH(AD$6,Data!$1:$1,0)-1,1000,1)=IF(AD$7="","Yes",AD$7))*ROW(Data!$C$1:$C$1002),ROW(AD126)-ROW(AD$7)),1),"")</f>
        <v/>
      </c>
      <c r="AE126" s="43" t="str">
        <f ca="1">IF(AF126="","",IF(INDEX(Data!$BR:$BR,MATCH(AF126,Data!$A:$A,0),1)=0,"",INDEX(Data!$BR:$BR,MATCH(AF126,Data!$A:$A,0),1)))</f>
        <v/>
      </c>
      <c r="AF126" s="43" t="str">
        <f ca="1">IFERROR(INDEX(Data!$A$1:AM$1002,_xlfn.AGGREGATE(15,6,(OFFSET(Data!$A$1,0,MATCH(AF$6,Data!$1:$1,0)-1,1000,1)=IF(AF$7="","Yes",AF$7))/(OFFSET(Data!$A$1,0,MATCH(AF$6,Data!$1:$1,0)-1,1000,1)=IF(AF$7="","Yes",AF$7))*ROW(Data!$C$1:$C$1002),ROW(AF126)-ROW(AF$7)),1),"")</f>
        <v/>
      </c>
      <c r="AG126" s="43" t="str">
        <f ca="1">IF(AH126="","",IF(INDEX(Data!$BR:$BR,MATCH(AH126,Data!$A:$A,0),1)=0,"",INDEX(Data!$BR:$BR,MATCH(AH126,Data!$A:$A,0),1)))</f>
        <v/>
      </c>
      <c r="AH126" s="43" t="str">
        <f ca="1">IFERROR(INDEX(Data!$A$1:AO$1002,_xlfn.AGGREGATE(15,6,(OFFSET(Data!$A$1,0,MATCH(AH$6,Data!$1:$1,0)-1,1000,1)=IF(AH$7="","Yes",AH$7))/(OFFSET(Data!$A$1,0,MATCH(AH$6,Data!$1:$1,0)-1,1000,1)=IF(AH$7="","Yes",AH$7))*ROW(Data!$C$1:$C$1002),ROW(AH126)-ROW(AH$7)),1),"")</f>
        <v/>
      </c>
      <c r="AI126" s="43" t="str">
        <f ca="1">IF(AJ126="","",IF(INDEX(Data!$BR:$BR,MATCH(AJ126,Data!$A:$A,0),1)=0,"",INDEX(Data!$BR:$BR,MATCH(AJ126,Data!$A:$A,0),1)))</f>
        <v/>
      </c>
      <c r="AJ126" s="43" t="str">
        <f ca="1">IFERROR(INDEX(Data!$A$1:AQ$1002,_xlfn.AGGREGATE(15,6,(OFFSET(Data!$A$1,0,MATCH(AJ$6,Data!$1:$1,0)-1,1000,1)=IF(AJ$7="","Yes",AJ$7))/(OFFSET(Data!$A$1,0,MATCH(AJ$6,Data!$1:$1,0)-1,1000,1)=IF(AJ$7="","Yes",AJ$7))*ROW(Data!$C$1:$C$1002),ROW(AJ126)-ROW(AJ$7)),1),"")</f>
        <v/>
      </c>
      <c r="AK126" s="43" t="str">
        <f ca="1">IF(AL126="","",IF(INDEX(Data!$BR:$BR,MATCH(AL126,Data!$A:$A,0),1)=0,"",INDEX(Data!$BR:$BR,MATCH(AL126,Data!$A:$A,0),1)))</f>
        <v/>
      </c>
      <c r="AL126" s="43" t="str">
        <f ca="1">IFERROR(INDEX(Data!$A$1:AS$1002,_xlfn.AGGREGATE(15,6,(OFFSET(Data!$A$1,0,MATCH(AL$6,Data!$1:$1,0)-1,1000,1)=IF(AL$7="","Yes",AL$7))/(OFFSET(Data!$A$1,0,MATCH(AL$6,Data!$1:$1,0)-1,1000,1)=IF(AL$7="","Yes",AL$7))*ROW(Data!$C$1:$C$1002),ROW(AL126)-ROW(AL$7)),1),"")</f>
        <v/>
      </c>
      <c r="AM126" s="43" t="str">
        <f ca="1">IF(AN126="","",IF(INDEX(Data!$BR:$BR,MATCH(AN126,Data!$A:$A,0),1)=0,"",INDEX(Data!$BR:$BR,MATCH(AN126,Data!$A:$A,0),1)))</f>
        <v/>
      </c>
      <c r="AN126" s="43" t="str">
        <f ca="1">IFERROR(INDEX(Data!$A$1:AU$1002,_xlfn.AGGREGATE(15,6,(OFFSET(Data!$A$1,0,MATCH(AN$6,Data!$1:$1,0)-1,1000,1)=IF(AN$7="","Yes",AN$7))/(OFFSET(Data!$A$1,0,MATCH(AN$6,Data!$1:$1,0)-1,1000,1)=IF(AN$7="","Yes",AN$7))*ROW(Data!$C$1:$C$1002),ROW(AN126)-ROW(AN$7)),1),"")</f>
        <v/>
      </c>
    </row>
    <row r="127" spans="1:40" x14ac:dyDescent="0.4">
      <c r="A127" s="43" t="str">
        <f ca="1">IF(B127="","",IF(INDEX(Data!$BR:$BR,MATCH(B127,Data!$A:$A,0),1)=0,"",INDEX(Data!$BR:$BR,MATCH(B127,Data!$A:$A,0),1)))</f>
        <v/>
      </c>
      <c r="B127" s="43" t="str">
        <f ca="1">IFERROR(INDEX(Data!A$1:$A$1002,_xlfn.AGGREGATE(15,6,(OFFSET(Data!$A$1,0,MATCH(B$6,Data!$1:$1,0)-1,1000,1)=IF(B$7="","Yes",B$7))/(OFFSET(Data!$A$1,0,MATCH(B$6,Data!$1:$1,0)-1,1000,1)=IF(B$7="","Yes",B$7))*ROW(Data!$C$1:$C$1002),ROW(B127)-ROW(B$7)),1),"")</f>
        <v/>
      </c>
      <c r="C127" s="43" t="str">
        <f ca="1">IF(D127="","",IF(INDEX(Data!$BR:$BR,MATCH(D127,Data!$A:$A,0),1)=0,"",INDEX(Data!$BR:$BR,MATCH(D127,Data!$A:$A,0),1)))</f>
        <v/>
      </c>
      <c r="D127" s="43" t="str">
        <f ca="1">IFERROR(INDEX(Data!$A$1:C$1002,_xlfn.AGGREGATE(15,6,(OFFSET(Data!$A$1,0,MATCH(D$6,Data!$1:$1,0)-1,1000,1)=IF(D$7="","Yes",D$7))/(OFFSET(Data!$A$1,0,MATCH(D$6,Data!$1:$1,0)-1,1000,1)=IF(D$7="","Yes",D$7))*ROW(Data!$C$1:$C$1002),ROW(D127)-ROW(D$7)),1),"")</f>
        <v/>
      </c>
      <c r="E127" s="43" t="str">
        <f ca="1">IF(F127="","",IF(INDEX(Data!$BR:$BR,MATCH(F127,Data!$A:$A,0),1)=0,"",INDEX(Data!$BR:$BR,MATCH(F127,Data!$A:$A,0),1)))</f>
        <v/>
      </c>
      <c r="F127" s="43" t="str">
        <f ca="1">IFERROR(INDEX(Data!$A$1:E$1002,_xlfn.AGGREGATE(15,6,(OFFSET(Data!$A$1,0,MATCH(F$6,Data!$1:$1,0)-1,1000,1)=IF(F$7="","Yes",F$7))/(OFFSET(Data!$A$1,0,MATCH(F$6,Data!$1:$1,0)-1,1000,1)=IF(F$7="","Yes",F$7))*ROW(Data!$C$1:$C$1002),ROW(F127)-ROW(F$7)),1),"")</f>
        <v/>
      </c>
      <c r="G127" s="43" t="str">
        <f ca="1">IF(H127="","",IF(INDEX(Data!$BR:$BR,MATCH(H127,Data!$A:$A,0),1)=0,"",INDEX(Data!$BR:$BR,MATCH(H127,Data!$A:$A,0),1)))</f>
        <v/>
      </c>
      <c r="H127" s="43" t="str">
        <f ca="1">IFERROR(INDEX(Data!$A$1:G$1002,_xlfn.AGGREGATE(15,6,(OFFSET(Data!$A$1,0,MATCH(H$6,Data!$1:$1,0)-1,1000,1)=IF(H$7="","Yes",H$7))/(OFFSET(Data!$A$1,0,MATCH(H$6,Data!$1:$1,0)-1,1000,1)=IF(H$7="","Yes",H$7))*ROW(Data!$C$1:$C$1002),ROW(H127)-ROW(H$7)),1),"")</f>
        <v/>
      </c>
      <c r="I127" s="43" t="str">
        <f ca="1">IF(J127="","",IF(INDEX(Data!$BR:$BR,MATCH(J127,Data!$A:$A,0),1)=0,"",INDEX(Data!$BR:$BR,MATCH(J127,Data!$A:$A,0),1)))</f>
        <v/>
      </c>
      <c r="J127" s="43" t="str">
        <f ca="1">IFERROR(INDEX(Data!$A$1:I$1002,_xlfn.AGGREGATE(15,6,(OFFSET(Data!$A$1,0,MATCH(J$6,Data!$1:$1,0)-1,1000,1)=IF(J$7="","Yes",J$7))/(OFFSET(Data!$A$1,0,MATCH(J$6,Data!$1:$1,0)-1,1000,1)=IF(J$7="","Yes",J$7))*ROW(Data!$C$1:$C$1002),ROW(J127)-ROW(J$7)),1),"")</f>
        <v/>
      </c>
      <c r="K127" s="43" t="str">
        <f ca="1">IF(L127="","",IF(INDEX(Data!$BR:$BR,MATCH(L127,Data!$A:$A,0),1)=0,"",INDEX(Data!$BR:$BR,MATCH(L127,Data!$A:$A,0),1)))</f>
        <v/>
      </c>
      <c r="L127" s="43" t="str">
        <f ca="1">IFERROR(INDEX(Data!$A$1:K$1002,_xlfn.AGGREGATE(15,6,(OFFSET(Data!$A$1,0,MATCH(L$6,Data!$1:$1,0)-1,1000,1)=IF(L$7="","Yes",L$7))/(OFFSET(Data!$A$1,0,MATCH(L$6,Data!$1:$1,0)-1,1000,1)=IF(L$7="","Yes",L$7))*ROW(Data!$C$1:$C$1002),ROW(L127)-ROW(L$7)),1),"")</f>
        <v/>
      </c>
      <c r="M127" s="43" t="str">
        <f ca="1">IF(N127="","",IF(INDEX(Data!$BR:$BR,MATCH(N127,Data!$A:$A,0),1)=0,"",INDEX(Data!$BR:$BR,MATCH(N127,Data!$A:$A,0),1)))</f>
        <v/>
      </c>
      <c r="N127" s="43" t="str">
        <f ca="1">IFERROR(INDEX(Data!$A$1:M$1002,_xlfn.AGGREGATE(15,6,(OFFSET(Data!$A$1,0,MATCH(N$6,Data!$1:$1,0)-1,1000,1)=IF(N$7="","Yes",N$7))/(OFFSET(Data!$A$1,0,MATCH(N$6,Data!$1:$1,0)-1,1000,1)=IF(N$7="","Yes",N$7))*ROW(Data!$C$1:$C$1002),ROW(N127)-ROW(N$7)),1),"")</f>
        <v/>
      </c>
      <c r="O127" s="43" t="str">
        <f ca="1">IF(P127="","",IF(INDEX(Data!$BR:$BR,MATCH(P127,Data!$A:$A,0),1)=0,"",INDEX(Data!$BR:$BR,MATCH(P127,Data!$A:$A,0),1)))</f>
        <v/>
      </c>
      <c r="P127" s="43" t="str">
        <f ca="1">IFERROR(INDEX(Data!$A$1:O$1002,_xlfn.AGGREGATE(15,6,(OFFSET(Data!$A$1,0,MATCH(P$6,Data!$1:$1,0)-1,1000,1)=IF(P$7="","Yes",P$7))/(OFFSET(Data!$A$1,0,MATCH(P$6,Data!$1:$1,0)-1,1000,1)=IF(P$7="","Yes",P$7))*ROW(Data!$C$1:$C$1002),ROW(P127)-ROW(P$7)),1),"")</f>
        <v>Universal Kids</v>
      </c>
      <c r="Q127" s="43" t="str">
        <f ca="1">IF(R127="","",IF(INDEX(Data!$BR:$BR,MATCH(R127,Data!$A:$A,0),1)=0,"",INDEX(Data!$BR:$BR,MATCH(R127,Data!$A:$A,0),1)))</f>
        <v/>
      </c>
      <c r="R127" s="43" t="str">
        <f ca="1">IFERROR(INDEX(Data!$A$1:Q$1002,_xlfn.AGGREGATE(15,6,(OFFSET(Data!$A$1,0,MATCH(R$6,Data!$1:$1,0)-1,1000,1)=IF(R$7="","Yes",R$7))/(OFFSET(Data!$A$1,0,MATCH(R$6,Data!$1:$1,0)-1,1000,1)=IF(R$7="","Yes",R$7))*ROW(Data!$C$1:$C$1002),ROW(R127)-ROW(R$7)),1),"")</f>
        <v>TLC</v>
      </c>
      <c r="S127" s="43" t="str">
        <f ca="1">IF(T127="","",IF(INDEX(Data!$BR:$BR,MATCH(T127,Data!$A:$A,0),1)=0,"",INDEX(Data!$BR:$BR,MATCH(T127,Data!$A:$A,0),1)))</f>
        <v/>
      </c>
      <c r="T127" s="43" t="str">
        <f ca="1">IFERROR(INDEX(Data!$A$1:R$1002,_xlfn.AGGREGATE(15,6,(OFFSET(Data!$A$1,0,MATCH(T$6,Data!$1:$1,0)-1,1000,1)=IF(T$7="","Yes",T$7))/(OFFSET(Data!$A$1,0,MATCH(T$6,Data!$1:$1,0)-1,1000,1)=IF(T$7="","Yes",T$7))*ROW(Data!$C$1:$C$1002),ROW(T127)-ROW(T$7)),1),"")</f>
        <v/>
      </c>
      <c r="U127" s="43" t="str">
        <f ca="1">IF(V127="","",IF(INDEX(Data!$BR:$BR,MATCH(V127,Data!$A:$A,0),1)=0,"",INDEX(Data!$BR:$BR,MATCH(V127,Data!$A:$A,0),1)))</f>
        <v/>
      </c>
      <c r="V127" s="43" t="str">
        <f ca="1">IFERROR(INDEX(Data!$A$1:T$1002,_xlfn.AGGREGATE(15,6,(OFFSET(Data!$A$1,0,MATCH(V$6,Data!$1:$1,0)-1,1000,1)=IF(V$7="","Yes",V$7))/(OFFSET(Data!$A$1,0,MATCH(V$6,Data!$1:$1,0)-1,1000,1)=IF(V$7="","Yes",V$7))*ROW(Data!$C$1:$C$1002),ROW(V127)-ROW(V$7)),1),"")</f>
        <v/>
      </c>
      <c r="W127" s="43" t="str">
        <f ca="1">IF(X127="","",IF(INDEX(Data!$BR:$BR,MATCH(X127,Data!$A:$A,0),1)=0,"",INDEX(Data!$BR:$BR,MATCH(X127,Data!$A:$A,0),1)))</f>
        <v/>
      </c>
      <c r="X127" s="43" t="str">
        <f ca="1">IFERROR(INDEX(Data!$A$1:Y$1002,_xlfn.AGGREGATE(15,6,(OFFSET(Data!$A$1,0,MATCH(X$6,Data!$1:$1,0)-1,1000,1)=IF(X$7="","Yes",X$7))/(OFFSET(Data!$A$1,0,MATCH(X$6,Data!$1:$1,0)-1,1000,1)=IF(X$7="","Yes",X$7))*ROW(Data!$C$1:$C$1002),ROW(X127)-ROW(X$7)),1),"")</f>
        <v/>
      </c>
      <c r="Y127" s="43" t="str">
        <f ca="1">IF(Z127="","",IF(INDEX(Data!$BR:$BR,MATCH(Z127,Data!$A:$A,0),1)=0,"",INDEX(Data!$BR:$BR,MATCH(Z127,Data!$A:$A,0),1)))</f>
        <v/>
      </c>
      <c r="Z127" s="43" t="str">
        <f ca="1">IFERROR(INDEX(Data!$A$1:AA$1002,_xlfn.AGGREGATE(15,6,(OFFSET(Data!$A$1,0,MATCH(Z$6,Data!$1:$1,0)-1,1000,1)=IF(Z$7="","Yes",Z$7))/(OFFSET(Data!$A$1,0,MATCH(Z$6,Data!$1:$1,0)-1,1000,1)=IF(Z$7="","Yes",Z$7))*ROW(Data!$C$1:$C$1002),ROW(Z127)-ROW(Z$7)),1),"")</f>
        <v/>
      </c>
      <c r="AA127" s="43" t="str">
        <f ca="1">IF(AB127="","",IF(INDEX(Data!$BR:$BR,MATCH(AB127,Data!$A:$A,0),1)=0,"",INDEX(Data!$BR:$BR,MATCH(AB127,Data!$A:$A,0),1)))</f>
        <v/>
      </c>
      <c r="AB127" s="43" t="str">
        <f ca="1">IFERROR(INDEX(Data!$A$1:AC$1002,_xlfn.AGGREGATE(15,6,(OFFSET(Data!$A$1,0,MATCH(AB$6,Data!$1:$1,0)-1,1000,1)=IF(AB$7="","Yes",AB$7))/(OFFSET(Data!$A$1,0,MATCH(AB$6,Data!$1:$1,0)-1,1000,1)=IF(AB$7="","Yes",AB$7))*ROW(Data!$C$1:$C$1002),ROW(AB127)-ROW(AB$7)),1),"")</f>
        <v/>
      </c>
      <c r="AC127" s="43" t="str">
        <f ca="1">IF(AD127="","",IF(INDEX(Data!$BR:$BR,MATCH(AD127,Data!$A:$A,0),1)=0,"",INDEX(Data!$BR:$BR,MATCH(AD127,Data!$A:$A,0),1)))</f>
        <v/>
      </c>
      <c r="AD127" s="43" t="str">
        <f ca="1">IFERROR(INDEX(Data!$A$1:AE$1002,_xlfn.AGGREGATE(15,6,(OFFSET(Data!$A$1,0,MATCH(AD$6,Data!$1:$1,0)-1,1000,1)=IF(AD$7="","Yes",AD$7))/(OFFSET(Data!$A$1,0,MATCH(AD$6,Data!$1:$1,0)-1,1000,1)=IF(AD$7="","Yes",AD$7))*ROW(Data!$C$1:$C$1002),ROW(AD127)-ROW(AD$7)),1),"")</f>
        <v/>
      </c>
      <c r="AE127" s="43" t="str">
        <f ca="1">IF(AF127="","",IF(INDEX(Data!$BR:$BR,MATCH(AF127,Data!$A:$A,0),1)=0,"",INDEX(Data!$BR:$BR,MATCH(AF127,Data!$A:$A,0),1)))</f>
        <v/>
      </c>
      <c r="AF127" s="43" t="str">
        <f ca="1">IFERROR(INDEX(Data!$A$1:AM$1002,_xlfn.AGGREGATE(15,6,(OFFSET(Data!$A$1,0,MATCH(AF$6,Data!$1:$1,0)-1,1000,1)=IF(AF$7="","Yes",AF$7))/(OFFSET(Data!$A$1,0,MATCH(AF$6,Data!$1:$1,0)-1,1000,1)=IF(AF$7="","Yes",AF$7))*ROW(Data!$C$1:$C$1002),ROW(AF127)-ROW(AF$7)),1),"")</f>
        <v/>
      </c>
      <c r="AG127" s="43" t="str">
        <f ca="1">IF(AH127="","",IF(INDEX(Data!$BR:$BR,MATCH(AH127,Data!$A:$A,0),1)=0,"",INDEX(Data!$BR:$BR,MATCH(AH127,Data!$A:$A,0),1)))</f>
        <v/>
      </c>
      <c r="AH127" s="43" t="str">
        <f ca="1">IFERROR(INDEX(Data!$A$1:AO$1002,_xlfn.AGGREGATE(15,6,(OFFSET(Data!$A$1,0,MATCH(AH$6,Data!$1:$1,0)-1,1000,1)=IF(AH$7="","Yes",AH$7))/(OFFSET(Data!$A$1,0,MATCH(AH$6,Data!$1:$1,0)-1,1000,1)=IF(AH$7="","Yes",AH$7))*ROW(Data!$C$1:$C$1002),ROW(AH127)-ROW(AH$7)),1),"")</f>
        <v/>
      </c>
      <c r="AI127" s="43" t="str">
        <f ca="1">IF(AJ127="","",IF(INDEX(Data!$BR:$BR,MATCH(AJ127,Data!$A:$A,0),1)=0,"",INDEX(Data!$BR:$BR,MATCH(AJ127,Data!$A:$A,0),1)))</f>
        <v/>
      </c>
      <c r="AJ127" s="43" t="str">
        <f ca="1">IFERROR(INDEX(Data!$A$1:AQ$1002,_xlfn.AGGREGATE(15,6,(OFFSET(Data!$A$1,0,MATCH(AJ$6,Data!$1:$1,0)-1,1000,1)=IF(AJ$7="","Yes",AJ$7))/(OFFSET(Data!$A$1,0,MATCH(AJ$6,Data!$1:$1,0)-1,1000,1)=IF(AJ$7="","Yes",AJ$7))*ROW(Data!$C$1:$C$1002),ROW(AJ127)-ROW(AJ$7)),1),"")</f>
        <v/>
      </c>
      <c r="AK127" s="43" t="str">
        <f ca="1">IF(AL127="","",IF(INDEX(Data!$BR:$BR,MATCH(AL127,Data!$A:$A,0),1)=0,"",INDEX(Data!$BR:$BR,MATCH(AL127,Data!$A:$A,0),1)))</f>
        <v/>
      </c>
      <c r="AL127" s="43" t="str">
        <f ca="1">IFERROR(INDEX(Data!$A$1:AS$1002,_xlfn.AGGREGATE(15,6,(OFFSET(Data!$A$1,0,MATCH(AL$6,Data!$1:$1,0)-1,1000,1)=IF(AL$7="","Yes",AL$7))/(OFFSET(Data!$A$1,0,MATCH(AL$6,Data!$1:$1,0)-1,1000,1)=IF(AL$7="","Yes",AL$7))*ROW(Data!$C$1:$C$1002),ROW(AL127)-ROW(AL$7)),1),"")</f>
        <v/>
      </c>
      <c r="AM127" s="43" t="str">
        <f ca="1">IF(AN127="","",IF(INDEX(Data!$BR:$BR,MATCH(AN127,Data!$A:$A,0),1)=0,"",INDEX(Data!$BR:$BR,MATCH(AN127,Data!$A:$A,0),1)))</f>
        <v/>
      </c>
      <c r="AN127" s="43" t="str">
        <f ca="1">IFERROR(INDEX(Data!$A$1:AU$1002,_xlfn.AGGREGATE(15,6,(OFFSET(Data!$A$1,0,MATCH(AN$6,Data!$1:$1,0)-1,1000,1)=IF(AN$7="","Yes",AN$7))/(OFFSET(Data!$A$1,0,MATCH(AN$6,Data!$1:$1,0)-1,1000,1)=IF(AN$7="","Yes",AN$7))*ROW(Data!$C$1:$C$1002),ROW(AN127)-ROW(AN$7)),1),"")</f>
        <v/>
      </c>
    </row>
    <row r="128" spans="1:40" x14ac:dyDescent="0.4">
      <c r="A128" s="43" t="str">
        <f ca="1">IF(B128="","",IF(INDEX(Data!$BR:$BR,MATCH(B128,Data!$A:$A,0),1)=0,"",INDEX(Data!$BR:$BR,MATCH(B128,Data!$A:$A,0),1)))</f>
        <v/>
      </c>
      <c r="B128" s="43" t="str">
        <f ca="1">IFERROR(INDEX(Data!A$1:$A$1002,_xlfn.AGGREGATE(15,6,(OFFSET(Data!$A$1,0,MATCH(B$6,Data!$1:$1,0)-1,1000,1)=IF(B$7="","Yes",B$7))/(OFFSET(Data!$A$1,0,MATCH(B$6,Data!$1:$1,0)-1,1000,1)=IF(B$7="","Yes",B$7))*ROW(Data!$C$1:$C$1002),ROW(B128)-ROW(B$7)),1),"")</f>
        <v/>
      </c>
      <c r="C128" s="43" t="str">
        <f ca="1">IF(D128="","",IF(INDEX(Data!$BR:$BR,MATCH(D128,Data!$A:$A,0),1)=0,"",INDEX(Data!$BR:$BR,MATCH(D128,Data!$A:$A,0),1)))</f>
        <v/>
      </c>
      <c r="D128" s="43" t="str">
        <f ca="1">IFERROR(INDEX(Data!$A$1:C$1002,_xlfn.AGGREGATE(15,6,(OFFSET(Data!$A$1,0,MATCH(D$6,Data!$1:$1,0)-1,1000,1)=IF(D$7="","Yes",D$7))/(OFFSET(Data!$A$1,0,MATCH(D$6,Data!$1:$1,0)-1,1000,1)=IF(D$7="","Yes",D$7))*ROW(Data!$C$1:$C$1002),ROW(D128)-ROW(D$7)),1),"")</f>
        <v/>
      </c>
      <c r="E128" s="43" t="str">
        <f ca="1">IF(F128="","",IF(INDEX(Data!$BR:$BR,MATCH(F128,Data!$A:$A,0),1)=0,"",INDEX(Data!$BR:$BR,MATCH(F128,Data!$A:$A,0),1)))</f>
        <v/>
      </c>
      <c r="F128" s="43" t="str">
        <f ca="1">IFERROR(INDEX(Data!$A$1:E$1002,_xlfn.AGGREGATE(15,6,(OFFSET(Data!$A$1,0,MATCH(F$6,Data!$1:$1,0)-1,1000,1)=IF(F$7="","Yes",F$7))/(OFFSET(Data!$A$1,0,MATCH(F$6,Data!$1:$1,0)-1,1000,1)=IF(F$7="","Yes",F$7))*ROW(Data!$C$1:$C$1002),ROW(F128)-ROW(F$7)),1),"")</f>
        <v/>
      </c>
      <c r="G128" s="43" t="str">
        <f ca="1">IF(H128="","",IF(INDEX(Data!$BR:$BR,MATCH(H128,Data!$A:$A,0),1)=0,"",INDEX(Data!$BR:$BR,MATCH(H128,Data!$A:$A,0),1)))</f>
        <v/>
      </c>
      <c r="H128" s="43" t="str">
        <f ca="1">IFERROR(INDEX(Data!$A$1:G$1002,_xlfn.AGGREGATE(15,6,(OFFSET(Data!$A$1,0,MATCH(H$6,Data!$1:$1,0)-1,1000,1)=IF(H$7="","Yes",H$7))/(OFFSET(Data!$A$1,0,MATCH(H$6,Data!$1:$1,0)-1,1000,1)=IF(H$7="","Yes",H$7))*ROW(Data!$C$1:$C$1002),ROW(H128)-ROW(H$7)),1),"")</f>
        <v/>
      </c>
      <c r="I128" s="43" t="str">
        <f ca="1">IF(J128="","",IF(INDEX(Data!$BR:$BR,MATCH(J128,Data!$A:$A,0),1)=0,"",INDEX(Data!$BR:$BR,MATCH(J128,Data!$A:$A,0),1)))</f>
        <v/>
      </c>
      <c r="J128" s="43" t="str">
        <f ca="1">IFERROR(INDEX(Data!$A$1:I$1002,_xlfn.AGGREGATE(15,6,(OFFSET(Data!$A$1,0,MATCH(J$6,Data!$1:$1,0)-1,1000,1)=IF(J$7="","Yes",J$7))/(OFFSET(Data!$A$1,0,MATCH(J$6,Data!$1:$1,0)-1,1000,1)=IF(J$7="","Yes",J$7))*ROW(Data!$C$1:$C$1002),ROW(J128)-ROW(J$7)),1),"")</f>
        <v/>
      </c>
      <c r="K128" s="43" t="str">
        <f ca="1">IF(L128="","",IF(INDEX(Data!$BR:$BR,MATCH(L128,Data!$A:$A,0),1)=0,"",INDEX(Data!$BR:$BR,MATCH(L128,Data!$A:$A,0),1)))</f>
        <v/>
      </c>
      <c r="L128" s="43" t="str">
        <f ca="1">IFERROR(INDEX(Data!$A$1:K$1002,_xlfn.AGGREGATE(15,6,(OFFSET(Data!$A$1,0,MATCH(L$6,Data!$1:$1,0)-1,1000,1)=IF(L$7="","Yes",L$7))/(OFFSET(Data!$A$1,0,MATCH(L$6,Data!$1:$1,0)-1,1000,1)=IF(L$7="","Yes",L$7))*ROW(Data!$C$1:$C$1002),ROW(L128)-ROW(L$7)),1),"")</f>
        <v/>
      </c>
      <c r="M128" s="43" t="str">
        <f ca="1">IF(N128="","",IF(INDEX(Data!$BR:$BR,MATCH(N128,Data!$A:$A,0),1)=0,"",INDEX(Data!$BR:$BR,MATCH(N128,Data!$A:$A,0),1)))</f>
        <v/>
      </c>
      <c r="N128" s="43" t="str">
        <f ca="1">IFERROR(INDEX(Data!$A$1:M$1002,_xlfn.AGGREGATE(15,6,(OFFSET(Data!$A$1,0,MATCH(N$6,Data!$1:$1,0)-1,1000,1)=IF(N$7="","Yes",N$7))/(OFFSET(Data!$A$1,0,MATCH(N$6,Data!$1:$1,0)-1,1000,1)=IF(N$7="","Yes",N$7))*ROW(Data!$C$1:$C$1002),ROW(N128)-ROW(N$7)),1),"")</f>
        <v/>
      </c>
      <c r="O128" s="43" t="str">
        <f ca="1">IF(P128="","",IF(INDEX(Data!$BR:$BR,MATCH(P128,Data!$A:$A,0),1)=0,"",INDEX(Data!$BR:$BR,MATCH(P128,Data!$A:$A,0),1)))</f>
        <v/>
      </c>
      <c r="P128" s="43" t="str">
        <f ca="1">IFERROR(INDEX(Data!$A$1:O$1002,_xlfn.AGGREGATE(15,6,(OFFSET(Data!$A$1,0,MATCH(P$6,Data!$1:$1,0)-1,1000,1)=IF(P$7="","Yes",P$7))/(OFFSET(Data!$A$1,0,MATCH(P$6,Data!$1:$1,0)-1,1000,1)=IF(P$7="","Yes",P$7))*ROW(Data!$C$1:$C$1002),ROW(P128)-ROW(P$7)),1),"")</f>
        <v>Universo</v>
      </c>
      <c r="Q128" s="43" t="str">
        <f ca="1">IF(R128="","",IF(INDEX(Data!$BR:$BR,MATCH(R128,Data!$A:$A,0),1)=0,"",INDEX(Data!$BR:$BR,MATCH(R128,Data!$A:$A,0),1)))</f>
        <v/>
      </c>
      <c r="R128" s="43" t="str">
        <f ca="1">IFERROR(INDEX(Data!$A$1:Q$1002,_xlfn.AGGREGATE(15,6,(OFFSET(Data!$A$1,0,MATCH(R$6,Data!$1:$1,0)-1,1000,1)=IF(R$7="","Yes",R$7))/(OFFSET(Data!$A$1,0,MATCH(R$6,Data!$1:$1,0)-1,1000,1)=IF(R$7="","Yes",R$7))*ROW(Data!$C$1:$C$1002),ROW(R128)-ROW(R$7)),1),"")</f>
        <v>TNT</v>
      </c>
      <c r="S128" s="43" t="str">
        <f ca="1">IF(T128="","",IF(INDEX(Data!$BR:$BR,MATCH(T128,Data!$A:$A,0),1)=0,"",INDEX(Data!$BR:$BR,MATCH(T128,Data!$A:$A,0),1)))</f>
        <v/>
      </c>
      <c r="T128" s="43" t="str">
        <f ca="1">IFERROR(INDEX(Data!$A$1:R$1002,_xlfn.AGGREGATE(15,6,(OFFSET(Data!$A$1,0,MATCH(T$6,Data!$1:$1,0)-1,1000,1)=IF(T$7="","Yes",T$7))/(OFFSET(Data!$A$1,0,MATCH(T$6,Data!$1:$1,0)-1,1000,1)=IF(T$7="","Yes",T$7))*ROW(Data!$C$1:$C$1002),ROW(T128)-ROW(T$7)),1),"")</f>
        <v/>
      </c>
      <c r="U128" s="43" t="str">
        <f ca="1">IF(V128="","",IF(INDEX(Data!$BR:$BR,MATCH(V128,Data!$A:$A,0),1)=0,"",INDEX(Data!$BR:$BR,MATCH(V128,Data!$A:$A,0),1)))</f>
        <v/>
      </c>
      <c r="V128" s="43" t="str">
        <f ca="1">IFERROR(INDEX(Data!$A$1:T$1002,_xlfn.AGGREGATE(15,6,(OFFSET(Data!$A$1,0,MATCH(V$6,Data!$1:$1,0)-1,1000,1)=IF(V$7="","Yes",V$7))/(OFFSET(Data!$A$1,0,MATCH(V$6,Data!$1:$1,0)-1,1000,1)=IF(V$7="","Yes",V$7))*ROW(Data!$C$1:$C$1002),ROW(V128)-ROW(V$7)),1),"")</f>
        <v/>
      </c>
      <c r="W128" s="43" t="str">
        <f ca="1">IF(X128="","",IF(INDEX(Data!$BR:$BR,MATCH(X128,Data!$A:$A,0),1)=0,"",INDEX(Data!$BR:$BR,MATCH(X128,Data!$A:$A,0),1)))</f>
        <v/>
      </c>
      <c r="X128" s="43" t="str">
        <f ca="1">IFERROR(INDEX(Data!$A$1:Y$1002,_xlfn.AGGREGATE(15,6,(OFFSET(Data!$A$1,0,MATCH(X$6,Data!$1:$1,0)-1,1000,1)=IF(X$7="","Yes",X$7))/(OFFSET(Data!$A$1,0,MATCH(X$6,Data!$1:$1,0)-1,1000,1)=IF(X$7="","Yes",X$7))*ROW(Data!$C$1:$C$1002),ROW(X128)-ROW(X$7)),1),"")</f>
        <v/>
      </c>
      <c r="Y128" s="43" t="str">
        <f ca="1">IF(Z128="","",IF(INDEX(Data!$BR:$BR,MATCH(Z128,Data!$A:$A,0),1)=0,"",INDEX(Data!$BR:$BR,MATCH(Z128,Data!$A:$A,0),1)))</f>
        <v/>
      </c>
      <c r="Z128" s="43" t="str">
        <f ca="1">IFERROR(INDEX(Data!$A$1:AA$1002,_xlfn.AGGREGATE(15,6,(OFFSET(Data!$A$1,0,MATCH(Z$6,Data!$1:$1,0)-1,1000,1)=IF(Z$7="","Yes",Z$7))/(OFFSET(Data!$A$1,0,MATCH(Z$6,Data!$1:$1,0)-1,1000,1)=IF(Z$7="","Yes",Z$7))*ROW(Data!$C$1:$C$1002),ROW(Z128)-ROW(Z$7)),1),"")</f>
        <v/>
      </c>
      <c r="AA128" s="43" t="str">
        <f ca="1">IF(AB128="","",IF(INDEX(Data!$BR:$BR,MATCH(AB128,Data!$A:$A,0),1)=0,"",INDEX(Data!$BR:$BR,MATCH(AB128,Data!$A:$A,0),1)))</f>
        <v/>
      </c>
      <c r="AB128" s="43" t="str">
        <f ca="1">IFERROR(INDEX(Data!$A$1:AC$1002,_xlfn.AGGREGATE(15,6,(OFFSET(Data!$A$1,0,MATCH(AB$6,Data!$1:$1,0)-1,1000,1)=IF(AB$7="","Yes",AB$7))/(OFFSET(Data!$A$1,0,MATCH(AB$6,Data!$1:$1,0)-1,1000,1)=IF(AB$7="","Yes",AB$7))*ROW(Data!$C$1:$C$1002),ROW(AB128)-ROW(AB$7)),1),"")</f>
        <v/>
      </c>
      <c r="AC128" s="43" t="str">
        <f ca="1">IF(AD128="","",IF(INDEX(Data!$BR:$BR,MATCH(AD128,Data!$A:$A,0),1)=0,"",INDEX(Data!$BR:$BR,MATCH(AD128,Data!$A:$A,0),1)))</f>
        <v/>
      </c>
      <c r="AD128" s="43" t="str">
        <f ca="1">IFERROR(INDEX(Data!$A$1:AE$1002,_xlfn.AGGREGATE(15,6,(OFFSET(Data!$A$1,0,MATCH(AD$6,Data!$1:$1,0)-1,1000,1)=IF(AD$7="","Yes",AD$7))/(OFFSET(Data!$A$1,0,MATCH(AD$6,Data!$1:$1,0)-1,1000,1)=IF(AD$7="","Yes",AD$7))*ROW(Data!$C$1:$C$1002),ROW(AD128)-ROW(AD$7)),1),"")</f>
        <v/>
      </c>
      <c r="AE128" s="43" t="str">
        <f ca="1">IF(AF128="","",IF(INDEX(Data!$BR:$BR,MATCH(AF128,Data!$A:$A,0),1)=0,"",INDEX(Data!$BR:$BR,MATCH(AF128,Data!$A:$A,0),1)))</f>
        <v/>
      </c>
      <c r="AF128" s="43" t="str">
        <f ca="1">IFERROR(INDEX(Data!$A$1:AM$1002,_xlfn.AGGREGATE(15,6,(OFFSET(Data!$A$1,0,MATCH(AF$6,Data!$1:$1,0)-1,1000,1)=IF(AF$7="","Yes",AF$7))/(OFFSET(Data!$A$1,0,MATCH(AF$6,Data!$1:$1,0)-1,1000,1)=IF(AF$7="","Yes",AF$7))*ROW(Data!$C$1:$C$1002),ROW(AF128)-ROW(AF$7)),1),"")</f>
        <v/>
      </c>
      <c r="AG128" s="43" t="str">
        <f ca="1">IF(AH128="","",IF(INDEX(Data!$BR:$BR,MATCH(AH128,Data!$A:$A,0),1)=0,"",INDEX(Data!$BR:$BR,MATCH(AH128,Data!$A:$A,0),1)))</f>
        <v/>
      </c>
      <c r="AH128" s="43" t="str">
        <f ca="1">IFERROR(INDEX(Data!$A$1:AO$1002,_xlfn.AGGREGATE(15,6,(OFFSET(Data!$A$1,0,MATCH(AH$6,Data!$1:$1,0)-1,1000,1)=IF(AH$7="","Yes",AH$7))/(OFFSET(Data!$A$1,0,MATCH(AH$6,Data!$1:$1,0)-1,1000,1)=IF(AH$7="","Yes",AH$7))*ROW(Data!$C$1:$C$1002),ROW(AH128)-ROW(AH$7)),1),"")</f>
        <v/>
      </c>
      <c r="AI128" s="43" t="str">
        <f ca="1">IF(AJ128="","",IF(INDEX(Data!$BR:$BR,MATCH(AJ128,Data!$A:$A,0),1)=0,"",INDEX(Data!$BR:$BR,MATCH(AJ128,Data!$A:$A,0),1)))</f>
        <v/>
      </c>
      <c r="AJ128" s="43" t="str">
        <f ca="1">IFERROR(INDEX(Data!$A$1:AQ$1002,_xlfn.AGGREGATE(15,6,(OFFSET(Data!$A$1,0,MATCH(AJ$6,Data!$1:$1,0)-1,1000,1)=IF(AJ$7="","Yes",AJ$7))/(OFFSET(Data!$A$1,0,MATCH(AJ$6,Data!$1:$1,0)-1,1000,1)=IF(AJ$7="","Yes",AJ$7))*ROW(Data!$C$1:$C$1002),ROW(AJ128)-ROW(AJ$7)),1),"")</f>
        <v/>
      </c>
      <c r="AK128" s="43" t="str">
        <f ca="1">IF(AL128="","",IF(INDEX(Data!$BR:$BR,MATCH(AL128,Data!$A:$A,0),1)=0,"",INDEX(Data!$BR:$BR,MATCH(AL128,Data!$A:$A,0),1)))</f>
        <v/>
      </c>
      <c r="AL128" s="43" t="str">
        <f ca="1">IFERROR(INDEX(Data!$A$1:AS$1002,_xlfn.AGGREGATE(15,6,(OFFSET(Data!$A$1,0,MATCH(AL$6,Data!$1:$1,0)-1,1000,1)=IF(AL$7="","Yes",AL$7))/(OFFSET(Data!$A$1,0,MATCH(AL$6,Data!$1:$1,0)-1,1000,1)=IF(AL$7="","Yes",AL$7))*ROW(Data!$C$1:$C$1002),ROW(AL128)-ROW(AL$7)),1),"")</f>
        <v/>
      </c>
      <c r="AM128" s="43" t="str">
        <f ca="1">IF(AN128="","",IF(INDEX(Data!$BR:$BR,MATCH(AN128,Data!$A:$A,0),1)=0,"",INDEX(Data!$BR:$BR,MATCH(AN128,Data!$A:$A,0),1)))</f>
        <v/>
      </c>
      <c r="AN128" s="43" t="str">
        <f ca="1">IFERROR(INDEX(Data!$A$1:AU$1002,_xlfn.AGGREGATE(15,6,(OFFSET(Data!$A$1,0,MATCH(AN$6,Data!$1:$1,0)-1,1000,1)=IF(AN$7="","Yes",AN$7))/(OFFSET(Data!$A$1,0,MATCH(AN$6,Data!$1:$1,0)-1,1000,1)=IF(AN$7="","Yes",AN$7))*ROW(Data!$C$1:$C$1002),ROW(AN128)-ROW(AN$7)),1),"")</f>
        <v/>
      </c>
    </row>
    <row r="129" spans="1:40" x14ac:dyDescent="0.4">
      <c r="A129" s="43" t="str">
        <f ca="1">IF(B129="","",IF(INDEX(Data!$BR:$BR,MATCH(B129,Data!$A:$A,0),1)=0,"",INDEX(Data!$BR:$BR,MATCH(B129,Data!$A:$A,0),1)))</f>
        <v/>
      </c>
      <c r="B129" s="43" t="str">
        <f ca="1">IFERROR(INDEX(Data!A$1:$A$1002,_xlfn.AGGREGATE(15,6,(OFFSET(Data!$A$1,0,MATCH(B$6,Data!$1:$1,0)-1,1000,1)=IF(B$7="","Yes",B$7))/(OFFSET(Data!$A$1,0,MATCH(B$6,Data!$1:$1,0)-1,1000,1)=IF(B$7="","Yes",B$7))*ROW(Data!$C$1:$C$1002),ROW(B129)-ROW(B$7)),1),"")</f>
        <v/>
      </c>
      <c r="C129" s="43" t="str">
        <f ca="1">IF(D129="","",IF(INDEX(Data!$BR:$BR,MATCH(D129,Data!$A:$A,0),1)=0,"",INDEX(Data!$BR:$BR,MATCH(D129,Data!$A:$A,0),1)))</f>
        <v/>
      </c>
      <c r="D129" s="43" t="str">
        <f ca="1">IFERROR(INDEX(Data!$A$1:C$1002,_xlfn.AGGREGATE(15,6,(OFFSET(Data!$A$1,0,MATCH(D$6,Data!$1:$1,0)-1,1000,1)=IF(D$7="","Yes",D$7))/(OFFSET(Data!$A$1,0,MATCH(D$6,Data!$1:$1,0)-1,1000,1)=IF(D$7="","Yes",D$7))*ROW(Data!$C$1:$C$1002),ROW(D129)-ROW(D$7)),1),"")</f>
        <v/>
      </c>
      <c r="E129" s="43" t="str">
        <f ca="1">IF(F129="","",IF(INDEX(Data!$BR:$BR,MATCH(F129,Data!$A:$A,0),1)=0,"",INDEX(Data!$BR:$BR,MATCH(F129,Data!$A:$A,0),1)))</f>
        <v/>
      </c>
      <c r="F129" s="43" t="str">
        <f ca="1">IFERROR(INDEX(Data!$A$1:E$1002,_xlfn.AGGREGATE(15,6,(OFFSET(Data!$A$1,0,MATCH(F$6,Data!$1:$1,0)-1,1000,1)=IF(F$7="","Yes",F$7))/(OFFSET(Data!$A$1,0,MATCH(F$6,Data!$1:$1,0)-1,1000,1)=IF(F$7="","Yes",F$7))*ROW(Data!$C$1:$C$1002),ROW(F129)-ROW(F$7)),1),"")</f>
        <v/>
      </c>
      <c r="G129" s="43" t="str">
        <f ca="1">IF(H129="","",IF(INDEX(Data!$BR:$BR,MATCH(H129,Data!$A:$A,0),1)=0,"",INDEX(Data!$BR:$BR,MATCH(H129,Data!$A:$A,0),1)))</f>
        <v/>
      </c>
      <c r="H129" s="43" t="str">
        <f ca="1">IFERROR(INDEX(Data!$A$1:G$1002,_xlfn.AGGREGATE(15,6,(OFFSET(Data!$A$1,0,MATCH(H$6,Data!$1:$1,0)-1,1000,1)=IF(H$7="","Yes",H$7))/(OFFSET(Data!$A$1,0,MATCH(H$6,Data!$1:$1,0)-1,1000,1)=IF(H$7="","Yes",H$7))*ROW(Data!$C$1:$C$1002),ROW(H129)-ROW(H$7)),1),"")</f>
        <v/>
      </c>
      <c r="I129" s="43" t="str">
        <f ca="1">IF(J129="","",IF(INDEX(Data!$BR:$BR,MATCH(J129,Data!$A:$A,0),1)=0,"",INDEX(Data!$BR:$BR,MATCH(J129,Data!$A:$A,0),1)))</f>
        <v/>
      </c>
      <c r="J129" s="43" t="str">
        <f ca="1">IFERROR(INDEX(Data!$A$1:I$1002,_xlfn.AGGREGATE(15,6,(OFFSET(Data!$A$1,0,MATCH(J$6,Data!$1:$1,0)-1,1000,1)=IF(J$7="","Yes",J$7))/(OFFSET(Data!$A$1,0,MATCH(J$6,Data!$1:$1,0)-1,1000,1)=IF(J$7="","Yes",J$7))*ROW(Data!$C$1:$C$1002),ROW(J129)-ROW(J$7)),1),"")</f>
        <v/>
      </c>
      <c r="K129" s="43" t="str">
        <f ca="1">IF(L129="","",IF(INDEX(Data!$BR:$BR,MATCH(L129,Data!$A:$A,0),1)=0,"",INDEX(Data!$BR:$BR,MATCH(L129,Data!$A:$A,0),1)))</f>
        <v/>
      </c>
      <c r="L129" s="43" t="str">
        <f ca="1">IFERROR(INDEX(Data!$A$1:K$1002,_xlfn.AGGREGATE(15,6,(OFFSET(Data!$A$1,0,MATCH(L$6,Data!$1:$1,0)-1,1000,1)=IF(L$7="","Yes",L$7))/(OFFSET(Data!$A$1,0,MATCH(L$6,Data!$1:$1,0)-1,1000,1)=IF(L$7="","Yes",L$7))*ROW(Data!$C$1:$C$1002),ROW(L129)-ROW(L$7)),1),"")</f>
        <v/>
      </c>
      <c r="M129" s="43" t="str">
        <f ca="1">IF(N129="","",IF(INDEX(Data!$BR:$BR,MATCH(N129,Data!$A:$A,0),1)=0,"",INDEX(Data!$BR:$BR,MATCH(N129,Data!$A:$A,0),1)))</f>
        <v/>
      </c>
      <c r="N129" s="43" t="str">
        <f ca="1">IFERROR(INDEX(Data!$A$1:M$1002,_xlfn.AGGREGATE(15,6,(OFFSET(Data!$A$1,0,MATCH(N$6,Data!$1:$1,0)-1,1000,1)=IF(N$7="","Yes",N$7))/(OFFSET(Data!$A$1,0,MATCH(N$6,Data!$1:$1,0)-1,1000,1)=IF(N$7="","Yes",N$7))*ROW(Data!$C$1:$C$1002),ROW(N129)-ROW(N$7)),1),"")</f>
        <v/>
      </c>
      <c r="O129" s="43" t="str">
        <f ca="1">IF(P129="","",IF(INDEX(Data!$BR:$BR,MATCH(P129,Data!$A:$A,0),1)=0,"",INDEX(Data!$BR:$BR,MATCH(P129,Data!$A:$A,0),1)))</f>
        <v/>
      </c>
      <c r="P129" s="43" t="str">
        <f ca="1">IFERROR(INDEX(Data!$A$1:O$1002,_xlfn.AGGREGATE(15,6,(OFFSET(Data!$A$1,0,MATCH(P$6,Data!$1:$1,0)-1,1000,1)=IF(P$7="","Yes",P$7))/(OFFSET(Data!$A$1,0,MATCH(P$6,Data!$1:$1,0)-1,1000,1)=IF(P$7="","Yes",P$7))*ROW(Data!$C$1:$C$1002),ROW(P129)-ROW(P$7)),1),"")</f>
        <v>Univision</v>
      </c>
      <c r="Q129" s="43" t="str">
        <f ca="1">IF(R129="","",IF(INDEX(Data!$BR:$BR,MATCH(R129,Data!$A:$A,0),1)=0,"",INDEX(Data!$BR:$BR,MATCH(R129,Data!$A:$A,0),1)))</f>
        <v/>
      </c>
      <c r="R129" s="43" t="str">
        <f ca="1">IFERROR(INDEX(Data!$A$1:Q$1002,_xlfn.AGGREGATE(15,6,(OFFSET(Data!$A$1,0,MATCH(R$6,Data!$1:$1,0)-1,1000,1)=IF(R$7="","Yes",R$7))/(OFFSET(Data!$A$1,0,MATCH(R$6,Data!$1:$1,0)-1,1000,1)=IF(R$7="","Yes",R$7))*ROW(Data!$C$1:$C$1002),ROW(R129)-ROW(R$7)),1),"")</f>
        <v>Travel Channel</v>
      </c>
      <c r="S129" s="43" t="str">
        <f ca="1">IF(T129="","",IF(INDEX(Data!$BR:$BR,MATCH(T129,Data!$A:$A,0),1)=0,"",INDEX(Data!$BR:$BR,MATCH(T129,Data!$A:$A,0),1)))</f>
        <v/>
      </c>
      <c r="T129" s="43" t="str">
        <f ca="1">IFERROR(INDEX(Data!$A$1:R$1002,_xlfn.AGGREGATE(15,6,(OFFSET(Data!$A$1,0,MATCH(T$6,Data!$1:$1,0)-1,1000,1)=IF(T$7="","Yes",T$7))/(OFFSET(Data!$A$1,0,MATCH(T$6,Data!$1:$1,0)-1,1000,1)=IF(T$7="","Yes",T$7))*ROW(Data!$C$1:$C$1002),ROW(T129)-ROW(T$7)),1),"")</f>
        <v/>
      </c>
      <c r="U129" s="43" t="str">
        <f ca="1">IF(V129="","",IF(INDEX(Data!$BR:$BR,MATCH(V129,Data!$A:$A,0),1)=0,"",INDEX(Data!$BR:$BR,MATCH(V129,Data!$A:$A,0),1)))</f>
        <v/>
      </c>
      <c r="V129" s="43" t="str">
        <f ca="1">IFERROR(INDEX(Data!$A$1:T$1002,_xlfn.AGGREGATE(15,6,(OFFSET(Data!$A$1,0,MATCH(V$6,Data!$1:$1,0)-1,1000,1)=IF(V$7="","Yes",V$7))/(OFFSET(Data!$A$1,0,MATCH(V$6,Data!$1:$1,0)-1,1000,1)=IF(V$7="","Yes",V$7))*ROW(Data!$C$1:$C$1002),ROW(V129)-ROW(V$7)),1),"")</f>
        <v/>
      </c>
      <c r="W129" s="43" t="str">
        <f ca="1">IF(X129="","",IF(INDEX(Data!$BR:$BR,MATCH(X129,Data!$A:$A,0),1)=0,"",INDEX(Data!$BR:$BR,MATCH(X129,Data!$A:$A,0),1)))</f>
        <v/>
      </c>
      <c r="X129" s="43" t="str">
        <f ca="1">IFERROR(INDEX(Data!$A$1:Y$1002,_xlfn.AGGREGATE(15,6,(OFFSET(Data!$A$1,0,MATCH(X$6,Data!$1:$1,0)-1,1000,1)=IF(X$7="","Yes",X$7))/(OFFSET(Data!$A$1,0,MATCH(X$6,Data!$1:$1,0)-1,1000,1)=IF(X$7="","Yes",X$7))*ROW(Data!$C$1:$C$1002),ROW(X129)-ROW(X$7)),1),"")</f>
        <v/>
      </c>
      <c r="Y129" s="43" t="str">
        <f ca="1">IF(Z129="","",IF(INDEX(Data!$BR:$BR,MATCH(Z129,Data!$A:$A,0),1)=0,"",INDEX(Data!$BR:$BR,MATCH(Z129,Data!$A:$A,0),1)))</f>
        <v/>
      </c>
      <c r="Z129" s="43" t="str">
        <f ca="1">IFERROR(INDEX(Data!$A$1:AA$1002,_xlfn.AGGREGATE(15,6,(OFFSET(Data!$A$1,0,MATCH(Z$6,Data!$1:$1,0)-1,1000,1)=IF(Z$7="","Yes",Z$7))/(OFFSET(Data!$A$1,0,MATCH(Z$6,Data!$1:$1,0)-1,1000,1)=IF(Z$7="","Yes",Z$7))*ROW(Data!$C$1:$C$1002),ROW(Z129)-ROW(Z$7)),1),"")</f>
        <v/>
      </c>
      <c r="AA129" s="43" t="str">
        <f ca="1">IF(AB129="","",IF(INDEX(Data!$BR:$BR,MATCH(AB129,Data!$A:$A,0),1)=0,"",INDEX(Data!$BR:$BR,MATCH(AB129,Data!$A:$A,0),1)))</f>
        <v/>
      </c>
      <c r="AB129" s="43" t="str">
        <f ca="1">IFERROR(INDEX(Data!$A$1:AC$1002,_xlfn.AGGREGATE(15,6,(OFFSET(Data!$A$1,0,MATCH(AB$6,Data!$1:$1,0)-1,1000,1)=IF(AB$7="","Yes",AB$7))/(OFFSET(Data!$A$1,0,MATCH(AB$6,Data!$1:$1,0)-1,1000,1)=IF(AB$7="","Yes",AB$7))*ROW(Data!$C$1:$C$1002),ROW(AB129)-ROW(AB$7)),1),"")</f>
        <v/>
      </c>
      <c r="AC129" s="43" t="str">
        <f ca="1">IF(AD129="","",IF(INDEX(Data!$BR:$BR,MATCH(AD129,Data!$A:$A,0),1)=0,"",INDEX(Data!$BR:$BR,MATCH(AD129,Data!$A:$A,0),1)))</f>
        <v/>
      </c>
      <c r="AD129" s="43" t="str">
        <f ca="1">IFERROR(INDEX(Data!$A$1:AE$1002,_xlfn.AGGREGATE(15,6,(OFFSET(Data!$A$1,0,MATCH(AD$6,Data!$1:$1,0)-1,1000,1)=IF(AD$7="","Yes",AD$7))/(OFFSET(Data!$A$1,0,MATCH(AD$6,Data!$1:$1,0)-1,1000,1)=IF(AD$7="","Yes",AD$7))*ROW(Data!$C$1:$C$1002),ROW(AD129)-ROW(AD$7)),1),"")</f>
        <v/>
      </c>
      <c r="AE129" s="43" t="str">
        <f ca="1">IF(AF129="","",IF(INDEX(Data!$BR:$BR,MATCH(AF129,Data!$A:$A,0),1)=0,"",INDEX(Data!$BR:$BR,MATCH(AF129,Data!$A:$A,0),1)))</f>
        <v/>
      </c>
      <c r="AF129" s="43" t="str">
        <f ca="1">IFERROR(INDEX(Data!$A$1:AM$1002,_xlfn.AGGREGATE(15,6,(OFFSET(Data!$A$1,0,MATCH(AF$6,Data!$1:$1,0)-1,1000,1)=IF(AF$7="","Yes",AF$7))/(OFFSET(Data!$A$1,0,MATCH(AF$6,Data!$1:$1,0)-1,1000,1)=IF(AF$7="","Yes",AF$7))*ROW(Data!$C$1:$C$1002),ROW(AF129)-ROW(AF$7)),1),"")</f>
        <v/>
      </c>
      <c r="AG129" s="43" t="str">
        <f ca="1">IF(AH129="","",IF(INDEX(Data!$BR:$BR,MATCH(AH129,Data!$A:$A,0),1)=0,"",INDEX(Data!$BR:$BR,MATCH(AH129,Data!$A:$A,0),1)))</f>
        <v/>
      </c>
      <c r="AH129" s="43" t="str">
        <f ca="1">IFERROR(INDEX(Data!$A$1:AO$1002,_xlfn.AGGREGATE(15,6,(OFFSET(Data!$A$1,0,MATCH(AH$6,Data!$1:$1,0)-1,1000,1)=IF(AH$7="","Yes",AH$7))/(OFFSET(Data!$A$1,0,MATCH(AH$6,Data!$1:$1,0)-1,1000,1)=IF(AH$7="","Yes",AH$7))*ROW(Data!$C$1:$C$1002),ROW(AH129)-ROW(AH$7)),1),"")</f>
        <v/>
      </c>
      <c r="AI129" s="43" t="str">
        <f ca="1">IF(AJ129="","",IF(INDEX(Data!$BR:$BR,MATCH(AJ129,Data!$A:$A,0),1)=0,"",INDEX(Data!$BR:$BR,MATCH(AJ129,Data!$A:$A,0),1)))</f>
        <v/>
      </c>
      <c r="AJ129" s="43" t="str">
        <f ca="1">IFERROR(INDEX(Data!$A$1:AQ$1002,_xlfn.AGGREGATE(15,6,(OFFSET(Data!$A$1,0,MATCH(AJ$6,Data!$1:$1,0)-1,1000,1)=IF(AJ$7="","Yes",AJ$7))/(OFFSET(Data!$A$1,0,MATCH(AJ$6,Data!$1:$1,0)-1,1000,1)=IF(AJ$7="","Yes",AJ$7))*ROW(Data!$C$1:$C$1002),ROW(AJ129)-ROW(AJ$7)),1),"")</f>
        <v/>
      </c>
      <c r="AK129" s="43" t="str">
        <f ca="1">IF(AL129="","",IF(INDEX(Data!$BR:$BR,MATCH(AL129,Data!$A:$A,0),1)=0,"",INDEX(Data!$BR:$BR,MATCH(AL129,Data!$A:$A,0),1)))</f>
        <v/>
      </c>
      <c r="AL129" s="43" t="str">
        <f ca="1">IFERROR(INDEX(Data!$A$1:AS$1002,_xlfn.AGGREGATE(15,6,(OFFSET(Data!$A$1,0,MATCH(AL$6,Data!$1:$1,0)-1,1000,1)=IF(AL$7="","Yes",AL$7))/(OFFSET(Data!$A$1,0,MATCH(AL$6,Data!$1:$1,0)-1,1000,1)=IF(AL$7="","Yes",AL$7))*ROW(Data!$C$1:$C$1002),ROW(AL129)-ROW(AL$7)),1),"")</f>
        <v/>
      </c>
      <c r="AM129" s="43" t="str">
        <f ca="1">IF(AN129="","",IF(INDEX(Data!$BR:$BR,MATCH(AN129,Data!$A:$A,0),1)=0,"",INDEX(Data!$BR:$BR,MATCH(AN129,Data!$A:$A,0),1)))</f>
        <v/>
      </c>
      <c r="AN129" s="43" t="str">
        <f ca="1">IFERROR(INDEX(Data!$A$1:AU$1002,_xlfn.AGGREGATE(15,6,(OFFSET(Data!$A$1,0,MATCH(AN$6,Data!$1:$1,0)-1,1000,1)=IF(AN$7="","Yes",AN$7))/(OFFSET(Data!$A$1,0,MATCH(AN$6,Data!$1:$1,0)-1,1000,1)=IF(AN$7="","Yes",AN$7))*ROW(Data!$C$1:$C$1002),ROW(AN129)-ROW(AN$7)),1),"")</f>
        <v/>
      </c>
    </row>
    <row r="130" spans="1:40" x14ac:dyDescent="0.4">
      <c r="A130" s="43" t="str">
        <f ca="1">IF(B130="","",IF(INDEX(Data!$BR:$BR,MATCH(B130,Data!$A:$A,0),1)=0,"",INDEX(Data!$BR:$BR,MATCH(B130,Data!$A:$A,0),1)))</f>
        <v/>
      </c>
      <c r="B130" s="43" t="str">
        <f ca="1">IFERROR(INDEX(Data!A$1:$A$1002,_xlfn.AGGREGATE(15,6,(OFFSET(Data!$A$1,0,MATCH(B$6,Data!$1:$1,0)-1,1000,1)=IF(B$7="","Yes",B$7))/(OFFSET(Data!$A$1,0,MATCH(B$6,Data!$1:$1,0)-1,1000,1)=IF(B$7="","Yes",B$7))*ROW(Data!$C$1:$C$1002),ROW(B130)-ROW(B$7)),1),"")</f>
        <v/>
      </c>
      <c r="C130" s="43" t="str">
        <f ca="1">IF(D130="","",IF(INDEX(Data!$BR:$BR,MATCH(D130,Data!$A:$A,0),1)=0,"",INDEX(Data!$BR:$BR,MATCH(D130,Data!$A:$A,0),1)))</f>
        <v/>
      </c>
      <c r="D130" s="43" t="str">
        <f ca="1">IFERROR(INDEX(Data!$A$1:C$1002,_xlfn.AGGREGATE(15,6,(OFFSET(Data!$A$1,0,MATCH(D$6,Data!$1:$1,0)-1,1000,1)=IF(D$7="","Yes",D$7))/(OFFSET(Data!$A$1,0,MATCH(D$6,Data!$1:$1,0)-1,1000,1)=IF(D$7="","Yes",D$7))*ROW(Data!$C$1:$C$1002),ROW(D130)-ROW(D$7)),1),"")</f>
        <v/>
      </c>
      <c r="E130" s="43" t="str">
        <f ca="1">IF(F130="","",IF(INDEX(Data!$BR:$BR,MATCH(F130,Data!$A:$A,0),1)=0,"",INDEX(Data!$BR:$BR,MATCH(F130,Data!$A:$A,0),1)))</f>
        <v/>
      </c>
      <c r="F130" s="43" t="str">
        <f ca="1">IFERROR(INDEX(Data!$A$1:E$1002,_xlfn.AGGREGATE(15,6,(OFFSET(Data!$A$1,0,MATCH(F$6,Data!$1:$1,0)-1,1000,1)=IF(F$7="","Yes",F$7))/(OFFSET(Data!$A$1,0,MATCH(F$6,Data!$1:$1,0)-1,1000,1)=IF(F$7="","Yes",F$7))*ROW(Data!$C$1:$C$1002),ROW(F130)-ROW(F$7)),1),"")</f>
        <v/>
      </c>
      <c r="G130" s="43" t="str">
        <f ca="1">IF(H130="","",IF(INDEX(Data!$BR:$BR,MATCH(H130,Data!$A:$A,0),1)=0,"",INDEX(Data!$BR:$BR,MATCH(H130,Data!$A:$A,0),1)))</f>
        <v/>
      </c>
      <c r="H130" s="43" t="str">
        <f ca="1">IFERROR(INDEX(Data!$A$1:G$1002,_xlfn.AGGREGATE(15,6,(OFFSET(Data!$A$1,0,MATCH(H$6,Data!$1:$1,0)-1,1000,1)=IF(H$7="","Yes",H$7))/(OFFSET(Data!$A$1,0,MATCH(H$6,Data!$1:$1,0)-1,1000,1)=IF(H$7="","Yes",H$7))*ROW(Data!$C$1:$C$1002),ROW(H130)-ROW(H$7)),1),"")</f>
        <v/>
      </c>
      <c r="I130" s="43" t="str">
        <f ca="1">IF(J130="","",IF(INDEX(Data!$BR:$BR,MATCH(J130,Data!$A:$A,0),1)=0,"",INDEX(Data!$BR:$BR,MATCH(J130,Data!$A:$A,0),1)))</f>
        <v/>
      </c>
      <c r="J130" s="43" t="str">
        <f ca="1">IFERROR(INDEX(Data!$A$1:I$1002,_xlfn.AGGREGATE(15,6,(OFFSET(Data!$A$1,0,MATCH(J$6,Data!$1:$1,0)-1,1000,1)=IF(J$7="","Yes",J$7))/(OFFSET(Data!$A$1,0,MATCH(J$6,Data!$1:$1,0)-1,1000,1)=IF(J$7="","Yes",J$7))*ROW(Data!$C$1:$C$1002),ROW(J130)-ROW(J$7)),1),"")</f>
        <v/>
      </c>
      <c r="K130" s="43" t="str">
        <f ca="1">IF(L130="","",IF(INDEX(Data!$BR:$BR,MATCH(L130,Data!$A:$A,0),1)=0,"",INDEX(Data!$BR:$BR,MATCH(L130,Data!$A:$A,0),1)))</f>
        <v/>
      </c>
      <c r="L130" s="43" t="str">
        <f ca="1">IFERROR(INDEX(Data!$A$1:K$1002,_xlfn.AGGREGATE(15,6,(OFFSET(Data!$A$1,0,MATCH(L$6,Data!$1:$1,0)-1,1000,1)=IF(L$7="","Yes",L$7))/(OFFSET(Data!$A$1,0,MATCH(L$6,Data!$1:$1,0)-1,1000,1)=IF(L$7="","Yes",L$7))*ROW(Data!$C$1:$C$1002),ROW(L130)-ROW(L$7)),1),"")</f>
        <v/>
      </c>
      <c r="M130" s="43" t="str">
        <f ca="1">IF(N130="","",IF(INDEX(Data!$BR:$BR,MATCH(N130,Data!$A:$A,0),1)=0,"",INDEX(Data!$BR:$BR,MATCH(N130,Data!$A:$A,0),1)))</f>
        <v/>
      </c>
      <c r="N130" s="43" t="str">
        <f ca="1">IFERROR(INDEX(Data!$A$1:M$1002,_xlfn.AGGREGATE(15,6,(OFFSET(Data!$A$1,0,MATCH(N$6,Data!$1:$1,0)-1,1000,1)=IF(N$7="","Yes",N$7))/(OFFSET(Data!$A$1,0,MATCH(N$6,Data!$1:$1,0)-1,1000,1)=IF(N$7="","Yes",N$7))*ROW(Data!$C$1:$C$1002),ROW(N130)-ROW(N$7)),1),"")</f>
        <v/>
      </c>
      <c r="O130" s="43" t="str">
        <f ca="1">IF(P130="","",IF(INDEX(Data!$BR:$BR,MATCH(P130,Data!$A:$A,0),1)=0,"",INDEX(Data!$BR:$BR,MATCH(P130,Data!$A:$A,0),1)))</f>
        <v/>
      </c>
      <c r="P130" s="43" t="str">
        <f ca="1">IFERROR(INDEX(Data!$A$1:O$1002,_xlfn.AGGREGATE(15,6,(OFFSET(Data!$A$1,0,MATCH(P$6,Data!$1:$1,0)-1,1000,1)=IF(P$7="","Yes",P$7))/(OFFSET(Data!$A$1,0,MATCH(P$6,Data!$1:$1,0)-1,1000,1)=IF(P$7="","Yes",P$7))*ROW(Data!$C$1:$C$1002),ROW(P130)-ROW(P$7)),1),"")</f>
        <v>Up</v>
      </c>
      <c r="Q130" s="43" t="str">
        <f ca="1">IF(R130="","",IF(INDEX(Data!$BR:$BR,MATCH(R130,Data!$A:$A,0),1)=0,"",INDEX(Data!$BR:$BR,MATCH(R130,Data!$A:$A,0),1)))</f>
        <v/>
      </c>
      <c r="R130" s="43" t="str">
        <f ca="1">IFERROR(INDEX(Data!$A$1:Q$1002,_xlfn.AGGREGATE(15,6,(OFFSET(Data!$A$1,0,MATCH(R$6,Data!$1:$1,0)-1,1000,1)=IF(R$7="","Yes",R$7))/(OFFSET(Data!$A$1,0,MATCH(R$6,Data!$1:$1,0)-1,1000,1)=IF(R$7="","Yes",R$7))*ROW(Data!$C$1:$C$1002),ROW(R130)-ROW(R$7)),1),"")</f>
        <v>TruTV</v>
      </c>
      <c r="S130" s="43" t="str">
        <f ca="1">IF(T130="","",IF(INDEX(Data!$BR:$BR,MATCH(T130,Data!$A:$A,0),1)=0,"",INDEX(Data!$BR:$BR,MATCH(T130,Data!$A:$A,0),1)))</f>
        <v/>
      </c>
      <c r="T130" s="43" t="str">
        <f ca="1">IFERROR(INDEX(Data!$A$1:R$1002,_xlfn.AGGREGATE(15,6,(OFFSET(Data!$A$1,0,MATCH(T$6,Data!$1:$1,0)-1,1000,1)=IF(T$7="","Yes",T$7))/(OFFSET(Data!$A$1,0,MATCH(T$6,Data!$1:$1,0)-1,1000,1)=IF(T$7="","Yes",T$7))*ROW(Data!$C$1:$C$1002),ROW(T130)-ROW(T$7)),1),"")</f>
        <v/>
      </c>
      <c r="U130" s="43" t="str">
        <f ca="1">IF(V130="","",IF(INDEX(Data!$BR:$BR,MATCH(V130,Data!$A:$A,0),1)=0,"",INDEX(Data!$BR:$BR,MATCH(V130,Data!$A:$A,0),1)))</f>
        <v/>
      </c>
      <c r="V130" s="43" t="str">
        <f ca="1">IFERROR(INDEX(Data!$A$1:T$1002,_xlfn.AGGREGATE(15,6,(OFFSET(Data!$A$1,0,MATCH(V$6,Data!$1:$1,0)-1,1000,1)=IF(V$7="","Yes",V$7))/(OFFSET(Data!$A$1,0,MATCH(V$6,Data!$1:$1,0)-1,1000,1)=IF(V$7="","Yes",V$7))*ROW(Data!$C$1:$C$1002),ROW(V130)-ROW(V$7)),1),"")</f>
        <v/>
      </c>
      <c r="W130" s="43" t="str">
        <f ca="1">IF(X130="","",IF(INDEX(Data!$BR:$BR,MATCH(X130,Data!$A:$A,0),1)=0,"",INDEX(Data!$BR:$BR,MATCH(X130,Data!$A:$A,0),1)))</f>
        <v/>
      </c>
      <c r="X130" s="43" t="str">
        <f ca="1">IFERROR(INDEX(Data!$A$1:Y$1002,_xlfn.AGGREGATE(15,6,(OFFSET(Data!$A$1,0,MATCH(X$6,Data!$1:$1,0)-1,1000,1)=IF(X$7="","Yes",X$7))/(OFFSET(Data!$A$1,0,MATCH(X$6,Data!$1:$1,0)-1,1000,1)=IF(X$7="","Yes",X$7))*ROW(Data!$C$1:$C$1002),ROW(X130)-ROW(X$7)),1),"")</f>
        <v/>
      </c>
      <c r="Y130" s="43" t="str">
        <f ca="1">IF(Z130="","",IF(INDEX(Data!$BR:$BR,MATCH(Z130,Data!$A:$A,0),1)=0,"",INDEX(Data!$BR:$BR,MATCH(Z130,Data!$A:$A,0),1)))</f>
        <v/>
      </c>
      <c r="Z130" s="43" t="str">
        <f ca="1">IFERROR(INDEX(Data!$A$1:AA$1002,_xlfn.AGGREGATE(15,6,(OFFSET(Data!$A$1,0,MATCH(Z$6,Data!$1:$1,0)-1,1000,1)=IF(Z$7="","Yes",Z$7))/(OFFSET(Data!$A$1,0,MATCH(Z$6,Data!$1:$1,0)-1,1000,1)=IF(Z$7="","Yes",Z$7))*ROW(Data!$C$1:$C$1002),ROW(Z130)-ROW(Z$7)),1),"")</f>
        <v/>
      </c>
      <c r="AA130" s="43" t="str">
        <f ca="1">IF(AB130="","",IF(INDEX(Data!$BR:$BR,MATCH(AB130,Data!$A:$A,0),1)=0,"",INDEX(Data!$BR:$BR,MATCH(AB130,Data!$A:$A,0),1)))</f>
        <v/>
      </c>
      <c r="AB130" s="43" t="str">
        <f ca="1">IFERROR(INDEX(Data!$A$1:AC$1002,_xlfn.AGGREGATE(15,6,(OFFSET(Data!$A$1,0,MATCH(AB$6,Data!$1:$1,0)-1,1000,1)=IF(AB$7="","Yes",AB$7))/(OFFSET(Data!$A$1,0,MATCH(AB$6,Data!$1:$1,0)-1,1000,1)=IF(AB$7="","Yes",AB$7))*ROW(Data!$C$1:$C$1002),ROW(AB130)-ROW(AB$7)),1),"")</f>
        <v/>
      </c>
      <c r="AC130" s="43" t="str">
        <f ca="1">IF(AD130="","",IF(INDEX(Data!$BR:$BR,MATCH(AD130,Data!$A:$A,0),1)=0,"",INDEX(Data!$BR:$BR,MATCH(AD130,Data!$A:$A,0),1)))</f>
        <v/>
      </c>
      <c r="AD130" s="43" t="str">
        <f ca="1">IFERROR(INDEX(Data!$A$1:AE$1002,_xlfn.AGGREGATE(15,6,(OFFSET(Data!$A$1,0,MATCH(AD$6,Data!$1:$1,0)-1,1000,1)=IF(AD$7="","Yes",AD$7))/(OFFSET(Data!$A$1,0,MATCH(AD$6,Data!$1:$1,0)-1,1000,1)=IF(AD$7="","Yes",AD$7))*ROW(Data!$C$1:$C$1002),ROW(AD130)-ROW(AD$7)),1),"")</f>
        <v/>
      </c>
      <c r="AE130" s="43" t="str">
        <f ca="1">IF(AF130="","",IF(INDEX(Data!$BR:$BR,MATCH(AF130,Data!$A:$A,0),1)=0,"",INDEX(Data!$BR:$BR,MATCH(AF130,Data!$A:$A,0),1)))</f>
        <v/>
      </c>
      <c r="AF130" s="43" t="str">
        <f ca="1">IFERROR(INDEX(Data!$A$1:AM$1002,_xlfn.AGGREGATE(15,6,(OFFSET(Data!$A$1,0,MATCH(AF$6,Data!$1:$1,0)-1,1000,1)=IF(AF$7="","Yes",AF$7))/(OFFSET(Data!$A$1,0,MATCH(AF$6,Data!$1:$1,0)-1,1000,1)=IF(AF$7="","Yes",AF$7))*ROW(Data!$C$1:$C$1002),ROW(AF130)-ROW(AF$7)),1),"")</f>
        <v/>
      </c>
      <c r="AG130" s="43" t="str">
        <f ca="1">IF(AH130="","",IF(INDEX(Data!$BR:$BR,MATCH(AH130,Data!$A:$A,0),1)=0,"",INDEX(Data!$BR:$BR,MATCH(AH130,Data!$A:$A,0),1)))</f>
        <v/>
      </c>
      <c r="AH130" s="43" t="str">
        <f ca="1">IFERROR(INDEX(Data!$A$1:AO$1002,_xlfn.AGGREGATE(15,6,(OFFSET(Data!$A$1,0,MATCH(AH$6,Data!$1:$1,0)-1,1000,1)=IF(AH$7="","Yes",AH$7))/(OFFSET(Data!$A$1,0,MATCH(AH$6,Data!$1:$1,0)-1,1000,1)=IF(AH$7="","Yes",AH$7))*ROW(Data!$C$1:$C$1002),ROW(AH130)-ROW(AH$7)),1),"")</f>
        <v/>
      </c>
      <c r="AI130" s="43" t="str">
        <f ca="1">IF(AJ130="","",IF(INDEX(Data!$BR:$BR,MATCH(AJ130,Data!$A:$A,0),1)=0,"",INDEX(Data!$BR:$BR,MATCH(AJ130,Data!$A:$A,0),1)))</f>
        <v/>
      </c>
      <c r="AJ130" s="43" t="str">
        <f ca="1">IFERROR(INDEX(Data!$A$1:AQ$1002,_xlfn.AGGREGATE(15,6,(OFFSET(Data!$A$1,0,MATCH(AJ$6,Data!$1:$1,0)-1,1000,1)=IF(AJ$7="","Yes",AJ$7))/(OFFSET(Data!$A$1,0,MATCH(AJ$6,Data!$1:$1,0)-1,1000,1)=IF(AJ$7="","Yes",AJ$7))*ROW(Data!$C$1:$C$1002),ROW(AJ130)-ROW(AJ$7)),1),"")</f>
        <v/>
      </c>
      <c r="AK130" s="43" t="str">
        <f ca="1">IF(AL130="","",IF(INDEX(Data!$BR:$BR,MATCH(AL130,Data!$A:$A,0),1)=0,"",INDEX(Data!$BR:$BR,MATCH(AL130,Data!$A:$A,0),1)))</f>
        <v/>
      </c>
      <c r="AL130" s="43" t="str">
        <f ca="1">IFERROR(INDEX(Data!$A$1:AS$1002,_xlfn.AGGREGATE(15,6,(OFFSET(Data!$A$1,0,MATCH(AL$6,Data!$1:$1,0)-1,1000,1)=IF(AL$7="","Yes",AL$7))/(OFFSET(Data!$A$1,0,MATCH(AL$6,Data!$1:$1,0)-1,1000,1)=IF(AL$7="","Yes",AL$7))*ROW(Data!$C$1:$C$1002),ROW(AL130)-ROW(AL$7)),1),"")</f>
        <v/>
      </c>
      <c r="AM130" s="43" t="str">
        <f ca="1">IF(AN130="","",IF(INDEX(Data!$BR:$BR,MATCH(AN130,Data!$A:$A,0),1)=0,"",INDEX(Data!$BR:$BR,MATCH(AN130,Data!$A:$A,0),1)))</f>
        <v/>
      </c>
      <c r="AN130" s="43" t="str">
        <f ca="1">IFERROR(INDEX(Data!$A$1:AU$1002,_xlfn.AGGREGATE(15,6,(OFFSET(Data!$A$1,0,MATCH(AN$6,Data!$1:$1,0)-1,1000,1)=IF(AN$7="","Yes",AN$7))/(OFFSET(Data!$A$1,0,MATCH(AN$6,Data!$1:$1,0)-1,1000,1)=IF(AN$7="","Yes",AN$7))*ROW(Data!$C$1:$C$1002),ROW(AN130)-ROW(AN$7)),1),"")</f>
        <v/>
      </c>
    </row>
    <row r="131" spans="1:40" x14ac:dyDescent="0.4">
      <c r="A131" s="43" t="str">
        <f ca="1">IF(B131="","",IF(INDEX(Data!$BR:$BR,MATCH(B131,Data!$A:$A,0),1)=0,"",INDEX(Data!$BR:$BR,MATCH(B131,Data!$A:$A,0),1)))</f>
        <v/>
      </c>
      <c r="B131" s="43" t="str">
        <f ca="1">IFERROR(INDEX(Data!A$1:$A$1002,_xlfn.AGGREGATE(15,6,(OFFSET(Data!$A$1,0,MATCH(B$6,Data!$1:$1,0)-1,1000,1)=IF(B$7="","Yes",B$7))/(OFFSET(Data!$A$1,0,MATCH(B$6,Data!$1:$1,0)-1,1000,1)=IF(B$7="","Yes",B$7))*ROW(Data!$C$1:$C$1002),ROW(B131)-ROW(B$7)),1),"")</f>
        <v/>
      </c>
      <c r="C131" s="43" t="str">
        <f ca="1">IF(D131="","",IF(INDEX(Data!$BR:$BR,MATCH(D131,Data!$A:$A,0),1)=0,"",INDEX(Data!$BR:$BR,MATCH(D131,Data!$A:$A,0),1)))</f>
        <v/>
      </c>
      <c r="D131" s="43" t="str">
        <f ca="1">IFERROR(INDEX(Data!$A$1:C$1002,_xlfn.AGGREGATE(15,6,(OFFSET(Data!$A$1,0,MATCH(D$6,Data!$1:$1,0)-1,1000,1)=IF(D$7="","Yes",D$7))/(OFFSET(Data!$A$1,0,MATCH(D$6,Data!$1:$1,0)-1,1000,1)=IF(D$7="","Yes",D$7))*ROW(Data!$C$1:$C$1002),ROW(D131)-ROW(D$7)),1),"")</f>
        <v/>
      </c>
      <c r="E131" s="43" t="str">
        <f ca="1">IF(F131="","",IF(INDEX(Data!$BR:$BR,MATCH(F131,Data!$A:$A,0),1)=0,"",INDEX(Data!$BR:$BR,MATCH(F131,Data!$A:$A,0),1)))</f>
        <v/>
      </c>
      <c r="F131" s="43" t="str">
        <f ca="1">IFERROR(INDEX(Data!$A$1:E$1002,_xlfn.AGGREGATE(15,6,(OFFSET(Data!$A$1,0,MATCH(F$6,Data!$1:$1,0)-1,1000,1)=IF(F$7="","Yes",F$7))/(OFFSET(Data!$A$1,0,MATCH(F$6,Data!$1:$1,0)-1,1000,1)=IF(F$7="","Yes",F$7))*ROW(Data!$C$1:$C$1002),ROW(F131)-ROW(F$7)),1),"")</f>
        <v/>
      </c>
      <c r="G131" s="43" t="str">
        <f ca="1">IF(H131="","",IF(INDEX(Data!$BR:$BR,MATCH(H131,Data!$A:$A,0),1)=0,"",INDEX(Data!$BR:$BR,MATCH(H131,Data!$A:$A,0),1)))</f>
        <v/>
      </c>
      <c r="H131" s="43" t="str">
        <f ca="1">IFERROR(INDEX(Data!$A$1:G$1002,_xlfn.AGGREGATE(15,6,(OFFSET(Data!$A$1,0,MATCH(H$6,Data!$1:$1,0)-1,1000,1)=IF(H$7="","Yes",H$7))/(OFFSET(Data!$A$1,0,MATCH(H$6,Data!$1:$1,0)-1,1000,1)=IF(H$7="","Yes",H$7))*ROW(Data!$C$1:$C$1002),ROW(H131)-ROW(H$7)),1),"")</f>
        <v/>
      </c>
      <c r="I131" s="43" t="str">
        <f ca="1">IF(J131="","",IF(INDEX(Data!$BR:$BR,MATCH(J131,Data!$A:$A,0),1)=0,"",INDEX(Data!$BR:$BR,MATCH(J131,Data!$A:$A,0),1)))</f>
        <v/>
      </c>
      <c r="J131" s="43" t="str">
        <f ca="1">IFERROR(INDEX(Data!$A$1:I$1002,_xlfn.AGGREGATE(15,6,(OFFSET(Data!$A$1,0,MATCH(J$6,Data!$1:$1,0)-1,1000,1)=IF(J$7="","Yes",J$7))/(OFFSET(Data!$A$1,0,MATCH(J$6,Data!$1:$1,0)-1,1000,1)=IF(J$7="","Yes",J$7))*ROW(Data!$C$1:$C$1002),ROW(J131)-ROW(J$7)),1),"")</f>
        <v/>
      </c>
      <c r="K131" s="43" t="str">
        <f ca="1">IF(L131="","",IF(INDEX(Data!$BR:$BR,MATCH(L131,Data!$A:$A,0),1)=0,"",INDEX(Data!$BR:$BR,MATCH(L131,Data!$A:$A,0),1)))</f>
        <v/>
      </c>
      <c r="L131" s="43" t="str">
        <f ca="1">IFERROR(INDEX(Data!$A$1:K$1002,_xlfn.AGGREGATE(15,6,(OFFSET(Data!$A$1,0,MATCH(L$6,Data!$1:$1,0)-1,1000,1)=IF(L$7="","Yes",L$7))/(OFFSET(Data!$A$1,0,MATCH(L$6,Data!$1:$1,0)-1,1000,1)=IF(L$7="","Yes",L$7))*ROW(Data!$C$1:$C$1002),ROW(L131)-ROW(L$7)),1),"")</f>
        <v/>
      </c>
      <c r="M131" s="43" t="str">
        <f ca="1">IF(N131="","",IF(INDEX(Data!$BR:$BR,MATCH(N131,Data!$A:$A,0),1)=0,"",INDEX(Data!$BR:$BR,MATCH(N131,Data!$A:$A,0),1)))</f>
        <v/>
      </c>
      <c r="N131" s="43" t="str">
        <f ca="1">IFERROR(INDEX(Data!$A$1:M$1002,_xlfn.AGGREGATE(15,6,(OFFSET(Data!$A$1,0,MATCH(N$6,Data!$1:$1,0)-1,1000,1)=IF(N$7="","Yes",N$7))/(OFFSET(Data!$A$1,0,MATCH(N$6,Data!$1:$1,0)-1,1000,1)=IF(N$7="","Yes",N$7))*ROW(Data!$C$1:$C$1002),ROW(N131)-ROW(N$7)),1),"")</f>
        <v/>
      </c>
      <c r="O131" s="43" t="str">
        <f ca="1">IF(P131="","",IF(INDEX(Data!$BR:$BR,MATCH(P131,Data!$A:$A,0),1)=0,"",INDEX(Data!$BR:$BR,MATCH(P131,Data!$A:$A,0),1)))</f>
        <v/>
      </c>
      <c r="P131" s="43" t="str">
        <f ca="1">IFERROR(INDEX(Data!$A$1:O$1002,_xlfn.AGGREGATE(15,6,(OFFSET(Data!$A$1,0,MATCH(P$6,Data!$1:$1,0)-1,1000,1)=IF(P$7="","Yes",P$7))/(OFFSET(Data!$A$1,0,MATCH(P$6,Data!$1:$1,0)-1,1000,1)=IF(P$7="","Yes",P$7))*ROW(Data!$C$1:$C$1002),ROW(P131)-ROW(P$7)),1),"")</f>
        <v>USA Network</v>
      </c>
      <c r="Q131" s="43" t="str">
        <f ca="1">IF(R131="","",IF(INDEX(Data!$BR:$BR,MATCH(R131,Data!$A:$A,0),1)=0,"",INDEX(Data!$BR:$BR,MATCH(R131,Data!$A:$A,0),1)))</f>
        <v/>
      </c>
      <c r="R131" s="43" t="str">
        <f ca="1">IFERROR(INDEX(Data!$A$1:Q$1002,_xlfn.AGGREGATE(15,6,(OFFSET(Data!$A$1,0,MATCH(R$6,Data!$1:$1,0)-1,1000,1)=IF(R$7="","Yes",R$7))/(OFFSET(Data!$A$1,0,MATCH(R$6,Data!$1:$1,0)-1,1000,1)=IF(R$7="","Yes",R$7))*ROW(Data!$C$1:$C$1002),ROW(R131)-ROW(R$7)),1),"")</f>
        <v>TUDN</v>
      </c>
      <c r="S131" s="43" t="str">
        <f ca="1">IF(T131="","",IF(INDEX(Data!$BR:$BR,MATCH(T131,Data!$A:$A,0),1)=0,"",INDEX(Data!$BR:$BR,MATCH(T131,Data!$A:$A,0),1)))</f>
        <v/>
      </c>
      <c r="T131" s="43" t="str">
        <f ca="1">IFERROR(INDEX(Data!$A$1:R$1002,_xlfn.AGGREGATE(15,6,(OFFSET(Data!$A$1,0,MATCH(T$6,Data!$1:$1,0)-1,1000,1)=IF(T$7="","Yes",T$7))/(OFFSET(Data!$A$1,0,MATCH(T$6,Data!$1:$1,0)-1,1000,1)=IF(T$7="","Yes",T$7))*ROW(Data!$C$1:$C$1002),ROW(T131)-ROW(T$7)),1),"")</f>
        <v/>
      </c>
      <c r="U131" s="43" t="str">
        <f ca="1">IF(V131="","",IF(INDEX(Data!$BR:$BR,MATCH(V131,Data!$A:$A,0),1)=0,"",INDEX(Data!$BR:$BR,MATCH(V131,Data!$A:$A,0),1)))</f>
        <v/>
      </c>
      <c r="V131" s="43" t="str">
        <f ca="1">IFERROR(INDEX(Data!$A$1:T$1002,_xlfn.AGGREGATE(15,6,(OFFSET(Data!$A$1,0,MATCH(V$6,Data!$1:$1,0)-1,1000,1)=IF(V$7="","Yes",V$7))/(OFFSET(Data!$A$1,0,MATCH(V$6,Data!$1:$1,0)-1,1000,1)=IF(V$7="","Yes",V$7))*ROW(Data!$C$1:$C$1002),ROW(V131)-ROW(V$7)),1),"")</f>
        <v/>
      </c>
      <c r="W131" s="43" t="str">
        <f ca="1">IF(X131="","",IF(INDEX(Data!$BR:$BR,MATCH(X131,Data!$A:$A,0),1)=0,"",INDEX(Data!$BR:$BR,MATCH(X131,Data!$A:$A,0),1)))</f>
        <v/>
      </c>
      <c r="X131" s="43" t="str">
        <f ca="1">IFERROR(INDEX(Data!$A$1:Y$1002,_xlfn.AGGREGATE(15,6,(OFFSET(Data!$A$1,0,MATCH(X$6,Data!$1:$1,0)-1,1000,1)=IF(X$7="","Yes",X$7))/(OFFSET(Data!$A$1,0,MATCH(X$6,Data!$1:$1,0)-1,1000,1)=IF(X$7="","Yes",X$7))*ROW(Data!$C$1:$C$1002),ROW(X131)-ROW(X$7)),1),"")</f>
        <v/>
      </c>
      <c r="Y131" s="43" t="str">
        <f ca="1">IF(Z131="","",IF(INDEX(Data!$BR:$BR,MATCH(Z131,Data!$A:$A,0),1)=0,"",INDEX(Data!$BR:$BR,MATCH(Z131,Data!$A:$A,0),1)))</f>
        <v/>
      </c>
      <c r="Z131" s="43" t="str">
        <f ca="1">IFERROR(INDEX(Data!$A$1:AA$1002,_xlfn.AGGREGATE(15,6,(OFFSET(Data!$A$1,0,MATCH(Z$6,Data!$1:$1,0)-1,1000,1)=IF(Z$7="","Yes",Z$7))/(OFFSET(Data!$A$1,0,MATCH(Z$6,Data!$1:$1,0)-1,1000,1)=IF(Z$7="","Yes",Z$7))*ROW(Data!$C$1:$C$1002),ROW(Z131)-ROW(Z$7)),1),"")</f>
        <v/>
      </c>
      <c r="AA131" s="43" t="str">
        <f ca="1">IF(AB131="","",IF(INDEX(Data!$BR:$BR,MATCH(AB131,Data!$A:$A,0),1)=0,"",INDEX(Data!$BR:$BR,MATCH(AB131,Data!$A:$A,0),1)))</f>
        <v/>
      </c>
      <c r="AB131" s="43" t="str">
        <f ca="1">IFERROR(INDEX(Data!$A$1:AC$1002,_xlfn.AGGREGATE(15,6,(OFFSET(Data!$A$1,0,MATCH(AB$6,Data!$1:$1,0)-1,1000,1)=IF(AB$7="","Yes",AB$7))/(OFFSET(Data!$A$1,0,MATCH(AB$6,Data!$1:$1,0)-1,1000,1)=IF(AB$7="","Yes",AB$7))*ROW(Data!$C$1:$C$1002),ROW(AB131)-ROW(AB$7)),1),"")</f>
        <v/>
      </c>
      <c r="AC131" s="43" t="str">
        <f ca="1">IF(AD131="","",IF(INDEX(Data!$BR:$BR,MATCH(AD131,Data!$A:$A,0),1)=0,"",INDEX(Data!$BR:$BR,MATCH(AD131,Data!$A:$A,0),1)))</f>
        <v/>
      </c>
      <c r="AD131" s="43" t="str">
        <f ca="1">IFERROR(INDEX(Data!$A$1:AE$1002,_xlfn.AGGREGATE(15,6,(OFFSET(Data!$A$1,0,MATCH(AD$6,Data!$1:$1,0)-1,1000,1)=IF(AD$7="","Yes",AD$7))/(OFFSET(Data!$A$1,0,MATCH(AD$6,Data!$1:$1,0)-1,1000,1)=IF(AD$7="","Yes",AD$7))*ROW(Data!$C$1:$C$1002),ROW(AD131)-ROW(AD$7)),1),"")</f>
        <v/>
      </c>
      <c r="AE131" s="43" t="str">
        <f ca="1">IF(AF131="","",IF(INDEX(Data!$BR:$BR,MATCH(AF131,Data!$A:$A,0),1)=0,"",INDEX(Data!$BR:$BR,MATCH(AF131,Data!$A:$A,0),1)))</f>
        <v/>
      </c>
      <c r="AF131" s="43" t="str">
        <f ca="1">IFERROR(INDEX(Data!$A$1:AM$1002,_xlfn.AGGREGATE(15,6,(OFFSET(Data!$A$1,0,MATCH(AF$6,Data!$1:$1,0)-1,1000,1)=IF(AF$7="","Yes",AF$7))/(OFFSET(Data!$A$1,0,MATCH(AF$6,Data!$1:$1,0)-1,1000,1)=IF(AF$7="","Yes",AF$7))*ROW(Data!$C$1:$C$1002),ROW(AF131)-ROW(AF$7)),1),"")</f>
        <v/>
      </c>
      <c r="AG131" s="43" t="str">
        <f ca="1">IF(AH131="","",IF(INDEX(Data!$BR:$BR,MATCH(AH131,Data!$A:$A,0),1)=0,"",INDEX(Data!$BR:$BR,MATCH(AH131,Data!$A:$A,0),1)))</f>
        <v/>
      </c>
      <c r="AH131" s="43" t="str">
        <f ca="1">IFERROR(INDEX(Data!$A$1:AO$1002,_xlfn.AGGREGATE(15,6,(OFFSET(Data!$A$1,0,MATCH(AH$6,Data!$1:$1,0)-1,1000,1)=IF(AH$7="","Yes",AH$7))/(OFFSET(Data!$A$1,0,MATCH(AH$6,Data!$1:$1,0)-1,1000,1)=IF(AH$7="","Yes",AH$7))*ROW(Data!$C$1:$C$1002),ROW(AH131)-ROW(AH$7)),1),"")</f>
        <v/>
      </c>
      <c r="AI131" s="43" t="str">
        <f ca="1">IF(AJ131="","",IF(INDEX(Data!$BR:$BR,MATCH(AJ131,Data!$A:$A,0),1)=0,"",INDEX(Data!$BR:$BR,MATCH(AJ131,Data!$A:$A,0),1)))</f>
        <v/>
      </c>
      <c r="AJ131" s="43" t="str">
        <f ca="1">IFERROR(INDEX(Data!$A$1:AQ$1002,_xlfn.AGGREGATE(15,6,(OFFSET(Data!$A$1,0,MATCH(AJ$6,Data!$1:$1,0)-1,1000,1)=IF(AJ$7="","Yes",AJ$7))/(OFFSET(Data!$A$1,0,MATCH(AJ$6,Data!$1:$1,0)-1,1000,1)=IF(AJ$7="","Yes",AJ$7))*ROW(Data!$C$1:$C$1002),ROW(AJ131)-ROW(AJ$7)),1),"")</f>
        <v/>
      </c>
      <c r="AK131" s="43" t="str">
        <f ca="1">IF(AL131="","",IF(INDEX(Data!$BR:$BR,MATCH(AL131,Data!$A:$A,0),1)=0,"",INDEX(Data!$BR:$BR,MATCH(AL131,Data!$A:$A,0),1)))</f>
        <v/>
      </c>
      <c r="AL131" s="43" t="str">
        <f ca="1">IFERROR(INDEX(Data!$A$1:AS$1002,_xlfn.AGGREGATE(15,6,(OFFSET(Data!$A$1,0,MATCH(AL$6,Data!$1:$1,0)-1,1000,1)=IF(AL$7="","Yes",AL$7))/(OFFSET(Data!$A$1,0,MATCH(AL$6,Data!$1:$1,0)-1,1000,1)=IF(AL$7="","Yes",AL$7))*ROW(Data!$C$1:$C$1002),ROW(AL131)-ROW(AL$7)),1),"")</f>
        <v/>
      </c>
      <c r="AM131" s="43" t="str">
        <f ca="1">IF(AN131="","",IF(INDEX(Data!$BR:$BR,MATCH(AN131,Data!$A:$A,0),1)=0,"",INDEX(Data!$BR:$BR,MATCH(AN131,Data!$A:$A,0),1)))</f>
        <v/>
      </c>
      <c r="AN131" s="43" t="str">
        <f ca="1">IFERROR(INDEX(Data!$A$1:AU$1002,_xlfn.AGGREGATE(15,6,(OFFSET(Data!$A$1,0,MATCH(AN$6,Data!$1:$1,0)-1,1000,1)=IF(AN$7="","Yes",AN$7))/(OFFSET(Data!$A$1,0,MATCH(AN$6,Data!$1:$1,0)-1,1000,1)=IF(AN$7="","Yes",AN$7))*ROW(Data!$C$1:$C$1002),ROW(AN131)-ROW(AN$7)),1),"")</f>
        <v/>
      </c>
    </row>
    <row r="132" spans="1:40" ht="24" x14ac:dyDescent="0.4">
      <c r="A132" s="43" t="str">
        <f ca="1">IF(B132="","",IF(INDEX(Data!$BR:$BR,MATCH(B132,Data!$A:$A,0),1)=0,"",INDEX(Data!$BR:$BR,MATCH(B132,Data!$A:$A,0),1)))</f>
        <v/>
      </c>
      <c r="B132" s="43" t="str">
        <f ca="1">IFERROR(INDEX(Data!A$1:$A$1002,_xlfn.AGGREGATE(15,6,(OFFSET(Data!$A$1,0,MATCH(B$6,Data!$1:$1,0)-1,1000,1)=IF(B$7="","Yes",B$7))/(OFFSET(Data!$A$1,0,MATCH(B$6,Data!$1:$1,0)-1,1000,1)=IF(B$7="","Yes",B$7))*ROW(Data!$C$1:$C$1002),ROW(B132)-ROW(B$7)),1),"")</f>
        <v/>
      </c>
      <c r="C132" s="43" t="str">
        <f ca="1">IF(D132="","",IF(INDEX(Data!$BR:$BR,MATCH(D132,Data!$A:$A,0),1)=0,"",INDEX(Data!$BR:$BR,MATCH(D132,Data!$A:$A,0),1)))</f>
        <v/>
      </c>
      <c r="D132" s="43" t="str">
        <f ca="1">IFERROR(INDEX(Data!$A$1:C$1002,_xlfn.AGGREGATE(15,6,(OFFSET(Data!$A$1,0,MATCH(D$6,Data!$1:$1,0)-1,1000,1)=IF(D$7="","Yes",D$7))/(OFFSET(Data!$A$1,0,MATCH(D$6,Data!$1:$1,0)-1,1000,1)=IF(D$7="","Yes",D$7))*ROW(Data!$C$1:$C$1002),ROW(D132)-ROW(D$7)),1),"")</f>
        <v/>
      </c>
      <c r="E132" s="43" t="str">
        <f ca="1">IF(F132="","",IF(INDEX(Data!$BR:$BR,MATCH(F132,Data!$A:$A,0),1)=0,"",INDEX(Data!$BR:$BR,MATCH(F132,Data!$A:$A,0),1)))</f>
        <v/>
      </c>
      <c r="F132" s="43" t="str">
        <f ca="1">IFERROR(INDEX(Data!$A$1:E$1002,_xlfn.AGGREGATE(15,6,(OFFSET(Data!$A$1,0,MATCH(F$6,Data!$1:$1,0)-1,1000,1)=IF(F$7="","Yes",F$7))/(OFFSET(Data!$A$1,0,MATCH(F$6,Data!$1:$1,0)-1,1000,1)=IF(F$7="","Yes",F$7))*ROW(Data!$C$1:$C$1002),ROW(F132)-ROW(F$7)),1),"")</f>
        <v/>
      </c>
      <c r="G132" s="43" t="str">
        <f ca="1">IF(H132="","",IF(INDEX(Data!$BR:$BR,MATCH(H132,Data!$A:$A,0),1)=0,"",INDEX(Data!$BR:$BR,MATCH(H132,Data!$A:$A,0),1)))</f>
        <v/>
      </c>
      <c r="H132" s="43" t="str">
        <f ca="1">IFERROR(INDEX(Data!$A$1:G$1002,_xlfn.AGGREGATE(15,6,(OFFSET(Data!$A$1,0,MATCH(H$6,Data!$1:$1,0)-1,1000,1)=IF(H$7="","Yes",H$7))/(OFFSET(Data!$A$1,0,MATCH(H$6,Data!$1:$1,0)-1,1000,1)=IF(H$7="","Yes",H$7))*ROW(Data!$C$1:$C$1002),ROW(H132)-ROW(H$7)),1),"")</f>
        <v/>
      </c>
      <c r="I132" s="43" t="str">
        <f ca="1">IF(J132="","",IF(INDEX(Data!$BR:$BR,MATCH(J132,Data!$A:$A,0),1)=0,"",INDEX(Data!$BR:$BR,MATCH(J132,Data!$A:$A,0),1)))</f>
        <v/>
      </c>
      <c r="J132" s="43" t="str">
        <f ca="1">IFERROR(INDEX(Data!$A$1:I$1002,_xlfn.AGGREGATE(15,6,(OFFSET(Data!$A$1,0,MATCH(J$6,Data!$1:$1,0)-1,1000,1)=IF(J$7="","Yes",J$7))/(OFFSET(Data!$A$1,0,MATCH(J$6,Data!$1:$1,0)-1,1000,1)=IF(J$7="","Yes",J$7))*ROW(Data!$C$1:$C$1002),ROW(J132)-ROW(J$7)),1),"")</f>
        <v/>
      </c>
      <c r="K132" s="43" t="str">
        <f ca="1">IF(L132="","",IF(INDEX(Data!$BR:$BR,MATCH(L132,Data!$A:$A,0),1)=0,"",INDEX(Data!$BR:$BR,MATCH(L132,Data!$A:$A,0),1)))</f>
        <v/>
      </c>
      <c r="L132" s="43" t="str">
        <f ca="1">IFERROR(INDEX(Data!$A$1:K$1002,_xlfn.AGGREGATE(15,6,(OFFSET(Data!$A$1,0,MATCH(L$6,Data!$1:$1,0)-1,1000,1)=IF(L$7="","Yes",L$7))/(OFFSET(Data!$A$1,0,MATCH(L$6,Data!$1:$1,0)-1,1000,1)=IF(L$7="","Yes",L$7))*ROW(Data!$C$1:$C$1002),ROW(L132)-ROW(L$7)),1),"")</f>
        <v/>
      </c>
      <c r="M132" s="43" t="str">
        <f ca="1">IF(N132="","",IF(INDEX(Data!$BR:$BR,MATCH(N132,Data!$A:$A,0),1)=0,"",INDEX(Data!$BR:$BR,MATCH(N132,Data!$A:$A,0),1)))</f>
        <v/>
      </c>
      <c r="N132" s="43" t="str">
        <f ca="1">IFERROR(INDEX(Data!$A$1:M$1002,_xlfn.AGGREGATE(15,6,(OFFSET(Data!$A$1,0,MATCH(N$6,Data!$1:$1,0)-1,1000,1)=IF(N$7="","Yes",N$7))/(OFFSET(Data!$A$1,0,MATCH(N$6,Data!$1:$1,0)-1,1000,1)=IF(N$7="","Yes",N$7))*ROW(Data!$C$1:$C$1002),ROW(N132)-ROW(N$7)),1),"")</f>
        <v/>
      </c>
      <c r="O132" s="43" t="str">
        <f ca="1">IF(P132="","",IF(INDEX(Data!$BR:$BR,MATCH(P132,Data!$A:$A,0),1)=0,"",INDEX(Data!$BR:$BR,MATCH(P132,Data!$A:$A,0),1)))</f>
        <v/>
      </c>
      <c r="P132" s="43" t="str">
        <f ca="1">IFERROR(INDEX(Data!$A$1:O$1002,_xlfn.AGGREGATE(15,6,(OFFSET(Data!$A$1,0,MATCH(P$6,Data!$1:$1,0)-1,1000,1)=IF(P$7="","Yes",P$7))/(OFFSET(Data!$A$1,0,MATCH(P$6,Data!$1:$1,0)-1,1000,1)=IF(P$7="","Yes",P$7))*ROW(Data!$C$1:$C$1002),ROW(P132)-ROW(P$7)),1),"")</f>
        <v>VH1</v>
      </c>
      <c r="Q132" s="43" t="str">
        <f ca="1">IF(R132="","",IF(INDEX(Data!$BR:$BR,MATCH(R132,Data!$A:$A,0),1)=0,"",INDEX(Data!$BR:$BR,MATCH(R132,Data!$A:$A,0),1)))</f>
        <v/>
      </c>
      <c r="R132" s="43" t="str">
        <f ca="1">IFERROR(INDEX(Data!$A$1:Q$1002,_xlfn.AGGREGATE(15,6,(OFFSET(Data!$A$1,0,MATCH(R$6,Data!$1:$1,0)-1,1000,1)=IF(R$7="","Yes",R$7))/(OFFSET(Data!$A$1,0,MATCH(R$6,Data!$1:$1,0)-1,1000,1)=IF(R$7="","Yes",R$7))*ROW(Data!$C$1:$C$1002),ROW(R132)-ROW(R$7)),1),"")</f>
        <v>Turner Classic Movies</v>
      </c>
      <c r="S132" s="43" t="str">
        <f ca="1">IF(T132="","",IF(INDEX(Data!$BR:$BR,MATCH(T132,Data!$A:$A,0),1)=0,"",INDEX(Data!$BR:$BR,MATCH(T132,Data!$A:$A,0),1)))</f>
        <v/>
      </c>
      <c r="T132" s="43" t="str">
        <f ca="1">IFERROR(INDEX(Data!$A$1:R$1002,_xlfn.AGGREGATE(15,6,(OFFSET(Data!$A$1,0,MATCH(T$6,Data!$1:$1,0)-1,1000,1)=IF(T$7="","Yes",T$7))/(OFFSET(Data!$A$1,0,MATCH(T$6,Data!$1:$1,0)-1,1000,1)=IF(T$7="","Yes",T$7))*ROW(Data!$C$1:$C$1002),ROW(T132)-ROW(T$7)),1),"")</f>
        <v/>
      </c>
      <c r="U132" s="43" t="str">
        <f ca="1">IF(V132="","",IF(INDEX(Data!$BR:$BR,MATCH(V132,Data!$A:$A,0),1)=0,"",INDEX(Data!$BR:$BR,MATCH(V132,Data!$A:$A,0),1)))</f>
        <v/>
      </c>
      <c r="V132" s="43" t="str">
        <f ca="1">IFERROR(INDEX(Data!$A$1:T$1002,_xlfn.AGGREGATE(15,6,(OFFSET(Data!$A$1,0,MATCH(V$6,Data!$1:$1,0)-1,1000,1)=IF(V$7="","Yes",V$7))/(OFFSET(Data!$A$1,0,MATCH(V$6,Data!$1:$1,0)-1,1000,1)=IF(V$7="","Yes",V$7))*ROW(Data!$C$1:$C$1002),ROW(V132)-ROW(V$7)),1),"")</f>
        <v/>
      </c>
      <c r="W132" s="43" t="str">
        <f ca="1">IF(X132="","",IF(INDEX(Data!$BR:$BR,MATCH(X132,Data!$A:$A,0),1)=0,"",INDEX(Data!$BR:$BR,MATCH(X132,Data!$A:$A,0),1)))</f>
        <v/>
      </c>
      <c r="X132" s="43" t="str">
        <f ca="1">IFERROR(INDEX(Data!$A$1:Y$1002,_xlfn.AGGREGATE(15,6,(OFFSET(Data!$A$1,0,MATCH(X$6,Data!$1:$1,0)-1,1000,1)=IF(X$7="","Yes",X$7))/(OFFSET(Data!$A$1,0,MATCH(X$6,Data!$1:$1,0)-1,1000,1)=IF(X$7="","Yes",X$7))*ROW(Data!$C$1:$C$1002),ROW(X132)-ROW(X$7)),1),"")</f>
        <v/>
      </c>
      <c r="Y132" s="43" t="str">
        <f ca="1">IF(Z132="","",IF(INDEX(Data!$BR:$BR,MATCH(Z132,Data!$A:$A,0),1)=0,"",INDEX(Data!$BR:$BR,MATCH(Z132,Data!$A:$A,0),1)))</f>
        <v/>
      </c>
      <c r="Z132" s="43" t="str">
        <f ca="1">IFERROR(INDEX(Data!$A$1:AA$1002,_xlfn.AGGREGATE(15,6,(OFFSET(Data!$A$1,0,MATCH(Z$6,Data!$1:$1,0)-1,1000,1)=IF(Z$7="","Yes",Z$7))/(OFFSET(Data!$A$1,0,MATCH(Z$6,Data!$1:$1,0)-1,1000,1)=IF(Z$7="","Yes",Z$7))*ROW(Data!$C$1:$C$1002),ROW(Z132)-ROW(Z$7)),1),"")</f>
        <v/>
      </c>
      <c r="AA132" s="43" t="str">
        <f ca="1">IF(AB132="","",IF(INDEX(Data!$BR:$BR,MATCH(AB132,Data!$A:$A,0),1)=0,"",INDEX(Data!$BR:$BR,MATCH(AB132,Data!$A:$A,0),1)))</f>
        <v/>
      </c>
      <c r="AB132" s="43" t="str">
        <f ca="1">IFERROR(INDEX(Data!$A$1:AC$1002,_xlfn.AGGREGATE(15,6,(OFFSET(Data!$A$1,0,MATCH(AB$6,Data!$1:$1,0)-1,1000,1)=IF(AB$7="","Yes",AB$7))/(OFFSET(Data!$A$1,0,MATCH(AB$6,Data!$1:$1,0)-1,1000,1)=IF(AB$7="","Yes",AB$7))*ROW(Data!$C$1:$C$1002),ROW(AB132)-ROW(AB$7)),1),"")</f>
        <v/>
      </c>
      <c r="AC132" s="43" t="str">
        <f ca="1">IF(AD132="","",IF(INDEX(Data!$BR:$BR,MATCH(AD132,Data!$A:$A,0),1)=0,"",INDEX(Data!$BR:$BR,MATCH(AD132,Data!$A:$A,0),1)))</f>
        <v/>
      </c>
      <c r="AD132" s="43" t="str">
        <f ca="1">IFERROR(INDEX(Data!$A$1:AE$1002,_xlfn.AGGREGATE(15,6,(OFFSET(Data!$A$1,0,MATCH(AD$6,Data!$1:$1,0)-1,1000,1)=IF(AD$7="","Yes",AD$7))/(OFFSET(Data!$A$1,0,MATCH(AD$6,Data!$1:$1,0)-1,1000,1)=IF(AD$7="","Yes",AD$7))*ROW(Data!$C$1:$C$1002),ROW(AD132)-ROW(AD$7)),1),"")</f>
        <v/>
      </c>
      <c r="AE132" s="43" t="str">
        <f ca="1">IF(AF132="","",IF(INDEX(Data!$BR:$BR,MATCH(AF132,Data!$A:$A,0),1)=0,"",INDEX(Data!$BR:$BR,MATCH(AF132,Data!$A:$A,0),1)))</f>
        <v/>
      </c>
      <c r="AF132" s="43" t="str">
        <f ca="1">IFERROR(INDEX(Data!$A$1:AM$1002,_xlfn.AGGREGATE(15,6,(OFFSET(Data!$A$1,0,MATCH(AF$6,Data!$1:$1,0)-1,1000,1)=IF(AF$7="","Yes",AF$7))/(OFFSET(Data!$A$1,0,MATCH(AF$6,Data!$1:$1,0)-1,1000,1)=IF(AF$7="","Yes",AF$7))*ROW(Data!$C$1:$C$1002),ROW(AF132)-ROW(AF$7)),1),"")</f>
        <v/>
      </c>
      <c r="AG132" s="43" t="str">
        <f ca="1">IF(AH132="","",IF(INDEX(Data!$BR:$BR,MATCH(AH132,Data!$A:$A,0),1)=0,"",INDEX(Data!$BR:$BR,MATCH(AH132,Data!$A:$A,0),1)))</f>
        <v/>
      </c>
      <c r="AH132" s="43" t="str">
        <f ca="1">IFERROR(INDEX(Data!$A$1:AO$1002,_xlfn.AGGREGATE(15,6,(OFFSET(Data!$A$1,0,MATCH(AH$6,Data!$1:$1,0)-1,1000,1)=IF(AH$7="","Yes",AH$7))/(OFFSET(Data!$A$1,0,MATCH(AH$6,Data!$1:$1,0)-1,1000,1)=IF(AH$7="","Yes",AH$7))*ROW(Data!$C$1:$C$1002),ROW(AH132)-ROW(AH$7)),1),"")</f>
        <v/>
      </c>
      <c r="AI132" s="43" t="str">
        <f ca="1">IF(AJ132="","",IF(INDEX(Data!$BR:$BR,MATCH(AJ132,Data!$A:$A,0),1)=0,"",INDEX(Data!$BR:$BR,MATCH(AJ132,Data!$A:$A,0),1)))</f>
        <v/>
      </c>
      <c r="AJ132" s="43" t="str">
        <f ca="1">IFERROR(INDEX(Data!$A$1:AQ$1002,_xlfn.AGGREGATE(15,6,(OFFSET(Data!$A$1,0,MATCH(AJ$6,Data!$1:$1,0)-1,1000,1)=IF(AJ$7="","Yes",AJ$7))/(OFFSET(Data!$A$1,0,MATCH(AJ$6,Data!$1:$1,0)-1,1000,1)=IF(AJ$7="","Yes",AJ$7))*ROW(Data!$C$1:$C$1002),ROW(AJ132)-ROW(AJ$7)),1),"")</f>
        <v/>
      </c>
      <c r="AK132" s="43" t="str">
        <f ca="1">IF(AL132="","",IF(INDEX(Data!$BR:$BR,MATCH(AL132,Data!$A:$A,0),1)=0,"",INDEX(Data!$BR:$BR,MATCH(AL132,Data!$A:$A,0),1)))</f>
        <v/>
      </c>
      <c r="AL132" s="43" t="str">
        <f ca="1">IFERROR(INDEX(Data!$A$1:AS$1002,_xlfn.AGGREGATE(15,6,(OFFSET(Data!$A$1,0,MATCH(AL$6,Data!$1:$1,0)-1,1000,1)=IF(AL$7="","Yes",AL$7))/(OFFSET(Data!$A$1,0,MATCH(AL$6,Data!$1:$1,0)-1,1000,1)=IF(AL$7="","Yes",AL$7))*ROW(Data!$C$1:$C$1002),ROW(AL132)-ROW(AL$7)),1),"")</f>
        <v/>
      </c>
      <c r="AM132" s="43" t="str">
        <f ca="1">IF(AN132="","",IF(INDEX(Data!$BR:$BR,MATCH(AN132,Data!$A:$A,0),1)=0,"",INDEX(Data!$BR:$BR,MATCH(AN132,Data!$A:$A,0),1)))</f>
        <v/>
      </c>
      <c r="AN132" s="43" t="str">
        <f ca="1">IFERROR(INDEX(Data!$A$1:AU$1002,_xlfn.AGGREGATE(15,6,(OFFSET(Data!$A$1,0,MATCH(AN$6,Data!$1:$1,0)-1,1000,1)=IF(AN$7="","Yes",AN$7))/(OFFSET(Data!$A$1,0,MATCH(AN$6,Data!$1:$1,0)-1,1000,1)=IF(AN$7="","Yes",AN$7))*ROW(Data!$C$1:$C$1002),ROW(AN132)-ROW(AN$7)),1),"")</f>
        <v/>
      </c>
    </row>
    <row r="133" spans="1:40" x14ac:dyDescent="0.4">
      <c r="A133" s="43" t="str">
        <f ca="1">IF(B133="","",IF(INDEX(Data!$BR:$BR,MATCH(B133,Data!$A:$A,0),1)=0,"",INDEX(Data!$BR:$BR,MATCH(B133,Data!$A:$A,0),1)))</f>
        <v/>
      </c>
      <c r="B133" s="43" t="str">
        <f ca="1">IFERROR(INDEX(Data!A$1:$A$1002,_xlfn.AGGREGATE(15,6,(OFFSET(Data!$A$1,0,MATCH(B$6,Data!$1:$1,0)-1,1000,1)=IF(B$7="","Yes",B$7))/(OFFSET(Data!$A$1,0,MATCH(B$6,Data!$1:$1,0)-1,1000,1)=IF(B$7="","Yes",B$7))*ROW(Data!$C$1:$C$1002),ROW(B133)-ROW(B$7)),1),"")</f>
        <v/>
      </c>
      <c r="C133" s="43" t="str">
        <f ca="1">IF(D133="","",IF(INDEX(Data!$BR:$BR,MATCH(D133,Data!$A:$A,0),1)=0,"",INDEX(Data!$BR:$BR,MATCH(D133,Data!$A:$A,0),1)))</f>
        <v/>
      </c>
      <c r="D133" s="43" t="str">
        <f ca="1">IFERROR(INDEX(Data!$A$1:C$1002,_xlfn.AGGREGATE(15,6,(OFFSET(Data!$A$1,0,MATCH(D$6,Data!$1:$1,0)-1,1000,1)=IF(D$7="","Yes",D$7))/(OFFSET(Data!$A$1,0,MATCH(D$6,Data!$1:$1,0)-1,1000,1)=IF(D$7="","Yes",D$7))*ROW(Data!$C$1:$C$1002),ROW(D133)-ROW(D$7)),1),"")</f>
        <v/>
      </c>
      <c r="E133" s="43" t="str">
        <f ca="1">IF(F133="","",IF(INDEX(Data!$BR:$BR,MATCH(F133,Data!$A:$A,0),1)=0,"",INDEX(Data!$BR:$BR,MATCH(F133,Data!$A:$A,0),1)))</f>
        <v/>
      </c>
      <c r="F133" s="43" t="str">
        <f ca="1">IFERROR(INDEX(Data!$A$1:E$1002,_xlfn.AGGREGATE(15,6,(OFFSET(Data!$A$1,0,MATCH(F$6,Data!$1:$1,0)-1,1000,1)=IF(F$7="","Yes",F$7))/(OFFSET(Data!$A$1,0,MATCH(F$6,Data!$1:$1,0)-1,1000,1)=IF(F$7="","Yes",F$7))*ROW(Data!$C$1:$C$1002),ROW(F133)-ROW(F$7)),1),"")</f>
        <v/>
      </c>
      <c r="G133" s="43" t="str">
        <f ca="1">IF(H133="","",IF(INDEX(Data!$BR:$BR,MATCH(H133,Data!$A:$A,0),1)=0,"",INDEX(Data!$BR:$BR,MATCH(H133,Data!$A:$A,0),1)))</f>
        <v/>
      </c>
      <c r="H133" s="43" t="str">
        <f ca="1">IFERROR(INDEX(Data!$A$1:G$1002,_xlfn.AGGREGATE(15,6,(OFFSET(Data!$A$1,0,MATCH(H$6,Data!$1:$1,0)-1,1000,1)=IF(H$7="","Yes",H$7))/(OFFSET(Data!$A$1,0,MATCH(H$6,Data!$1:$1,0)-1,1000,1)=IF(H$7="","Yes",H$7))*ROW(Data!$C$1:$C$1002),ROW(H133)-ROW(H$7)),1),"")</f>
        <v/>
      </c>
      <c r="I133" s="43" t="str">
        <f ca="1">IF(J133="","",IF(INDEX(Data!$BR:$BR,MATCH(J133,Data!$A:$A,0),1)=0,"",INDEX(Data!$BR:$BR,MATCH(J133,Data!$A:$A,0),1)))</f>
        <v/>
      </c>
      <c r="J133" s="43" t="str">
        <f ca="1">IFERROR(INDEX(Data!$A$1:I$1002,_xlfn.AGGREGATE(15,6,(OFFSET(Data!$A$1,0,MATCH(J$6,Data!$1:$1,0)-1,1000,1)=IF(J$7="","Yes",J$7))/(OFFSET(Data!$A$1,0,MATCH(J$6,Data!$1:$1,0)-1,1000,1)=IF(J$7="","Yes",J$7))*ROW(Data!$C$1:$C$1002),ROW(J133)-ROW(J$7)),1),"")</f>
        <v/>
      </c>
      <c r="K133" s="43" t="str">
        <f ca="1">IF(L133="","",IF(INDEX(Data!$BR:$BR,MATCH(L133,Data!$A:$A,0),1)=0,"",INDEX(Data!$BR:$BR,MATCH(L133,Data!$A:$A,0),1)))</f>
        <v/>
      </c>
      <c r="L133" s="43" t="str">
        <f ca="1">IFERROR(INDEX(Data!$A$1:K$1002,_xlfn.AGGREGATE(15,6,(OFFSET(Data!$A$1,0,MATCH(L$6,Data!$1:$1,0)-1,1000,1)=IF(L$7="","Yes",L$7))/(OFFSET(Data!$A$1,0,MATCH(L$6,Data!$1:$1,0)-1,1000,1)=IF(L$7="","Yes",L$7))*ROW(Data!$C$1:$C$1002),ROW(L133)-ROW(L$7)),1),"")</f>
        <v/>
      </c>
      <c r="M133" s="43" t="str">
        <f ca="1">IF(N133="","",IF(INDEX(Data!$BR:$BR,MATCH(N133,Data!$A:$A,0),1)=0,"",INDEX(Data!$BR:$BR,MATCH(N133,Data!$A:$A,0),1)))</f>
        <v/>
      </c>
      <c r="N133" s="43" t="str">
        <f ca="1">IFERROR(INDEX(Data!$A$1:M$1002,_xlfn.AGGREGATE(15,6,(OFFSET(Data!$A$1,0,MATCH(N$6,Data!$1:$1,0)-1,1000,1)=IF(N$7="","Yes",N$7))/(OFFSET(Data!$A$1,0,MATCH(N$6,Data!$1:$1,0)-1,1000,1)=IF(N$7="","Yes",N$7))*ROW(Data!$C$1:$C$1002),ROW(N133)-ROW(N$7)),1),"")</f>
        <v/>
      </c>
      <c r="O133" s="43" t="str">
        <f ca="1">IF(P133="","",IF(INDEX(Data!$BR:$BR,MATCH(P133,Data!$A:$A,0),1)=0,"",INDEX(Data!$BR:$BR,MATCH(P133,Data!$A:$A,0),1)))</f>
        <v/>
      </c>
      <c r="P133" s="43" t="str">
        <f ca="1">IFERROR(INDEX(Data!$A$1:O$1002,_xlfn.AGGREGATE(15,6,(OFFSET(Data!$A$1,0,MATCH(P$6,Data!$1:$1,0)-1,1000,1)=IF(P$7="","Yes",P$7))/(OFFSET(Data!$A$1,0,MATCH(P$6,Data!$1:$1,0)-1,1000,1)=IF(P$7="","Yes",P$7))*ROW(Data!$C$1:$C$1002),ROW(P133)-ROW(P$7)),1),"")</f>
        <v>Viceland</v>
      </c>
      <c r="Q133" s="43" t="str">
        <f ca="1">IF(R133="","",IF(INDEX(Data!$BR:$BR,MATCH(R133,Data!$A:$A,0),1)=0,"",INDEX(Data!$BR:$BR,MATCH(R133,Data!$A:$A,0),1)))</f>
        <v/>
      </c>
      <c r="R133" s="43" t="str">
        <f ca="1">IFERROR(INDEX(Data!$A$1:Q$1002,_xlfn.AGGREGATE(15,6,(OFFSET(Data!$A$1,0,MATCH(R$6,Data!$1:$1,0)-1,1000,1)=IF(R$7="","Yes",R$7))/(OFFSET(Data!$A$1,0,MATCH(R$6,Data!$1:$1,0)-1,1000,1)=IF(R$7="","Yes",R$7))*ROW(Data!$C$1:$C$1002),ROW(R133)-ROW(R$7)),1),"")</f>
        <v>TV Land</v>
      </c>
      <c r="S133" s="43" t="str">
        <f ca="1">IF(T133="","",IF(INDEX(Data!$BR:$BR,MATCH(T133,Data!$A:$A,0),1)=0,"",INDEX(Data!$BR:$BR,MATCH(T133,Data!$A:$A,0),1)))</f>
        <v/>
      </c>
      <c r="T133" s="43" t="str">
        <f ca="1">IFERROR(INDEX(Data!$A$1:R$1002,_xlfn.AGGREGATE(15,6,(OFFSET(Data!$A$1,0,MATCH(T$6,Data!$1:$1,0)-1,1000,1)=IF(T$7="","Yes",T$7))/(OFFSET(Data!$A$1,0,MATCH(T$6,Data!$1:$1,0)-1,1000,1)=IF(T$7="","Yes",T$7))*ROW(Data!$C$1:$C$1002),ROW(T133)-ROW(T$7)),1),"")</f>
        <v/>
      </c>
      <c r="U133" s="43" t="str">
        <f ca="1">IF(V133="","",IF(INDEX(Data!$BR:$BR,MATCH(V133,Data!$A:$A,0),1)=0,"",INDEX(Data!$BR:$BR,MATCH(V133,Data!$A:$A,0),1)))</f>
        <v/>
      </c>
      <c r="V133" s="43" t="str">
        <f ca="1">IFERROR(INDEX(Data!$A$1:T$1002,_xlfn.AGGREGATE(15,6,(OFFSET(Data!$A$1,0,MATCH(V$6,Data!$1:$1,0)-1,1000,1)=IF(V$7="","Yes",V$7))/(OFFSET(Data!$A$1,0,MATCH(V$6,Data!$1:$1,0)-1,1000,1)=IF(V$7="","Yes",V$7))*ROW(Data!$C$1:$C$1002),ROW(V133)-ROW(V$7)),1),"")</f>
        <v/>
      </c>
      <c r="W133" s="43" t="str">
        <f ca="1">IF(X133="","",IF(INDEX(Data!$BR:$BR,MATCH(X133,Data!$A:$A,0),1)=0,"",INDEX(Data!$BR:$BR,MATCH(X133,Data!$A:$A,0),1)))</f>
        <v/>
      </c>
      <c r="X133" s="43" t="str">
        <f ca="1">IFERROR(INDEX(Data!$A$1:Y$1002,_xlfn.AGGREGATE(15,6,(OFFSET(Data!$A$1,0,MATCH(X$6,Data!$1:$1,0)-1,1000,1)=IF(X$7="","Yes",X$7))/(OFFSET(Data!$A$1,0,MATCH(X$6,Data!$1:$1,0)-1,1000,1)=IF(X$7="","Yes",X$7))*ROW(Data!$C$1:$C$1002),ROW(X133)-ROW(X$7)),1),"")</f>
        <v/>
      </c>
      <c r="Y133" s="43" t="str">
        <f ca="1">IF(Z133="","",IF(INDEX(Data!$BR:$BR,MATCH(Z133,Data!$A:$A,0),1)=0,"",INDEX(Data!$BR:$BR,MATCH(Z133,Data!$A:$A,0),1)))</f>
        <v/>
      </c>
      <c r="Z133" s="43" t="str">
        <f ca="1">IFERROR(INDEX(Data!$A$1:AA$1002,_xlfn.AGGREGATE(15,6,(OFFSET(Data!$A$1,0,MATCH(Z$6,Data!$1:$1,0)-1,1000,1)=IF(Z$7="","Yes",Z$7))/(OFFSET(Data!$A$1,0,MATCH(Z$6,Data!$1:$1,0)-1,1000,1)=IF(Z$7="","Yes",Z$7))*ROW(Data!$C$1:$C$1002),ROW(Z133)-ROW(Z$7)),1),"")</f>
        <v/>
      </c>
      <c r="AA133" s="43" t="str">
        <f ca="1">IF(AB133="","",IF(INDEX(Data!$BR:$BR,MATCH(AB133,Data!$A:$A,0),1)=0,"",INDEX(Data!$BR:$BR,MATCH(AB133,Data!$A:$A,0),1)))</f>
        <v/>
      </c>
      <c r="AB133" s="43" t="str">
        <f ca="1">IFERROR(INDEX(Data!$A$1:AC$1002,_xlfn.AGGREGATE(15,6,(OFFSET(Data!$A$1,0,MATCH(AB$6,Data!$1:$1,0)-1,1000,1)=IF(AB$7="","Yes",AB$7))/(OFFSET(Data!$A$1,0,MATCH(AB$6,Data!$1:$1,0)-1,1000,1)=IF(AB$7="","Yes",AB$7))*ROW(Data!$C$1:$C$1002),ROW(AB133)-ROW(AB$7)),1),"")</f>
        <v/>
      </c>
      <c r="AC133" s="43" t="str">
        <f ca="1">IF(AD133="","",IF(INDEX(Data!$BR:$BR,MATCH(AD133,Data!$A:$A,0),1)=0,"",INDEX(Data!$BR:$BR,MATCH(AD133,Data!$A:$A,0),1)))</f>
        <v/>
      </c>
      <c r="AD133" s="43" t="str">
        <f ca="1">IFERROR(INDEX(Data!$A$1:AE$1002,_xlfn.AGGREGATE(15,6,(OFFSET(Data!$A$1,0,MATCH(AD$6,Data!$1:$1,0)-1,1000,1)=IF(AD$7="","Yes",AD$7))/(OFFSET(Data!$A$1,0,MATCH(AD$6,Data!$1:$1,0)-1,1000,1)=IF(AD$7="","Yes",AD$7))*ROW(Data!$C$1:$C$1002),ROW(AD133)-ROW(AD$7)),1),"")</f>
        <v/>
      </c>
      <c r="AE133" s="43" t="str">
        <f ca="1">IF(AF133="","",IF(INDEX(Data!$BR:$BR,MATCH(AF133,Data!$A:$A,0),1)=0,"",INDEX(Data!$BR:$BR,MATCH(AF133,Data!$A:$A,0),1)))</f>
        <v/>
      </c>
      <c r="AF133" s="43" t="str">
        <f ca="1">IFERROR(INDEX(Data!$A$1:AM$1002,_xlfn.AGGREGATE(15,6,(OFFSET(Data!$A$1,0,MATCH(AF$6,Data!$1:$1,0)-1,1000,1)=IF(AF$7="","Yes",AF$7))/(OFFSET(Data!$A$1,0,MATCH(AF$6,Data!$1:$1,0)-1,1000,1)=IF(AF$7="","Yes",AF$7))*ROW(Data!$C$1:$C$1002),ROW(AF133)-ROW(AF$7)),1),"")</f>
        <v/>
      </c>
      <c r="AG133" s="43" t="str">
        <f ca="1">IF(AH133="","",IF(INDEX(Data!$BR:$BR,MATCH(AH133,Data!$A:$A,0),1)=0,"",INDEX(Data!$BR:$BR,MATCH(AH133,Data!$A:$A,0),1)))</f>
        <v/>
      </c>
      <c r="AH133" s="43" t="str">
        <f ca="1">IFERROR(INDEX(Data!$A$1:AO$1002,_xlfn.AGGREGATE(15,6,(OFFSET(Data!$A$1,0,MATCH(AH$6,Data!$1:$1,0)-1,1000,1)=IF(AH$7="","Yes",AH$7))/(OFFSET(Data!$A$1,0,MATCH(AH$6,Data!$1:$1,0)-1,1000,1)=IF(AH$7="","Yes",AH$7))*ROW(Data!$C$1:$C$1002),ROW(AH133)-ROW(AH$7)),1),"")</f>
        <v/>
      </c>
      <c r="AI133" s="43" t="str">
        <f ca="1">IF(AJ133="","",IF(INDEX(Data!$BR:$BR,MATCH(AJ133,Data!$A:$A,0),1)=0,"",INDEX(Data!$BR:$BR,MATCH(AJ133,Data!$A:$A,0),1)))</f>
        <v/>
      </c>
      <c r="AJ133" s="43" t="str">
        <f ca="1">IFERROR(INDEX(Data!$A$1:AQ$1002,_xlfn.AGGREGATE(15,6,(OFFSET(Data!$A$1,0,MATCH(AJ$6,Data!$1:$1,0)-1,1000,1)=IF(AJ$7="","Yes",AJ$7))/(OFFSET(Data!$A$1,0,MATCH(AJ$6,Data!$1:$1,0)-1,1000,1)=IF(AJ$7="","Yes",AJ$7))*ROW(Data!$C$1:$C$1002),ROW(AJ133)-ROW(AJ$7)),1),"")</f>
        <v/>
      </c>
      <c r="AK133" s="43" t="str">
        <f ca="1">IF(AL133="","",IF(INDEX(Data!$BR:$BR,MATCH(AL133,Data!$A:$A,0),1)=0,"",INDEX(Data!$BR:$BR,MATCH(AL133,Data!$A:$A,0),1)))</f>
        <v/>
      </c>
      <c r="AL133" s="43" t="str">
        <f ca="1">IFERROR(INDEX(Data!$A$1:AS$1002,_xlfn.AGGREGATE(15,6,(OFFSET(Data!$A$1,0,MATCH(AL$6,Data!$1:$1,0)-1,1000,1)=IF(AL$7="","Yes",AL$7))/(OFFSET(Data!$A$1,0,MATCH(AL$6,Data!$1:$1,0)-1,1000,1)=IF(AL$7="","Yes",AL$7))*ROW(Data!$C$1:$C$1002),ROW(AL133)-ROW(AL$7)),1),"")</f>
        <v/>
      </c>
      <c r="AM133" s="43" t="str">
        <f ca="1">IF(AN133="","",IF(INDEX(Data!$BR:$BR,MATCH(AN133,Data!$A:$A,0),1)=0,"",INDEX(Data!$BR:$BR,MATCH(AN133,Data!$A:$A,0),1)))</f>
        <v/>
      </c>
      <c r="AN133" s="43" t="str">
        <f ca="1">IFERROR(INDEX(Data!$A$1:AU$1002,_xlfn.AGGREGATE(15,6,(OFFSET(Data!$A$1,0,MATCH(AN$6,Data!$1:$1,0)-1,1000,1)=IF(AN$7="","Yes",AN$7))/(OFFSET(Data!$A$1,0,MATCH(AN$6,Data!$1:$1,0)-1,1000,1)=IF(AN$7="","Yes",AN$7))*ROW(Data!$C$1:$C$1002),ROW(AN133)-ROW(AN$7)),1),"")</f>
        <v/>
      </c>
    </row>
    <row r="134" spans="1:40" x14ac:dyDescent="0.4">
      <c r="A134" s="43" t="str">
        <f ca="1">IF(B134="","",IF(INDEX(Data!$BR:$BR,MATCH(B134,Data!$A:$A,0),1)=0,"",INDEX(Data!$BR:$BR,MATCH(B134,Data!$A:$A,0),1)))</f>
        <v/>
      </c>
      <c r="B134" s="43" t="str">
        <f ca="1">IFERROR(INDEX(Data!A$1:$A$1002,_xlfn.AGGREGATE(15,6,(OFFSET(Data!$A$1,0,MATCH(B$6,Data!$1:$1,0)-1,1000,1)=IF(B$7="","Yes",B$7))/(OFFSET(Data!$A$1,0,MATCH(B$6,Data!$1:$1,0)-1,1000,1)=IF(B$7="","Yes",B$7))*ROW(Data!$C$1:$C$1002),ROW(B134)-ROW(B$7)),1),"")</f>
        <v/>
      </c>
      <c r="C134" s="43" t="str">
        <f ca="1">IF(D134="","",IF(INDEX(Data!$BR:$BR,MATCH(D134,Data!$A:$A,0),1)=0,"",INDEX(Data!$BR:$BR,MATCH(D134,Data!$A:$A,0),1)))</f>
        <v/>
      </c>
      <c r="D134" s="43" t="str">
        <f ca="1">IFERROR(INDEX(Data!$A$1:C$1002,_xlfn.AGGREGATE(15,6,(OFFSET(Data!$A$1,0,MATCH(D$6,Data!$1:$1,0)-1,1000,1)=IF(D$7="","Yes",D$7))/(OFFSET(Data!$A$1,0,MATCH(D$6,Data!$1:$1,0)-1,1000,1)=IF(D$7="","Yes",D$7))*ROW(Data!$C$1:$C$1002),ROW(D134)-ROW(D$7)),1),"")</f>
        <v/>
      </c>
      <c r="E134" s="43" t="str">
        <f ca="1">IF(F134="","",IF(INDEX(Data!$BR:$BR,MATCH(F134,Data!$A:$A,0),1)=0,"",INDEX(Data!$BR:$BR,MATCH(F134,Data!$A:$A,0),1)))</f>
        <v/>
      </c>
      <c r="F134" s="43" t="str">
        <f ca="1">IFERROR(INDEX(Data!$A$1:E$1002,_xlfn.AGGREGATE(15,6,(OFFSET(Data!$A$1,0,MATCH(F$6,Data!$1:$1,0)-1,1000,1)=IF(F$7="","Yes",F$7))/(OFFSET(Data!$A$1,0,MATCH(F$6,Data!$1:$1,0)-1,1000,1)=IF(F$7="","Yes",F$7))*ROW(Data!$C$1:$C$1002),ROW(F134)-ROW(F$7)),1),"")</f>
        <v/>
      </c>
      <c r="G134" s="43" t="str">
        <f ca="1">IF(H134="","",IF(INDEX(Data!$BR:$BR,MATCH(H134,Data!$A:$A,0),1)=0,"",INDEX(Data!$BR:$BR,MATCH(H134,Data!$A:$A,0),1)))</f>
        <v/>
      </c>
      <c r="H134" s="43" t="str">
        <f ca="1">IFERROR(INDEX(Data!$A$1:G$1002,_xlfn.AGGREGATE(15,6,(OFFSET(Data!$A$1,0,MATCH(H$6,Data!$1:$1,0)-1,1000,1)=IF(H$7="","Yes",H$7))/(OFFSET(Data!$A$1,0,MATCH(H$6,Data!$1:$1,0)-1,1000,1)=IF(H$7="","Yes",H$7))*ROW(Data!$C$1:$C$1002),ROW(H134)-ROW(H$7)),1),"")</f>
        <v/>
      </c>
      <c r="I134" s="43" t="str">
        <f ca="1">IF(J134="","",IF(INDEX(Data!$BR:$BR,MATCH(J134,Data!$A:$A,0),1)=0,"",INDEX(Data!$BR:$BR,MATCH(J134,Data!$A:$A,0),1)))</f>
        <v/>
      </c>
      <c r="J134" s="43" t="str">
        <f ca="1">IFERROR(INDEX(Data!$A$1:I$1002,_xlfn.AGGREGATE(15,6,(OFFSET(Data!$A$1,0,MATCH(J$6,Data!$1:$1,0)-1,1000,1)=IF(J$7="","Yes",J$7))/(OFFSET(Data!$A$1,0,MATCH(J$6,Data!$1:$1,0)-1,1000,1)=IF(J$7="","Yes",J$7))*ROW(Data!$C$1:$C$1002),ROW(J134)-ROW(J$7)),1),"")</f>
        <v/>
      </c>
      <c r="K134" s="43" t="str">
        <f ca="1">IF(L134="","",IF(INDEX(Data!$BR:$BR,MATCH(L134,Data!$A:$A,0),1)=0,"",INDEX(Data!$BR:$BR,MATCH(L134,Data!$A:$A,0),1)))</f>
        <v/>
      </c>
      <c r="L134" s="43" t="str">
        <f ca="1">IFERROR(INDEX(Data!$A$1:K$1002,_xlfn.AGGREGATE(15,6,(OFFSET(Data!$A$1,0,MATCH(L$6,Data!$1:$1,0)-1,1000,1)=IF(L$7="","Yes",L$7))/(OFFSET(Data!$A$1,0,MATCH(L$6,Data!$1:$1,0)-1,1000,1)=IF(L$7="","Yes",L$7))*ROW(Data!$C$1:$C$1002),ROW(L134)-ROW(L$7)),1),"")</f>
        <v/>
      </c>
      <c r="M134" s="43" t="str">
        <f ca="1">IF(N134="","",IF(INDEX(Data!$BR:$BR,MATCH(N134,Data!$A:$A,0),1)=0,"",INDEX(Data!$BR:$BR,MATCH(N134,Data!$A:$A,0),1)))</f>
        <v/>
      </c>
      <c r="N134" s="43" t="str">
        <f ca="1">IFERROR(INDEX(Data!$A$1:M$1002,_xlfn.AGGREGATE(15,6,(OFFSET(Data!$A$1,0,MATCH(N$6,Data!$1:$1,0)-1,1000,1)=IF(N$7="","Yes",N$7))/(OFFSET(Data!$A$1,0,MATCH(N$6,Data!$1:$1,0)-1,1000,1)=IF(N$7="","Yes",N$7))*ROW(Data!$C$1:$C$1002),ROW(N134)-ROW(N$7)),1),"")</f>
        <v/>
      </c>
      <c r="O134" s="43" t="str">
        <f ca="1">IF(P134="","",IF(INDEX(Data!$BR:$BR,MATCH(P134,Data!$A:$A,0),1)=0,"",INDEX(Data!$BR:$BR,MATCH(P134,Data!$A:$A,0),1)))</f>
        <v/>
      </c>
      <c r="P134" s="43" t="str">
        <f ca="1">IFERROR(INDEX(Data!$A$1:O$1002,_xlfn.AGGREGATE(15,6,(OFFSET(Data!$A$1,0,MATCH(P$6,Data!$1:$1,0)-1,1000,1)=IF(P$7="","Yes",P$7))/(OFFSET(Data!$A$1,0,MATCH(P$6,Data!$1:$1,0)-1,1000,1)=IF(P$7="","Yes",P$7))*ROW(Data!$C$1:$C$1002),ROW(P134)-ROW(P$7)),1),"")</f>
        <v>We TV</v>
      </c>
      <c r="Q134" s="43" t="str">
        <f ca="1">IF(R134="","",IF(INDEX(Data!$BR:$BR,MATCH(R134,Data!$A:$A,0),1)=0,"",INDEX(Data!$BR:$BR,MATCH(R134,Data!$A:$A,0),1)))</f>
        <v/>
      </c>
      <c r="R134" s="43" t="str">
        <f ca="1">IFERROR(INDEX(Data!$A$1:Q$1002,_xlfn.AGGREGATE(15,6,(OFFSET(Data!$A$1,0,MATCH(R$6,Data!$1:$1,0)-1,1000,1)=IF(R$7="","Yes",R$7))/(OFFSET(Data!$A$1,0,MATCH(R$6,Data!$1:$1,0)-1,1000,1)=IF(R$7="","Yes",R$7))*ROW(Data!$C$1:$C$1002),ROW(R134)-ROW(R$7)),1),"")</f>
        <v>TV One</v>
      </c>
      <c r="S134" s="43" t="str">
        <f ca="1">IF(T134="","",IF(INDEX(Data!$BR:$BR,MATCH(T134,Data!$A:$A,0),1)=0,"",INDEX(Data!$BR:$BR,MATCH(T134,Data!$A:$A,0),1)))</f>
        <v/>
      </c>
      <c r="T134" s="43" t="str">
        <f ca="1">IFERROR(INDEX(Data!$A$1:R$1002,_xlfn.AGGREGATE(15,6,(OFFSET(Data!$A$1,0,MATCH(T$6,Data!$1:$1,0)-1,1000,1)=IF(T$7="","Yes",T$7))/(OFFSET(Data!$A$1,0,MATCH(T$6,Data!$1:$1,0)-1,1000,1)=IF(T$7="","Yes",T$7))*ROW(Data!$C$1:$C$1002),ROW(T134)-ROW(T$7)),1),"")</f>
        <v/>
      </c>
      <c r="U134" s="43" t="str">
        <f ca="1">IF(V134="","",IF(INDEX(Data!$BR:$BR,MATCH(V134,Data!$A:$A,0),1)=0,"",INDEX(Data!$BR:$BR,MATCH(V134,Data!$A:$A,0),1)))</f>
        <v/>
      </c>
      <c r="V134" s="43" t="str">
        <f ca="1">IFERROR(INDEX(Data!$A$1:T$1002,_xlfn.AGGREGATE(15,6,(OFFSET(Data!$A$1,0,MATCH(V$6,Data!$1:$1,0)-1,1000,1)=IF(V$7="","Yes",V$7))/(OFFSET(Data!$A$1,0,MATCH(V$6,Data!$1:$1,0)-1,1000,1)=IF(V$7="","Yes",V$7))*ROW(Data!$C$1:$C$1002),ROW(V134)-ROW(V$7)),1),"")</f>
        <v/>
      </c>
      <c r="W134" s="43" t="str">
        <f ca="1">IF(X134="","",IF(INDEX(Data!$BR:$BR,MATCH(X134,Data!$A:$A,0),1)=0,"",INDEX(Data!$BR:$BR,MATCH(X134,Data!$A:$A,0),1)))</f>
        <v/>
      </c>
      <c r="X134" s="43" t="str">
        <f ca="1">IFERROR(INDEX(Data!$A$1:Y$1002,_xlfn.AGGREGATE(15,6,(OFFSET(Data!$A$1,0,MATCH(X$6,Data!$1:$1,0)-1,1000,1)=IF(X$7="","Yes",X$7))/(OFFSET(Data!$A$1,0,MATCH(X$6,Data!$1:$1,0)-1,1000,1)=IF(X$7="","Yes",X$7))*ROW(Data!$C$1:$C$1002),ROW(X134)-ROW(X$7)),1),"")</f>
        <v/>
      </c>
      <c r="Y134" s="43" t="str">
        <f ca="1">IF(Z134="","",IF(INDEX(Data!$BR:$BR,MATCH(Z134,Data!$A:$A,0),1)=0,"",INDEX(Data!$BR:$BR,MATCH(Z134,Data!$A:$A,0),1)))</f>
        <v/>
      </c>
      <c r="Z134" s="43" t="str">
        <f ca="1">IFERROR(INDEX(Data!$A$1:AA$1002,_xlfn.AGGREGATE(15,6,(OFFSET(Data!$A$1,0,MATCH(Z$6,Data!$1:$1,0)-1,1000,1)=IF(Z$7="","Yes",Z$7))/(OFFSET(Data!$A$1,0,MATCH(Z$6,Data!$1:$1,0)-1,1000,1)=IF(Z$7="","Yes",Z$7))*ROW(Data!$C$1:$C$1002),ROW(Z134)-ROW(Z$7)),1),"")</f>
        <v/>
      </c>
      <c r="AA134" s="43" t="str">
        <f ca="1">IF(AB134="","",IF(INDEX(Data!$BR:$BR,MATCH(AB134,Data!$A:$A,0),1)=0,"",INDEX(Data!$BR:$BR,MATCH(AB134,Data!$A:$A,0),1)))</f>
        <v/>
      </c>
      <c r="AB134" s="43" t="str">
        <f ca="1">IFERROR(INDEX(Data!$A$1:AC$1002,_xlfn.AGGREGATE(15,6,(OFFSET(Data!$A$1,0,MATCH(AB$6,Data!$1:$1,0)-1,1000,1)=IF(AB$7="","Yes",AB$7))/(OFFSET(Data!$A$1,0,MATCH(AB$6,Data!$1:$1,0)-1,1000,1)=IF(AB$7="","Yes",AB$7))*ROW(Data!$C$1:$C$1002),ROW(AB134)-ROW(AB$7)),1),"")</f>
        <v/>
      </c>
      <c r="AC134" s="43" t="str">
        <f ca="1">IF(AD134="","",IF(INDEX(Data!$BR:$BR,MATCH(AD134,Data!$A:$A,0),1)=0,"",INDEX(Data!$BR:$BR,MATCH(AD134,Data!$A:$A,0),1)))</f>
        <v/>
      </c>
      <c r="AD134" s="43" t="str">
        <f ca="1">IFERROR(INDEX(Data!$A$1:AE$1002,_xlfn.AGGREGATE(15,6,(OFFSET(Data!$A$1,0,MATCH(AD$6,Data!$1:$1,0)-1,1000,1)=IF(AD$7="","Yes",AD$7))/(OFFSET(Data!$A$1,0,MATCH(AD$6,Data!$1:$1,0)-1,1000,1)=IF(AD$7="","Yes",AD$7))*ROW(Data!$C$1:$C$1002),ROW(AD134)-ROW(AD$7)),1),"")</f>
        <v/>
      </c>
      <c r="AE134" s="43" t="str">
        <f ca="1">IF(AF134="","",IF(INDEX(Data!$BR:$BR,MATCH(AF134,Data!$A:$A,0),1)=0,"",INDEX(Data!$BR:$BR,MATCH(AF134,Data!$A:$A,0),1)))</f>
        <v/>
      </c>
      <c r="AF134" s="43" t="str">
        <f ca="1">IFERROR(INDEX(Data!$A$1:AM$1002,_xlfn.AGGREGATE(15,6,(OFFSET(Data!$A$1,0,MATCH(AF$6,Data!$1:$1,0)-1,1000,1)=IF(AF$7="","Yes",AF$7))/(OFFSET(Data!$A$1,0,MATCH(AF$6,Data!$1:$1,0)-1,1000,1)=IF(AF$7="","Yes",AF$7))*ROW(Data!$C$1:$C$1002),ROW(AF134)-ROW(AF$7)),1),"")</f>
        <v/>
      </c>
      <c r="AG134" s="43" t="str">
        <f ca="1">IF(AH134="","",IF(INDEX(Data!$BR:$BR,MATCH(AH134,Data!$A:$A,0),1)=0,"",INDEX(Data!$BR:$BR,MATCH(AH134,Data!$A:$A,0),1)))</f>
        <v/>
      </c>
      <c r="AH134" s="43" t="str">
        <f ca="1">IFERROR(INDEX(Data!$A$1:AO$1002,_xlfn.AGGREGATE(15,6,(OFFSET(Data!$A$1,0,MATCH(AH$6,Data!$1:$1,0)-1,1000,1)=IF(AH$7="","Yes",AH$7))/(OFFSET(Data!$A$1,0,MATCH(AH$6,Data!$1:$1,0)-1,1000,1)=IF(AH$7="","Yes",AH$7))*ROW(Data!$C$1:$C$1002),ROW(AH134)-ROW(AH$7)),1),"")</f>
        <v/>
      </c>
      <c r="AI134" s="43" t="str">
        <f ca="1">IF(AJ134="","",IF(INDEX(Data!$BR:$BR,MATCH(AJ134,Data!$A:$A,0),1)=0,"",INDEX(Data!$BR:$BR,MATCH(AJ134,Data!$A:$A,0),1)))</f>
        <v/>
      </c>
      <c r="AJ134" s="43" t="str">
        <f ca="1">IFERROR(INDEX(Data!$A$1:AQ$1002,_xlfn.AGGREGATE(15,6,(OFFSET(Data!$A$1,0,MATCH(AJ$6,Data!$1:$1,0)-1,1000,1)=IF(AJ$7="","Yes",AJ$7))/(OFFSET(Data!$A$1,0,MATCH(AJ$6,Data!$1:$1,0)-1,1000,1)=IF(AJ$7="","Yes",AJ$7))*ROW(Data!$C$1:$C$1002),ROW(AJ134)-ROW(AJ$7)),1),"")</f>
        <v/>
      </c>
      <c r="AK134" s="43" t="str">
        <f ca="1">IF(AL134="","",IF(INDEX(Data!$BR:$BR,MATCH(AL134,Data!$A:$A,0),1)=0,"",INDEX(Data!$BR:$BR,MATCH(AL134,Data!$A:$A,0),1)))</f>
        <v/>
      </c>
      <c r="AL134" s="43" t="str">
        <f ca="1">IFERROR(INDEX(Data!$A$1:AS$1002,_xlfn.AGGREGATE(15,6,(OFFSET(Data!$A$1,0,MATCH(AL$6,Data!$1:$1,0)-1,1000,1)=IF(AL$7="","Yes",AL$7))/(OFFSET(Data!$A$1,0,MATCH(AL$6,Data!$1:$1,0)-1,1000,1)=IF(AL$7="","Yes",AL$7))*ROW(Data!$C$1:$C$1002),ROW(AL134)-ROW(AL$7)),1),"")</f>
        <v/>
      </c>
      <c r="AM134" s="43" t="str">
        <f ca="1">IF(AN134="","",IF(INDEX(Data!$BR:$BR,MATCH(AN134,Data!$A:$A,0),1)=0,"",INDEX(Data!$BR:$BR,MATCH(AN134,Data!$A:$A,0),1)))</f>
        <v/>
      </c>
      <c r="AN134" s="43" t="str">
        <f ca="1">IFERROR(INDEX(Data!$A$1:AU$1002,_xlfn.AGGREGATE(15,6,(OFFSET(Data!$A$1,0,MATCH(AN$6,Data!$1:$1,0)-1,1000,1)=IF(AN$7="","Yes",AN$7))/(OFFSET(Data!$A$1,0,MATCH(AN$6,Data!$1:$1,0)-1,1000,1)=IF(AN$7="","Yes",AN$7))*ROW(Data!$C$1:$C$1002),ROW(AN134)-ROW(AN$7)),1),"")</f>
        <v/>
      </c>
    </row>
    <row r="135" spans="1:40" x14ac:dyDescent="0.4">
      <c r="A135" s="43" t="str">
        <f ca="1">IF(B135="","",IF(INDEX(Data!$BR:$BR,MATCH(B135,Data!$A:$A,0),1)=0,"",INDEX(Data!$BR:$BR,MATCH(B135,Data!$A:$A,0),1)))</f>
        <v/>
      </c>
      <c r="B135" s="43" t="str">
        <f ca="1">IFERROR(INDEX(Data!A$1:$A$1002,_xlfn.AGGREGATE(15,6,(OFFSET(Data!$A$1,0,MATCH(B$6,Data!$1:$1,0)-1,1000,1)=IF(B$7="","Yes",B$7))/(OFFSET(Data!$A$1,0,MATCH(B$6,Data!$1:$1,0)-1,1000,1)=IF(B$7="","Yes",B$7))*ROW(Data!$C$1:$C$1002),ROW(B135)-ROW(B$7)),1),"")</f>
        <v/>
      </c>
      <c r="C135" s="43" t="str">
        <f ca="1">IF(D135="","",IF(INDEX(Data!$BR:$BR,MATCH(D135,Data!$A:$A,0),1)=0,"",INDEX(Data!$BR:$BR,MATCH(D135,Data!$A:$A,0),1)))</f>
        <v/>
      </c>
      <c r="D135" s="43" t="str">
        <f ca="1">IFERROR(INDEX(Data!$A$1:C$1002,_xlfn.AGGREGATE(15,6,(OFFSET(Data!$A$1,0,MATCH(D$6,Data!$1:$1,0)-1,1000,1)=IF(D$7="","Yes",D$7))/(OFFSET(Data!$A$1,0,MATCH(D$6,Data!$1:$1,0)-1,1000,1)=IF(D$7="","Yes",D$7))*ROW(Data!$C$1:$C$1002),ROW(D135)-ROW(D$7)),1),"")</f>
        <v/>
      </c>
      <c r="E135" s="43" t="str">
        <f ca="1">IF(F135="","",IF(INDEX(Data!$BR:$BR,MATCH(F135,Data!$A:$A,0),1)=0,"",INDEX(Data!$BR:$BR,MATCH(F135,Data!$A:$A,0),1)))</f>
        <v/>
      </c>
      <c r="F135" s="43" t="str">
        <f ca="1">IFERROR(INDEX(Data!$A$1:E$1002,_xlfn.AGGREGATE(15,6,(OFFSET(Data!$A$1,0,MATCH(F$6,Data!$1:$1,0)-1,1000,1)=IF(F$7="","Yes",F$7))/(OFFSET(Data!$A$1,0,MATCH(F$6,Data!$1:$1,0)-1,1000,1)=IF(F$7="","Yes",F$7))*ROW(Data!$C$1:$C$1002),ROW(F135)-ROW(F$7)),1),"")</f>
        <v/>
      </c>
      <c r="G135" s="43" t="str">
        <f ca="1">IF(H135="","",IF(INDEX(Data!$BR:$BR,MATCH(H135,Data!$A:$A,0),1)=0,"",INDEX(Data!$BR:$BR,MATCH(H135,Data!$A:$A,0),1)))</f>
        <v/>
      </c>
      <c r="H135" s="43" t="str">
        <f ca="1">IFERROR(INDEX(Data!$A$1:G$1002,_xlfn.AGGREGATE(15,6,(OFFSET(Data!$A$1,0,MATCH(H$6,Data!$1:$1,0)-1,1000,1)=IF(H$7="","Yes",H$7))/(OFFSET(Data!$A$1,0,MATCH(H$6,Data!$1:$1,0)-1,1000,1)=IF(H$7="","Yes",H$7))*ROW(Data!$C$1:$C$1002),ROW(H135)-ROW(H$7)),1),"")</f>
        <v/>
      </c>
      <c r="I135" s="43" t="str">
        <f ca="1">IF(J135="","",IF(INDEX(Data!$BR:$BR,MATCH(J135,Data!$A:$A,0),1)=0,"",INDEX(Data!$BR:$BR,MATCH(J135,Data!$A:$A,0),1)))</f>
        <v/>
      </c>
      <c r="J135" s="43" t="str">
        <f ca="1">IFERROR(INDEX(Data!$A$1:I$1002,_xlfn.AGGREGATE(15,6,(OFFSET(Data!$A$1,0,MATCH(J$6,Data!$1:$1,0)-1,1000,1)=IF(J$7="","Yes",J$7))/(OFFSET(Data!$A$1,0,MATCH(J$6,Data!$1:$1,0)-1,1000,1)=IF(J$7="","Yes",J$7))*ROW(Data!$C$1:$C$1002),ROW(J135)-ROW(J$7)),1),"")</f>
        <v/>
      </c>
      <c r="K135" s="43" t="str">
        <f ca="1">IF(L135="","",IF(INDEX(Data!$BR:$BR,MATCH(L135,Data!$A:$A,0),1)=0,"",INDEX(Data!$BR:$BR,MATCH(L135,Data!$A:$A,0),1)))</f>
        <v/>
      </c>
      <c r="L135" s="43" t="str">
        <f ca="1">IFERROR(INDEX(Data!$A$1:K$1002,_xlfn.AGGREGATE(15,6,(OFFSET(Data!$A$1,0,MATCH(L$6,Data!$1:$1,0)-1,1000,1)=IF(L$7="","Yes",L$7))/(OFFSET(Data!$A$1,0,MATCH(L$6,Data!$1:$1,0)-1,1000,1)=IF(L$7="","Yes",L$7))*ROW(Data!$C$1:$C$1002),ROW(L135)-ROW(L$7)),1),"")</f>
        <v/>
      </c>
      <c r="M135" s="43" t="str">
        <f ca="1">IF(N135="","",IF(INDEX(Data!$BR:$BR,MATCH(N135,Data!$A:$A,0),1)=0,"",INDEX(Data!$BR:$BR,MATCH(N135,Data!$A:$A,0),1)))</f>
        <v/>
      </c>
      <c r="N135" s="43" t="str">
        <f ca="1">IFERROR(INDEX(Data!$A$1:M$1002,_xlfn.AGGREGATE(15,6,(OFFSET(Data!$A$1,0,MATCH(N$6,Data!$1:$1,0)-1,1000,1)=IF(N$7="","Yes",N$7))/(OFFSET(Data!$A$1,0,MATCH(N$6,Data!$1:$1,0)-1,1000,1)=IF(N$7="","Yes",N$7))*ROW(Data!$C$1:$C$1002),ROW(N135)-ROW(N$7)),1),"")</f>
        <v/>
      </c>
      <c r="O135" s="43" t="str">
        <f ca="1">IF(P135="","",IF(INDEX(Data!$BR:$BR,MATCH(P135,Data!$A:$A,0),1)=0,"",INDEX(Data!$BR:$BR,MATCH(P135,Data!$A:$A,0),1)))</f>
        <v/>
      </c>
      <c r="P135" s="43" t="str">
        <f ca="1">IFERROR(INDEX(Data!$A$1:O$1002,_xlfn.AGGREGATE(15,6,(OFFSET(Data!$A$1,0,MATCH(P$6,Data!$1:$1,0)-1,1000,1)=IF(P$7="","Yes",P$7))/(OFFSET(Data!$A$1,0,MATCH(P$6,Data!$1:$1,0)-1,1000,1)=IF(P$7="","Yes",P$7))*ROW(Data!$C$1:$C$1002),ROW(P135)-ROW(P$7)),1),"")</f>
        <v>Weather Channel</v>
      </c>
      <c r="Q135" s="43" t="str">
        <f ca="1">IF(R135="","",IF(INDEX(Data!$BR:$BR,MATCH(R135,Data!$A:$A,0),1)=0,"",INDEX(Data!$BR:$BR,MATCH(R135,Data!$A:$A,0),1)))</f>
        <v/>
      </c>
      <c r="R135" s="43" t="str">
        <f ca="1">IFERROR(INDEX(Data!$A$1:Q$1002,_xlfn.AGGREGATE(15,6,(OFFSET(Data!$A$1,0,MATCH(R$6,Data!$1:$1,0)-1,1000,1)=IF(R$7="","Yes",R$7))/(OFFSET(Data!$A$1,0,MATCH(R$6,Data!$1:$1,0)-1,1000,1)=IF(R$7="","Yes",R$7))*ROW(Data!$C$1:$C$1002),ROW(R135)-ROW(R$7)),1),"")</f>
        <v>TVG</v>
      </c>
      <c r="S135" s="43" t="str">
        <f ca="1">IF(T135="","",IF(INDEX(Data!$BR:$BR,MATCH(T135,Data!$A:$A,0),1)=0,"",INDEX(Data!$BR:$BR,MATCH(T135,Data!$A:$A,0),1)))</f>
        <v/>
      </c>
      <c r="T135" s="43" t="str">
        <f ca="1">IFERROR(INDEX(Data!$A$1:R$1002,_xlfn.AGGREGATE(15,6,(OFFSET(Data!$A$1,0,MATCH(T$6,Data!$1:$1,0)-1,1000,1)=IF(T$7="","Yes",T$7))/(OFFSET(Data!$A$1,0,MATCH(T$6,Data!$1:$1,0)-1,1000,1)=IF(T$7="","Yes",T$7))*ROW(Data!$C$1:$C$1002),ROW(T135)-ROW(T$7)),1),"")</f>
        <v/>
      </c>
      <c r="U135" s="43" t="str">
        <f ca="1">IF(V135="","",IF(INDEX(Data!$BR:$BR,MATCH(V135,Data!$A:$A,0),1)=0,"",INDEX(Data!$BR:$BR,MATCH(V135,Data!$A:$A,0),1)))</f>
        <v/>
      </c>
      <c r="V135" s="43" t="str">
        <f ca="1">IFERROR(INDEX(Data!$A$1:T$1002,_xlfn.AGGREGATE(15,6,(OFFSET(Data!$A$1,0,MATCH(V$6,Data!$1:$1,0)-1,1000,1)=IF(V$7="","Yes",V$7))/(OFFSET(Data!$A$1,0,MATCH(V$6,Data!$1:$1,0)-1,1000,1)=IF(V$7="","Yes",V$7))*ROW(Data!$C$1:$C$1002),ROW(V135)-ROW(V$7)),1),"")</f>
        <v/>
      </c>
      <c r="W135" s="43" t="str">
        <f ca="1">IF(X135="","",IF(INDEX(Data!$BR:$BR,MATCH(X135,Data!$A:$A,0),1)=0,"",INDEX(Data!$BR:$BR,MATCH(X135,Data!$A:$A,0),1)))</f>
        <v/>
      </c>
      <c r="X135" s="43" t="str">
        <f ca="1">IFERROR(INDEX(Data!$A$1:Y$1002,_xlfn.AGGREGATE(15,6,(OFFSET(Data!$A$1,0,MATCH(X$6,Data!$1:$1,0)-1,1000,1)=IF(X$7="","Yes",X$7))/(OFFSET(Data!$A$1,0,MATCH(X$6,Data!$1:$1,0)-1,1000,1)=IF(X$7="","Yes",X$7))*ROW(Data!$C$1:$C$1002),ROW(X135)-ROW(X$7)),1),"")</f>
        <v/>
      </c>
      <c r="Y135" s="43" t="str">
        <f ca="1">IF(Z135="","",IF(INDEX(Data!$BR:$BR,MATCH(Z135,Data!$A:$A,0),1)=0,"",INDEX(Data!$BR:$BR,MATCH(Z135,Data!$A:$A,0),1)))</f>
        <v/>
      </c>
      <c r="Z135" s="43" t="str">
        <f ca="1">IFERROR(INDEX(Data!$A$1:AA$1002,_xlfn.AGGREGATE(15,6,(OFFSET(Data!$A$1,0,MATCH(Z$6,Data!$1:$1,0)-1,1000,1)=IF(Z$7="","Yes",Z$7))/(OFFSET(Data!$A$1,0,MATCH(Z$6,Data!$1:$1,0)-1,1000,1)=IF(Z$7="","Yes",Z$7))*ROW(Data!$C$1:$C$1002),ROW(Z135)-ROW(Z$7)),1),"")</f>
        <v/>
      </c>
      <c r="AA135" s="43" t="str">
        <f ca="1">IF(AB135="","",IF(INDEX(Data!$BR:$BR,MATCH(AB135,Data!$A:$A,0),1)=0,"",INDEX(Data!$BR:$BR,MATCH(AB135,Data!$A:$A,0),1)))</f>
        <v/>
      </c>
      <c r="AB135" s="43" t="str">
        <f ca="1">IFERROR(INDEX(Data!$A$1:AC$1002,_xlfn.AGGREGATE(15,6,(OFFSET(Data!$A$1,0,MATCH(AB$6,Data!$1:$1,0)-1,1000,1)=IF(AB$7="","Yes",AB$7))/(OFFSET(Data!$A$1,0,MATCH(AB$6,Data!$1:$1,0)-1,1000,1)=IF(AB$7="","Yes",AB$7))*ROW(Data!$C$1:$C$1002),ROW(AB135)-ROW(AB$7)),1),"")</f>
        <v/>
      </c>
      <c r="AC135" s="43" t="str">
        <f ca="1">IF(AD135="","",IF(INDEX(Data!$BR:$BR,MATCH(AD135,Data!$A:$A,0),1)=0,"",INDEX(Data!$BR:$BR,MATCH(AD135,Data!$A:$A,0),1)))</f>
        <v/>
      </c>
      <c r="AD135" s="43" t="str">
        <f ca="1">IFERROR(INDEX(Data!$A$1:AE$1002,_xlfn.AGGREGATE(15,6,(OFFSET(Data!$A$1,0,MATCH(AD$6,Data!$1:$1,0)-1,1000,1)=IF(AD$7="","Yes",AD$7))/(OFFSET(Data!$A$1,0,MATCH(AD$6,Data!$1:$1,0)-1,1000,1)=IF(AD$7="","Yes",AD$7))*ROW(Data!$C$1:$C$1002),ROW(AD135)-ROW(AD$7)),1),"")</f>
        <v/>
      </c>
      <c r="AE135" s="43" t="str">
        <f ca="1">IF(AF135="","",IF(INDEX(Data!$BR:$BR,MATCH(AF135,Data!$A:$A,0),1)=0,"",INDEX(Data!$BR:$BR,MATCH(AF135,Data!$A:$A,0),1)))</f>
        <v/>
      </c>
      <c r="AF135" s="43" t="str">
        <f ca="1">IFERROR(INDEX(Data!$A$1:AM$1002,_xlfn.AGGREGATE(15,6,(OFFSET(Data!$A$1,0,MATCH(AF$6,Data!$1:$1,0)-1,1000,1)=IF(AF$7="","Yes",AF$7))/(OFFSET(Data!$A$1,0,MATCH(AF$6,Data!$1:$1,0)-1,1000,1)=IF(AF$7="","Yes",AF$7))*ROW(Data!$C$1:$C$1002),ROW(AF135)-ROW(AF$7)),1),"")</f>
        <v/>
      </c>
      <c r="AG135" s="43" t="str">
        <f ca="1">IF(AH135="","",IF(INDEX(Data!$BR:$BR,MATCH(AH135,Data!$A:$A,0),1)=0,"",INDEX(Data!$BR:$BR,MATCH(AH135,Data!$A:$A,0),1)))</f>
        <v/>
      </c>
      <c r="AH135" s="43" t="str">
        <f ca="1">IFERROR(INDEX(Data!$A$1:AO$1002,_xlfn.AGGREGATE(15,6,(OFFSET(Data!$A$1,0,MATCH(AH$6,Data!$1:$1,0)-1,1000,1)=IF(AH$7="","Yes",AH$7))/(OFFSET(Data!$A$1,0,MATCH(AH$6,Data!$1:$1,0)-1,1000,1)=IF(AH$7="","Yes",AH$7))*ROW(Data!$C$1:$C$1002),ROW(AH135)-ROW(AH$7)),1),"")</f>
        <v/>
      </c>
      <c r="AI135" s="43" t="str">
        <f ca="1">IF(AJ135="","",IF(INDEX(Data!$BR:$BR,MATCH(AJ135,Data!$A:$A,0),1)=0,"",INDEX(Data!$BR:$BR,MATCH(AJ135,Data!$A:$A,0),1)))</f>
        <v/>
      </c>
      <c r="AJ135" s="43" t="str">
        <f ca="1">IFERROR(INDEX(Data!$A$1:AQ$1002,_xlfn.AGGREGATE(15,6,(OFFSET(Data!$A$1,0,MATCH(AJ$6,Data!$1:$1,0)-1,1000,1)=IF(AJ$7="","Yes",AJ$7))/(OFFSET(Data!$A$1,0,MATCH(AJ$6,Data!$1:$1,0)-1,1000,1)=IF(AJ$7="","Yes",AJ$7))*ROW(Data!$C$1:$C$1002),ROW(AJ135)-ROW(AJ$7)),1),"")</f>
        <v/>
      </c>
      <c r="AK135" s="43" t="str">
        <f ca="1">IF(AL135="","",IF(INDEX(Data!$BR:$BR,MATCH(AL135,Data!$A:$A,0),1)=0,"",INDEX(Data!$BR:$BR,MATCH(AL135,Data!$A:$A,0),1)))</f>
        <v/>
      </c>
      <c r="AL135" s="43" t="str">
        <f ca="1">IFERROR(INDEX(Data!$A$1:AS$1002,_xlfn.AGGREGATE(15,6,(OFFSET(Data!$A$1,0,MATCH(AL$6,Data!$1:$1,0)-1,1000,1)=IF(AL$7="","Yes",AL$7))/(OFFSET(Data!$A$1,0,MATCH(AL$6,Data!$1:$1,0)-1,1000,1)=IF(AL$7="","Yes",AL$7))*ROW(Data!$C$1:$C$1002),ROW(AL135)-ROW(AL$7)),1),"")</f>
        <v/>
      </c>
      <c r="AM135" s="43" t="str">
        <f ca="1">IF(AN135="","",IF(INDEX(Data!$BR:$BR,MATCH(AN135,Data!$A:$A,0),1)=0,"",INDEX(Data!$BR:$BR,MATCH(AN135,Data!$A:$A,0),1)))</f>
        <v/>
      </c>
      <c r="AN135" s="43" t="str">
        <f ca="1">IFERROR(INDEX(Data!$A$1:AU$1002,_xlfn.AGGREGATE(15,6,(OFFSET(Data!$A$1,0,MATCH(AN$6,Data!$1:$1,0)-1,1000,1)=IF(AN$7="","Yes",AN$7))/(OFFSET(Data!$A$1,0,MATCH(AN$6,Data!$1:$1,0)-1,1000,1)=IF(AN$7="","Yes",AN$7))*ROW(Data!$C$1:$C$1002),ROW(AN135)-ROW(AN$7)),1),"")</f>
        <v/>
      </c>
    </row>
    <row r="136" spans="1:40" x14ac:dyDescent="0.4">
      <c r="A136" s="43" t="str">
        <f ca="1">IF(B136="","",IF(INDEX(Data!$BR:$BR,MATCH(B136,Data!$A:$A,0),1)=0,"",INDEX(Data!$BR:$BR,MATCH(B136,Data!$A:$A,0),1)))</f>
        <v/>
      </c>
      <c r="B136" s="43" t="str">
        <f ca="1">IFERROR(INDEX(Data!A$1:$A$1002,_xlfn.AGGREGATE(15,6,(OFFSET(Data!$A$1,0,MATCH(B$6,Data!$1:$1,0)-1,1000,1)=IF(B$7="","Yes",B$7))/(OFFSET(Data!$A$1,0,MATCH(B$6,Data!$1:$1,0)-1,1000,1)=IF(B$7="","Yes",B$7))*ROW(Data!$C$1:$C$1002),ROW(B136)-ROW(B$7)),1),"")</f>
        <v/>
      </c>
      <c r="C136" s="43" t="str">
        <f ca="1">IF(D136="","",IF(INDEX(Data!$BR:$BR,MATCH(D136,Data!$A:$A,0),1)=0,"",INDEX(Data!$BR:$BR,MATCH(D136,Data!$A:$A,0),1)))</f>
        <v/>
      </c>
      <c r="D136" s="43" t="str">
        <f ca="1">IFERROR(INDEX(Data!$A$1:C$1002,_xlfn.AGGREGATE(15,6,(OFFSET(Data!$A$1,0,MATCH(D$6,Data!$1:$1,0)-1,1000,1)=IF(D$7="","Yes",D$7))/(OFFSET(Data!$A$1,0,MATCH(D$6,Data!$1:$1,0)-1,1000,1)=IF(D$7="","Yes",D$7))*ROW(Data!$C$1:$C$1002),ROW(D136)-ROW(D$7)),1),"")</f>
        <v/>
      </c>
      <c r="E136" s="43" t="str">
        <f ca="1">IF(F136="","",IF(INDEX(Data!$BR:$BR,MATCH(F136,Data!$A:$A,0),1)=0,"",INDEX(Data!$BR:$BR,MATCH(F136,Data!$A:$A,0),1)))</f>
        <v/>
      </c>
      <c r="F136" s="43" t="str">
        <f ca="1">IFERROR(INDEX(Data!$A$1:E$1002,_xlfn.AGGREGATE(15,6,(OFFSET(Data!$A$1,0,MATCH(F$6,Data!$1:$1,0)-1,1000,1)=IF(F$7="","Yes",F$7))/(OFFSET(Data!$A$1,0,MATCH(F$6,Data!$1:$1,0)-1,1000,1)=IF(F$7="","Yes",F$7))*ROW(Data!$C$1:$C$1002),ROW(F136)-ROW(F$7)),1),"")</f>
        <v/>
      </c>
      <c r="G136" s="43" t="str">
        <f ca="1">IF(H136="","",IF(INDEX(Data!$BR:$BR,MATCH(H136,Data!$A:$A,0),1)=0,"",INDEX(Data!$BR:$BR,MATCH(H136,Data!$A:$A,0),1)))</f>
        <v/>
      </c>
      <c r="H136" s="43" t="str">
        <f ca="1">IFERROR(INDEX(Data!$A$1:G$1002,_xlfn.AGGREGATE(15,6,(OFFSET(Data!$A$1,0,MATCH(H$6,Data!$1:$1,0)-1,1000,1)=IF(H$7="","Yes",H$7))/(OFFSET(Data!$A$1,0,MATCH(H$6,Data!$1:$1,0)-1,1000,1)=IF(H$7="","Yes",H$7))*ROW(Data!$C$1:$C$1002),ROW(H136)-ROW(H$7)),1),"")</f>
        <v/>
      </c>
      <c r="I136" s="43" t="str">
        <f ca="1">IF(J136="","",IF(INDEX(Data!$BR:$BR,MATCH(J136,Data!$A:$A,0),1)=0,"",INDEX(Data!$BR:$BR,MATCH(J136,Data!$A:$A,0),1)))</f>
        <v/>
      </c>
      <c r="J136" s="43" t="str">
        <f ca="1">IFERROR(INDEX(Data!$A$1:I$1002,_xlfn.AGGREGATE(15,6,(OFFSET(Data!$A$1,0,MATCH(J$6,Data!$1:$1,0)-1,1000,1)=IF(J$7="","Yes",J$7))/(OFFSET(Data!$A$1,0,MATCH(J$6,Data!$1:$1,0)-1,1000,1)=IF(J$7="","Yes",J$7))*ROW(Data!$C$1:$C$1002),ROW(J136)-ROW(J$7)),1),"")</f>
        <v/>
      </c>
      <c r="K136" s="43" t="str">
        <f ca="1">IF(L136="","",IF(INDEX(Data!$BR:$BR,MATCH(L136,Data!$A:$A,0),1)=0,"",INDEX(Data!$BR:$BR,MATCH(L136,Data!$A:$A,0),1)))</f>
        <v/>
      </c>
      <c r="L136" s="43" t="str">
        <f ca="1">IFERROR(INDEX(Data!$A$1:K$1002,_xlfn.AGGREGATE(15,6,(OFFSET(Data!$A$1,0,MATCH(L$6,Data!$1:$1,0)-1,1000,1)=IF(L$7="","Yes",L$7))/(OFFSET(Data!$A$1,0,MATCH(L$6,Data!$1:$1,0)-1,1000,1)=IF(L$7="","Yes",L$7))*ROW(Data!$C$1:$C$1002),ROW(L136)-ROW(L$7)),1),"")</f>
        <v/>
      </c>
      <c r="M136" s="43" t="str">
        <f ca="1">IF(N136="","",IF(INDEX(Data!$BR:$BR,MATCH(N136,Data!$A:$A,0),1)=0,"",INDEX(Data!$BR:$BR,MATCH(N136,Data!$A:$A,0),1)))</f>
        <v/>
      </c>
      <c r="N136" s="43" t="str">
        <f ca="1">IFERROR(INDEX(Data!$A$1:M$1002,_xlfn.AGGREGATE(15,6,(OFFSET(Data!$A$1,0,MATCH(N$6,Data!$1:$1,0)-1,1000,1)=IF(N$7="","Yes",N$7))/(OFFSET(Data!$A$1,0,MATCH(N$6,Data!$1:$1,0)-1,1000,1)=IF(N$7="","Yes",N$7))*ROW(Data!$C$1:$C$1002),ROW(N136)-ROW(N$7)),1),"")</f>
        <v/>
      </c>
      <c r="O136" s="43" t="str">
        <f ca="1">IF(P136="","",IF(INDEX(Data!$BR:$BR,MATCH(P136,Data!$A:$A,0),1)=0,"",INDEX(Data!$BR:$BR,MATCH(P136,Data!$A:$A,0),1)))</f>
        <v/>
      </c>
      <c r="P136" s="43" t="str">
        <f ca="1">IFERROR(INDEX(Data!$A$1:O$1002,_xlfn.AGGREGATE(15,6,(OFFSET(Data!$A$1,0,MATCH(P$6,Data!$1:$1,0)-1,1000,1)=IF(P$7="","Yes",P$7))/(OFFSET(Data!$A$1,0,MATCH(P$6,Data!$1:$1,0)-1,1000,1)=IF(P$7="","Yes",P$7))*ROW(Data!$C$1:$C$1002),ROW(P136)-ROW(P$7)),1),"")</f>
        <v/>
      </c>
      <c r="Q136" s="43" t="str">
        <f ca="1">IF(R136="","",IF(INDEX(Data!$BR:$BR,MATCH(R136,Data!$A:$A,0),1)=0,"",INDEX(Data!$BR:$BR,MATCH(R136,Data!$A:$A,0),1)))</f>
        <v/>
      </c>
      <c r="R136" s="43" t="str">
        <f ca="1">IFERROR(INDEX(Data!$A$1:Q$1002,_xlfn.AGGREGATE(15,6,(OFFSET(Data!$A$1,0,MATCH(R$6,Data!$1:$1,0)-1,1000,1)=IF(R$7="","Yes",R$7))/(OFFSET(Data!$A$1,0,MATCH(R$6,Data!$1:$1,0)-1,1000,1)=IF(R$7="","Yes",R$7))*ROW(Data!$C$1:$C$1002),ROW(R136)-ROW(R$7)),1),"")</f>
        <v>Unimas</v>
      </c>
      <c r="S136" s="43" t="str">
        <f ca="1">IF(T136="","",IF(INDEX(Data!$BR:$BR,MATCH(T136,Data!$A:$A,0),1)=0,"",INDEX(Data!$BR:$BR,MATCH(T136,Data!$A:$A,0),1)))</f>
        <v/>
      </c>
      <c r="T136" s="43" t="str">
        <f ca="1">IFERROR(INDEX(Data!$A$1:R$1002,_xlfn.AGGREGATE(15,6,(OFFSET(Data!$A$1,0,MATCH(T$6,Data!$1:$1,0)-1,1000,1)=IF(T$7="","Yes",T$7))/(OFFSET(Data!$A$1,0,MATCH(T$6,Data!$1:$1,0)-1,1000,1)=IF(T$7="","Yes",T$7))*ROW(Data!$C$1:$C$1002),ROW(T136)-ROW(T$7)),1),"")</f>
        <v/>
      </c>
      <c r="U136" s="43" t="str">
        <f ca="1">IF(V136="","",IF(INDEX(Data!$BR:$BR,MATCH(V136,Data!$A:$A,0),1)=0,"",INDEX(Data!$BR:$BR,MATCH(V136,Data!$A:$A,0),1)))</f>
        <v/>
      </c>
      <c r="V136" s="43" t="str">
        <f ca="1">IFERROR(INDEX(Data!$A$1:T$1002,_xlfn.AGGREGATE(15,6,(OFFSET(Data!$A$1,0,MATCH(V$6,Data!$1:$1,0)-1,1000,1)=IF(V$7="","Yes",V$7))/(OFFSET(Data!$A$1,0,MATCH(V$6,Data!$1:$1,0)-1,1000,1)=IF(V$7="","Yes",V$7))*ROW(Data!$C$1:$C$1002),ROW(V136)-ROW(V$7)),1),"")</f>
        <v/>
      </c>
      <c r="W136" s="43" t="str">
        <f ca="1">IF(X136="","",IF(INDEX(Data!$BR:$BR,MATCH(X136,Data!$A:$A,0),1)=0,"",INDEX(Data!$BR:$BR,MATCH(X136,Data!$A:$A,0),1)))</f>
        <v/>
      </c>
      <c r="X136" s="43" t="str">
        <f ca="1">IFERROR(INDEX(Data!$A$1:Y$1002,_xlfn.AGGREGATE(15,6,(OFFSET(Data!$A$1,0,MATCH(X$6,Data!$1:$1,0)-1,1000,1)=IF(X$7="","Yes",X$7))/(OFFSET(Data!$A$1,0,MATCH(X$6,Data!$1:$1,0)-1,1000,1)=IF(X$7="","Yes",X$7))*ROW(Data!$C$1:$C$1002),ROW(X136)-ROW(X$7)),1),"")</f>
        <v/>
      </c>
      <c r="Y136" s="43" t="str">
        <f ca="1">IF(Z136="","",IF(INDEX(Data!$BR:$BR,MATCH(Z136,Data!$A:$A,0),1)=0,"",INDEX(Data!$BR:$BR,MATCH(Z136,Data!$A:$A,0),1)))</f>
        <v/>
      </c>
      <c r="Z136" s="43" t="str">
        <f ca="1">IFERROR(INDEX(Data!$A$1:AA$1002,_xlfn.AGGREGATE(15,6,(OFFSET(Data!$A$1,0,MATCH(Z$6,Data!$1:$1,0)-1,1000,1)=IF(Z$7="","Yes",Z$7))/(OFFSET(Data!$A$1,0,MATCH(Z$6,Data!$1:$1,0)-1,1000,1)=IF(Z$7="","Yes",Z$7))*ROW(Data!$C$1:$C$1002),ROW(Z136)-ROW(Z$7)),1),"")</f>
        <v/>
      </c>
      <c r="AA136" s="43" t="str">
        <f ca="1">IF(AB136="","",IF(INDEX(Data!$BR:$BR,MATCH(AB136,Data!$A:$A,0),1)=0,"",INDEX(Data!$BR:$BR,MATCH(AB136,Data!$A:$A,0),1)))</f>
        <v/>
      </c>
      <c r="AB136" s="43" t="str">
        <f ca="1">IFERROR(INDEX(Data!$A$1:AC$1002,_xlfn.AGGREGATE(15,6,(OFFSET(Data!$A$1,0,MATCH(AB$6,Data!$1:$1,0)-1,1000,1)=IF(AB$7="","Yes",AB$7))/(OFFSET(Data!$A$1,0,MATCH(AB$6,Data!$1:$1,0)-1,1000,1)=IF(AB$7="","Yes",AB$7))*ROW(Data!$C$1:$C$1002),ROW(AB136)-ROW(AB$7)),1),"")</f>
        <v/>
      </c>
      <c r="AC136" s="43" t="str">
        <f ca="1">IF(AD136="","",IF(INDEX(Data!$BR:$BR,MATCH(AD136,Data!$A:$A,0),1)=0,"",INDEX(Data!$BR:$BR,MATCH(AD136,Data!$A:$A,0),1)))</f>
        <v/>
      </c>
      <c r="AD136" s="43" t="str">
        <f ca="1">IFERROR(INDEX(Data!$A$1:AE$1002,_xlfn.AGGREGATE(15,6,(OFFSET(Data!$A$1,0,MATCH(AD$6,Data!$1:$1,0)-1,1000,1)=IF(AD$7="","Yes",AD$7))/(OFFSET(Data!$A$1,0,MATCH(AD$6,Data!$1:$1,0)-1,1000,1)=IF(AD$7="","Yes",AD$7))*ROW(Data!$C$1:$C$1002),ROW(AD136)-ROW(AD$7)),1),"")</f>
        <v/>
      </c>
      <c r="AE136" s="43" t="str">
        <f ca="1">IF(AF136="","",IF(INDEX(Data!$BR:$BR,MATCH(AF136,Data!$A:$A,0),1)=0,"",INDEX(Data!$BR:$BR,MATCH(AF136,Data!$A:$A,0),1)))</f>
        <v/>
      </c>
      <c r="AF136" s="43" t="str">
        <f ca="1">IFERROR(INDEX(Data!$A$1:AM$1002,_xlfn.AGGREGATE(15,6,(OFFSET(Data!$A$1,0,MATCH(AF$6,Data!$1:$1,0)-1,1000,1)=IF(AF$7="","Yes",AF$7))/(OFFSET(Data!$A$1,0,MATCH(AF$6,Data!$1:$1,0)-1,1000,1)=IF(AF$7="","Yes",AF$7))*ROW(Data!$C$1:$C$1002),ROW(AF136)-ROW(AF$7)),1),"")</f>
        <v/>
      </c>
      <c r="AG136" s="43" t="str">
        <f ca="1">IF(AH136="","",IF(INDEX(Data!$BR:$BR,MATCH(AH136,Data!$A:$A,0),1)=0,"",INDEX(Data!$BR:$BR,MATCH(AH136,Data!$A:$A,0),1)))</f>
        <v/>
      </c>
      <c r="AH136" s="43" t="str">
        <f ca="1">IFERROR(INDEX(Data!$A$1:AO$1002,_xlfn.AGGREGATE(15,6,(OFFSET(Data!$A$1,0,MATCH(AH$6,Data!$1:$1,0)-1,1000,1)=IF(AH$7="","Yes",AH$7))/(OFFSET(Data!$A$1,0,MATCH(AH$6,Data!$1:$1,0)-1,1000,1)=IF(AH$7="","Yes",AH$7))*ROW(Data!$C$1:$C$1002),ROW(AH136)-ROW(AH$7)),1),"")</f>
        <v/>
      </c>
      <c r="AI136" s="43" t="str">
        <f ca="1">IF(AJ136="","",IF(INDEX(Data!$BR:$BR,MATCH(AJ136,Data!$A:$A,0),1)=0,"",INDEX(Data!$BR:$BR,MATCH(AJ136,Data!$A:$A,0),1)))</f>
        <v/>
      </c>
      <c r="AJ136" s="43" t="str">
        <f ca="1">IFERROR(INDEX(Data!$A$1:AQ$1002,_xlfn.AGGREGATE(15,6,(OFFSET(Data!$A$1,0,MATCH(AJ$6,Data!$1:$1,0)-1,1000,1)=IF(AJ$7="","Yes",AJ$7))/(OFFSET(Data!$A$1,0,MATCH(AJ$6,Data!$1:$1,0)-1,1000,1)=IF(AJ$7="","Yes",AJ$7))*ROW(Data!$C$1:$C$1002),ROW(AJ136)-ROW(AJ$7)),1),"")</f>
        <v/>
      </c>
      <c r="AK136" s="43" t="str">
        <f ca="1">IF(AL136="","",IF(INDEX(Data!$BR:$BR,MATCH(AL136,Data!$A:$A,0),1)=0,"",INDEX(Data!$BR:$BR,MATCH(AL136,Data!$A:$A,0),1)))</f>
        <v/>
      </c>
      <c r="AL136" s="43" t="str">
        <f ca="1">IFERROR(INDEX(Data!$A$1:AS$1002,_xlfn.AGGREGATE(15,6,(OFFSET(Data!$A$1,0,MATCH(AL$6,Data!$1:$1,0)-1,1000,1)=IF(AL$7="","Yes",AL$7))/(OFFSET(Data!$A$1,0,MATCH(AL$6,Data!$1:$1,0)-1,1000,1)=IF(AL$7="","Yes",AL$7))*ROW(Data!$C$1:$C$1002),ROW(AL136)-ROW(AL$7)),1),"")</f>
        <v/>
      </c>
      <c r="AM136" s="43" t="str">
        <f ca="1">IF(AN136="","",IF(INDEX(Data!$BR:$BR,MATCH(AN136,Data!$A:$A,0),1)=0,"",INDEX(Data!$BR:$BR,MATCH(AN136,Data!$A:$A,0),1)))</f>
        <v/>
      </c>
      <c r="AN136" s="43" t="str">
        <f ca="1">IFERROR(INDEX(Data!$A$1:AU$1002,_xlfn.AGGREGATE(15,6,(OFFSET(Data!$A$1,0,MATCH(AN$6,Data!$1:$1,0)-1,1000,1)=IF(AN$7="","Yes",AN$7))/(OFFSET(Data!$A$1,0,MATCH(AN$6,Data!$1:$1,0)-1,1000,1)=IF(AN$7="","Yes",AN$7))*ROW(Data!$C$1:$C$1002),ROW(AN136)-ROW(AN$7)),1),"")</f>
        <v/>
      </c>
    </row>
    <row r="137" spans="1:40" x14ac:dyDescent="0.4">
      <c r="A137" s="43" t="str">
        <f ca="1">IF(B137="","",IF(INDEX(Data!$BR:$BR,MATCH(B137,Data!$A:$A,0),1)=0,"",INDEX(Data!$BR:$BR,MATCH(B137,Data!$A:$A,0),1)))</f>
        <v/>
      </c>
      <c r="B137" s="43" t="str">
        <f ca="1">IFERROR(INDEX(Data!A$1:$A$1002,_xlfn.AGGREGATE(15,6,(OFFSET(Data!$A$1,0,MATCH(B$6,Data!$1:$1,0)-1,1000,1)=IF(B$7="","Yes",B$7))/(OFFSET(Data!$A$1,0,MATCH(B$6,Data!$1:$1,0)-1,1000,1)=IF(B$7="","Yes",B$7))*ROW(Data!$C$1:$C$1002),ROW(B137)-ROW(B$7)),1),"")</f>
        <v/>
      </c>
      <c r="C137" s="43" t="str">
        <f ca="1">IF(D137="","",IF(INDEX(Data!$BR:$BR,MATCH(D137,Data!$A:$A,0),1)=0,"",INDEX(Data!$BR:$BR,MATCH(D137,Data!$A:$A,0),1)))</f>
        <v/>
      </c>
      <c r="D137" s="43" t="str">
        <f ca="1">IFERROR(INDEX(Data!$A$1:C$1002,_xlfn.AGGREGATE(15,6,(OFFSET(Data!$A$1,0,MATCH(D$6,Data!$1:$1,0)-1,1000,1)=IF(D$7="","Yes",D$7))/(OFFSET(Data!$A$1,0,MATCH(D$6,Data!$1:$1,0)-1,1000,1)=IF(D$7="","Yes",D$7))*ROW(Data!$C$1:$C$1002),ROW(D137)-ROW(D$7)),1),"")</f>
        <v/>
      </c>
      <c r="E137" s="43" t="str">
        <f ca="1">IF(F137="","",IF(INDEX(Data!$BR:$BR,MATCH(F137,Data!$A:$A,0),1)=0,"",INDEX(Data!$BR:$BR,MATCH(F137,Data!$A:$A,0),1)))</f>
        <v/>
      </c>
      <c r="F137" s="43" t="str">
        <f ca="1">IFERROR(INDEX(Data!$A$1:E$1002,_xlfn.AGGREGATE(15,6,(OFFSET(Data!$A$1,0,MATCH(F$6,Data!$1:$1,0)-1,1000,1)=IF(F$7="","Yes",F$7))/(OFFSET(Data!$A$1,0,MATCH(F$6,Data!$1:$1,0)-1,1000,1)=IF(F$7="","Yes",F$7))*ROW(Data!$C$1:$C$1002),ROW(F137)-ROW(F$7)),1),"")</f>
        <v/>
      </c>
      <c r="G137" s="43" t="str">
        <f ca="1">IF(H137="","",IF(INDEX(Data!$BR:$BR,MATCH(H137,Data!$A:$A,0),1)=0,"",INDEX(Data!$BR:$BR,MATCH(H137,Data!$A:$A,0),1)))</f>
        <v/>
      </c>
      <c r="H137" s="43" t="str">
        <f ca="1">IFERROR(INDEX(Data!$A$1:G$1002,_xlfn.AGGREGATE(15,6,(OFFSET(Data!$A$1,0,MATCH(H$6,Data!$1:$1,0)-1,1000,1)=IF(H$7="","Yes",H$7))/(OFFSET(Data!$A$1,0,MATCH(H$6,Data!$1:$1,0)-1,1000,1)=IF(H$7="","Yes",H$7))*ROW(Data!$C$1:$C$1002),ROW(H137)-ROW(H$7)),1),"")</f>
        <v/>
      </c>
      <c r="I137" s="43" t="str">
        <f ca="1">IF(J137="","",IF(INDEX(Data!$BR:$BR,MATCH(J137,Data!$A:$A,0),1)=0,"",INDEX(Data!$BR:$BR,MATCH(J137,Data!$A:$A,0),1)))</f>
        <v/>
      </c>
      <c r="J137" s="43" t="str">
        <f ca="1">IFERROR(INDEX(Data!$A$1:I$1002,_xlfn.AGGREGATE(15,6,(OFFSET(Data!$A$1,0,MATCH(J$6,Data!$1:$1,0)-1,1000,1)=IF(J$7="","Yes",J$7))/(OFFSET(Data!$A$1,0,MATCH(J$6,Data!$1:$1,0)-1,1000,1)=IF(J$7="","Yes",J$7))*ROW(Data!$C$1:$C$1002),ROW(J137)-ROW(J$7)),1),"")</f>
        <v/>
      </c>
      <c r="K137" s="43" t="str">
        <f ca="1">IF(L137="","",IF(INDEX(Data!$BR:$BR,MATCH(L137,Data!$A:$A,0),1)=0,"",INDEX(Data!$BR:$BR,MATCH(L137,Data!$A:$A,0),1)))</f>
        <v/>
      </c>
      <c r="L137" s="43" t="str">
        <f ca="1">IFERROR(INDEX(Data!$A$1:K$1002,_xlfn.AGGREGATE(15,6,(OFFSET(Data!$A$1,0,MATCH(L$6,Data!$1:$1,0)-1,1000,1)=IF(L$7="","Yes",L$7))/(OFFSET(Data!$A$1,0,MATCH(L$6,Data!$1:$1,0)-1,1000,1)=IF(L$7="","Yes",L$7))*ROW(Data!$C$1:$C$1002),ROW(L137)-ROW(L$7)),1),"")</f>
        <v/>
      </c>
      <c r="M137" s="43" t="str">
        <f ca="1">IF(N137="","",IF(INDEX(Data!$BR:$BR,MATCH(N137,Data!$A:$A,0),1)=0,"",INDEX(Data!$BR:$BR,MATCH(N137,Data!$A:$A,0),1)))</f>
        <v/>
      </c>
      <c r="N137" s="43" t="str">
        <f ca="1">IFERROR(INDEX(Data!$A$1:M$1002,_xlfn.AGGREGATE(15,6,(OFFSET(Data!$A$1,0,MATCH(N$6,Data!$1:$1,0)-1,1000,1)=IF(N$7="","Yes",N$7))/(OFFSET(Data!$A$1,0,MATCH(N$6,Data!$1:$1,0)-1,1000,1)=IF(N$7="","Yes",N$7))*ROW(Data!$C$1:$C$1002),ROW(N137)-ROW(N$7)),1),"")</f>
        <v/>
      </c>
      <c r="O137" s="43" t="str">
        <f ca="1">IF(P137="","",IF(INDEX(Data!$BR:$BR,MATCH(P137,Data!$A:$A,0),1)=0,"",INDEX(Data!$BR:$BR,MATCH(P137,Data!$A:$A,0),1)))</f>
        <v/>
      </c>
      <c r="P137" s="43" t="str">
        <f ca="1">IFERROR(INDEX(Data!$A$1:O$1002,_xlfn.AGGREGATE(15,6,(OFFSET(Data!$A$1,0,MATCH(P$6,Data!$1:$1,0)-1,1000,1)=IF(P$7="","Yes",P$7))/(OFFSET(Data!$A$1,0,MATCH(P$6,Data!$1:$1,0)-1,1000,1)=IF(P$7="","Yes",P$7))*ROW(Data!$C$1:$C$1002),ROW(P137)-ROW(P$7)),1),"")</f>
        <v/>
      </c>
      <c r="Q137" s="43" t="str">
        <f ca="1">IF(R137="","",IF(INDEX(Data!$BR:$BR,MATCH(R137,Data!$A:$A,0),1)=0,"",INDEX(Data!$BR:$BR,MATCH(R137,Data!$A:$A,0),1)))</f>
        <v/>
      </c>
      <c r="R137" s="43" t="str">
        <f ca="1">IFERROR(INDEX(Data!$A$1:Q$1002,_xlfn.AGGREGATE(15,6,(OFFSET(Data!$A$1,0,MATCH(R$6,Data!$1:$1,0)-1,1000,1)=IF(R$7="","Yes",R$7))/(OFFSET(Data!$A$1,0,MATCH(R$6,Data!$1:$1,0)-1,1000,1)=IF(R$7="","Yes",R$7))*ROW(Data!$C$1:$C$1002),ROW(R137)-ROW(R$7)),1),"")</f>
        <v>Universal Kids</v>
      </c>
      <c r="S137" s="43" t="str">
        <f ca="1">IF(T137="","",IF(INDEX(Data!$BR:$BR,MATCH(T137,Data!$A:$A,0),1)=0,"",INDEX(Data!$BR:$BR,MATCH(T137,Data!$A:$A,0),1)))</f>
        <v/>
      </c>
      <c r="T137" s="43" t="str">
        <f ca="1">IFERROR(INDEX(Data!$A$1:R$1002,_xlfn.AGGREGATE(15,6,(OFFSET(Data!$A$1,0,MATCH(T$6,Data!$1:$1,0)-1,1000,1)=IF(T$7="","Yes",T$7))/(OFFSET(Data!$A$1,0,MATCH(T$6,Data!$1:$1,0)-1,1000,1)=IF(T$7="","Yes",T$7))*ROW(Data!$C$1:$C$1002),ROW(T137)-ROW(T$7)),1),"")</f>
        <v/>
      </c>
      <c r="U137" s="43" t="str">
        <f ca="1">IF(V137="","",IF(INDEX(Data!$BR:$BR,MATCH(V137,Data!$A:$A,0),1)=0,"",INDEX(Data!$BR:$BR,MATCH(V137,Data!$A:$A,0),1)))</f>
        <v/>
      </c>
      <c r="V137" s="43" t="str">
        <f ca="1">IFERROR(INDEX(Data!$A$1:T$1002,_xlfn.AGGREGATE(15,6,(OFFSET(Data!$A$1,0,MATCH(V$6,Data!$1:$1,0)-1,1000,1)=IF(V$7="","Yes",V$7))/(OFFSET(Data!$A$1,0,MATCH(V$6,Data!$1:$1,0)-1,1000,1)=IF(V$7="","Yes",V$7))*ROW(Data!$C$1:$C$1002),ROW(V137)-ROW(V$7)),1),"")</f>
        <v/>
      </c>
      <c r="W137" s="43" t="str">
        <f ca="1">IF(X137="","",IF(INDEX(Data!$BR:$BR,MATCH(X137,Data!$A:$A,0),1)=0,"",INDEX(Data!$BR:$BR,MATCH(X137,Data!$A:$A,0),1)))</f>
        <v/>
      </c>
      <c r="X137" s="43" t="str">
        <f ca="1">IFERROR(INDEX(Data!$A$1:Y$1002,_xlfn.AGGREGATE(15,6,(OFFSET(Data!$A$1,0,MATCH(X$6,Data!$1:$1,0)-1,1000,1)=IF(X$7="","Yes",X$7))/(OFFSET(Data!$A$1,0,MATCH(X$6,Data!$1:$1,0)-1,1000,1)=IF(X$7="","Yes",X$7))*ROW(Data!$C$1:$C$1002),ROW(X137)-ROW(X$7)),1),"")</f>
        <v/>
      </c>
      <c r="Y137" s="43" t="str">
        <f ca="1">IF(Z137="","",IF(INDEX(Data!$BR:$BR,MATCH(Z137,Data!$A:$A,0),1)=0,"",INDEX(Data!$BR:$BR,MATCH(Z137,Data!$A:$A,0),1)))</f>
        <v/>
      </c>
      <c r="Z137" s="43" t="str">
        <f ca="1">IFERROR(INDEX(Data!$A$1:AA$1002,_xlfn.AGGREGATE(15,6,(OFFSET(Data!$A$1,0,MATCH(Z$6,Data!$1:$1,0)-1,1000,1)=IF(Z$7="","Yes",Z$7))/(OFFSET(Data!$A$1,0,MATCH(Z$6,Data!$1:$1,0)-1,1000,1)=IF(Z$7="","Yes",Z$7))*ROW(Data!$C$1:$C$1002),ROW(Z137)-ROW(Z$7)),1),"")</f>
        <v/>
      </c>
      <c r="AA137" s="43" t="str">
        <f ca="1">IF(AB137="","",IF(INDEX(Data!$BR:$BR,MATCH(AB137,Data!$A:$A,0),1)=0,"",INDEX(Data!$BR:$BR,MATCH(AB137,Data!$A:$A,0),1)))</f>
        <v/>
      </c>
      <c r="AB137" s="43" t="str">
        <f ca="1">IFERROR(INDEX(Data!$A$1:AC$1002,_xlfn.AGGREGATE(15,6,(OFFSET(Data!$A$1,0,MATCH(AB$6,Data!$1:$1,0)-1,1000,1)=IF(AB$7="","Yes",AB$7))/(OFFSET(Data!$A$1,0,MATCH(AB$6,Data!$1:$1,0)-1,1000,1)=IF(AB$7="","Yes",AB$7))*ROW(Data!$C$1:$C$1002),ROW(AB137)-ROW(AB$7)),1),"")</f>
        <v/>
      </c>
      <c r="AC137" s="43" t="str">
        <f ca="1">IF(AD137="","",IF(INDEX(Data!$BR:$BR,MATCH(AD137,Data!$A:$A,0),1)=0,"",INDEX(Data!$BR:$BR,MATCH(AD137,Data!$A:$A,0),1)))</f>
        <v/>
      </c>
      <c r="AD137" s="43" t="str">
        <f ca="1">IFERROR(INDEX(Data!$A$1:AE$1002,_xlfn.AGGREGATE(15,6,(OFFSET(Data!$A$1,0,MATCH(AD$6,Data!$1:$1,0)-1,1000,1)=IF(AD$7="","Yes",AD$7))/(OFFSET(Data!$A$1,0,MATCH(AD$6,Data!$1:$1,0)-1,1000,1)=IF(AD$7="","Yes",AD$7))*ROW(Data!$C$1:$C$1002),ROW(AD137)-ROW(AD$7)),1),"")</f>
        <v/>
      </c>
      <c r="AE137" s="43" t="str">
        <f ca="1">IF(AF137="","",IF(INDEX(Data!$BR:$BR,MATCH(AF137,Data!$A:$A,0),1)=0,"",INDEX(Data!$BR:$BR,MATCH(AF137,Data!$A:$A,0),1)))</f>
        <v/>
      </c>
      <c r="AF137" s="43" t="str">
        <f ca="1">IFERROR(INDEX(Data!$A$1:AM$1002,_xlfn.AGGREGATE(15,6,(OFFSET(Data!$A$1,0,MATCH(AF$6,Data!$1:$1,0)-1,1000,1)=IF(AF$7="","Yes",AF$7))/(OFFSET(Data!$A$1,0,MATCH(AF$6,Data!$1:$1,0)-1,1000,1)=IF(AF$7="","Yes",AF$7))*ROW(Data!$C$1:$C$1002),ROW(AF137)-ROW(AF$7)),1),"")</f>
        <v/>
      </c>
      <c r="AG137" s="43" t="str">
        <f ca="1">IF(AH137="","",IF(INDEX(Data!$BR:$BR,MATCH(AH137,Data!$A:$A,0),1)=0,"",INDEX(Data!$BR:$BR,MATCH(AH137,Data!$A:$A,0),1)))</f>
        <v/>
      </c>
      <c r="AH137" s="43" t="str">
        <f ca="1">IFERROR(INDEX(Data!$A$1:AO$1002,_xlfn.AGGREGATE(15,6,(OFFSET(Data!$A$1,0,MATCH(AH$6,Data!$1:$1,0)-1,1000,1)=IF(AH$7="","Yes",AH$7))/(OFFSET(Data!$A$1,0,MATCH(AH$6,Data!$1:$1,0)-1,1000,1)=IF(AH$7="","Yes",AH$7))*ROW(Data!$C$1:$C$1002),ROW(AH137)-ROW(AH$7)),1),"")</f>
        <v/>
      </c>
      <c r="AI137" s="43" t="str">
        <f ca="1">IF(AJ137="","",IF(INDEX(Data!$BR:$BR,MATCH(AJ137,Data!$A:$A,0),1)=0,"",INDEX(Data!$BR:$BR,MATCH(AJ137,Data!$A:$A,0),1)))</f>
        <v/>
      </c>
      <c r="AJ137" s="43" t="str">
        <f ca="1">IFERROR(INDEX(Data!$A$1:AQ$1002,_xlfn.AGGREGATE(15,6,(OFFSET(Data!$A$1,0,MATCH(AJ$6,Data!$1:$1,0)-1,1000,1)=IF(AJ$7="","Yes",AJ$7))/(OFFSET(Data!$A$1,0,MATCH(AJ$6,Data!$1:$1,0)-1,1000,1)=IF(AJ$7="","Yes",AJ$7))*ROW(Data!$C$1:$C$1002),ROW(AJ137)-ROW(AJ$7)),1),"")</f>
        <v/>
      </c>
      <c r="AK137" s="43" t="str">
        <f ca="1">IF(AL137="","",IF(INDEX(Data!$BR:$BR,MATCH(AL137,Data!$A:$A,0),1)=0,"",INDEX(Data!$BR:$BR,MATCH(AL137,Data!$A:$A,0),1)))</f>
        <v/>
      </c>
      <c r="AL137" s="43" t="str">
        <f ca="1">IFERROR(INDEX(Data!$A$1:AS$1002,_xlfn.AGGREGATE(15,6,(OFFSET(Data!$A$1,0,MATCH(AL$6,Data!$1:$1,0)-1,1000,1)=IF(AL$7="","Yes",AL$7))/(OFFSET(Data!$A$1,0,MATCH(AL$6,Data!$1:$1,0)-1,1000,1)=IF(AL$7="","Yes",AL$7))*ROW(Data!$C$1:$C$1002),ROW(AL137)-ROW(AL$7)),1),"")</f>
        <v/>
      </c>
      <c r="AM137" s="43" t="str">
        <f ca="1">IF(AN137="","",IF(INDEX(Data!$BR:$BR,MATCH(AN137,Data!$A:$A,0),1)=0,"",INDEX(Data!$BR:$BR,MATCH(AN137,Data!$A:$A,0),1)))</f>
        <v/>
      </c>
      <c r="AN137" s="43" t="str">
        <f ca="1">IFERROR(INDEX(Data!$A$1:AU$1002,_xlfn.AGGREGATE(15,6,(OFFSET(Data!$A$1,0,MATCH(AN$6,Data!$1:$1,0)-1,1000,1)=IF(AN$7="","Yes",AN$7))/(OFFSET(Data!$A$1,0,MATCH(AN$6,Data!$1:$1,0)-1,1000,1)=IF(AN$7="","Yes",AN$7))*ROW(Data!$C$1:$C$1002),ROW(AN137)-ROW(AN$7)),1),"")</f>
        <v/>
      </c>
    </row>
    <row r="138" spans="1:40" x14ac:dyDescent="0.4">
      <c r="A138" s="43" t="str">
        <f ca="1">IF(B138="","",IF(INDEX(Data!$BR:$BR,MATCH(B138,Data!$A:$A,0),1)=0,"",INDEX(Data!$BR:$BR,MATCH(B138,Data!$A:$A,0),1)))</f>
        <v/>
      </c>
      <c r="B138" s="43" t="str">
        <f ca="1">IFERROR(INDEX(Data!A$1:$A$1002,_xlfn.AGGREGATE(15,6,(OFFSET(Data!$A$1,0,MATCH(B$6,Data!$1:$1,0)-1,1000,1)=IF(B$7="","Yes",B$7))/(OFFSET(Data!$A$1,0,MATCH(B$6,Data!$1:$1,0)-1,1000,1)=IF(B$7="","Yes",B$7))*ROW(Data!$C$1:$C$1002),ROW(B138)-ROW(B$7)),1),"")</f>
        <v/>
      </c>
      <c r="C138" s="43" t="str">
        <f ca="1">IF(D138="","",IF(INDEX(Data!$BR:$BR,MATCH(D138,Data!$A:$A,0),1)=0,"",INDEX(Data!$BR:$BR,MATCH(D138,Data!$A:$A,0),1)))</f>
        <v/>
      </c>
      <c r="D138" s="43" t="str">
        <f ca="1">IFERROR(INDEX(Data!$A$1:C$1002,_xlfn.AGGREGATE(15,6,(OFFSET(Data!$A$1,0,MATCH(D$6,Data!$1:$1,0)-1,1000,1)=IF(D$7="","Yes",D$7))/(OFFSET(Data!$A$1,0,MATCH(D$6,Data!$1:$1,0)-1,1000,1)=IF(D$7="","Yes",D$7))*ROW(Data!$C$1:$C$1002),ROW(D138)-ROW(D$7)),1),"")</f>
        <v/>
      </c>
      <c r="E138" s="43" t="str">
        <f ca="1">IF(F138="","",IF(INDEX(Data!$BR:$BR,MATCH(F138,Data!$A:$A,0),1)=0,"",INDEX(Data!$BR:$BR,MATCH(F138,Data!$A:$A,0),1)))</f>
        <v/>
      </c>
      <c r="F138" s="43" t="str">
        <f ca="1">IFERROR(INDEX(Data!$A$1:E$1002,_xlfn.AGGREGATE(15,6,(OFFSET(Data!$A$1,0,MATCH(F$6,Data!$1:$1,0)-1,1000,1)=IF(F$7="","Yes",F$7))/(OFFSET(Data!$A$1,0,MATCH(F$6,Data!$1:$1,0)-1,1000,1)=IF(F$7="","Yes",F$7))*ROW(Data!$C$1:$C$1002),ROW(F138)-ROW(F$7)),1),"")</f>
        <v/>
      </c>
      <c r="G138" s="43" t="str">
        <f ca="1">IF(H138="","",IF(INDEX(Data!$BR:$BR,MATCH(H138,Data!$A:$A,0),1)=0,"",INDEX(Data!$BR:$BR,MATCH(H138,Data!$A:$A,0),1)))</f>
        <v/>
      </c>
      <c r="H138" s="43" t="str">
        <f ca="1">IFERROR(INDEX(Data!$A$1:G$1002,_xlfn.AGGREGATE(15,6,(OFFSET(Data!$A$1,0,MATCH(H$6,Data!$1:$1,0)-1,1000,1)=IF(H$7="","Yes",H$7))/(OFFSET(Data!$A$1,0,MATCH(H$6,Data!$1:$1,0)-1,1000,1)=IF(H$7="","Yes",H$7))*ROW(Data!$C$1:$C$1002),ROW(H138)-ROW(H$7)),1),"")</f>
        <v/>
      </c>
      <c r="I138" s="43" t="str">
        <f ca="1">IF(J138="","",IF(INDEX(Data!$BR:$BR,MATCH(J138,Data!$A:$A,0),1)=0,"",INDEX(Data!$BR:$BR,MATCH(J138,Data!$A:$A,0),1)))</f>
        <v/>
      </c>
      <c r="J138" s="43" t="str">
        <f ca="1">IFERROR(INDEX(Data!$A$1:I$1002,_xlfn.AGGREGATE(15,6,(OFFSET(Data!$A$1,0,MATCH(J$6,Data!$1:$1,0)-1,1000,1)=IF(J$7="","Yes",J$7))/(OFFSET(Data!$A$1,0,MATCH(J$6,Data!$1:$1,0)-1,1000,1)=IF(J$7="","Yes",J$7))*ROW(Data!$C$1:$C$1002),ROW(J138)-ROW(J$7)),1),"")</f>
        <v/>
      </c>
      <c r="K138" s="43" t="str">
        <f ca="1">IF(L138="","",IF(INDEX(Data!$BR:$BR,MATCH(L138,Data!$A:$A,0),1)=0,"",INDEX(Data!$BR:$BR,MATCH(L138,Data!$A:$A,0),1)))</f>
        <v/>
      </c>
      <c r="L138" s="43" t="str">
        <f ca="1">IFERROR(INDEX(Data!$A$1:K$1002,_xlfn.AGGREGATE(15,6,(OFFSET(Data!$A$1,0,MATCH(L$6,Data!$1:$1,0)-1,1000,1)=IF(L$7="","Yes",L$7))/(OFFSET(Data!$A$1,0,MATCH(L$6,Data!$1:$1,0)-1,1000,1)=IF(L$7="","Yes",L$7))*ROW(Data!$C$1:$C$1002),ROW(L138)-ROW(L$7)),1),"")</f>
        <v/>
      </c>
      <c r="M138" s="43" t="str">
        <f ca="1">IF(N138="","",IF(INDEX(Data!$BR:$BR,MATCH(N138,Data!$A:$A,0),1)=0,"",INDEX(Data!$BR:$BR,MATCH(N138,Data!$A:$A,0),1)))</f>
        <v/>
      </c>
      <c r="N138" s="43" t="str">
        <f ca="1">IFERROR(INDEX(Data!$A$1:M$1002,_xlfn.AGGREGATE(15,6,(OFFSET(Data!$A$1,0,MATCH(N$6,Data!$1:$1,0)-1,1000,1)=IF(N$7="","Yes",N$7))/(OFFSET(Data!$A$1,0,MATCH(N$6,Data!$1:$1,0)-1,1000,1)=IF(N$7="","Yes",N$7))*ROW(Data!$C$1:$C$1002),ROW(N138)-ROW(N$7)),1),"")</f>
        <v/>
      </c>
      <c r="O138" s="43" t="str">
        <f ca="1">IF(P138="","",IF(INDEX(Data!$BR:$BR,MATCH(P138,Data!$A:$A,0),1)=0,"",INDEX(Data!$BR:$BR,MATCH(P138,Data!$A:$A,0),1)))</f>
        <v/>
      </c>
      <c r="P138" s="43" t="str">
        <f ca="1">IFERROR(INDEX(Data!$A$1:O$1002,_xlfn.AGGREGATE(15,6,(OFFSET(Data!$A$1,0,MATCH(P$6,Data!$1:$1,0)-1,1000,1)=IF(P$7="","Yes",P$7))/(OFFSET(Data!$A$1,0,MATCH(P$6,Data!$1:$1,0)-1,1000,1)=IF(P$7="","Yes",P$7))*ROW(Data!$C$1:$C$1002),ROW(P138)-ROW(P$7)),1),"")</f>
        <v/>
      </c>
      <c r="Q138" s="43" t="str">
        <f ca="1">IF(R138="","",IF(INDEX(Data!$BR:$BR,MATCH(R138,Data!$A:$A,0),1)=0,"",INDEX(Data!$BR:$BR,MATCH(R138,Data!$A:$A,0),1)))</f>
        <v/>
      </c>
      <c r="R138" s="43" t="str">
        <f ca="1">IFERROR(INDEX(Data!$A$1:Q$1002,_xlfn.AGGREGATE(15,6,(OFFSET(Data!$A$1,0,MATCH(R$6,Data!$1:$1,0)-1,1000,1)=IF(R$7="","Yes",R$7))/(OFFSET(Data!$A$1,0,MATCH(R$6,Data!$1:$1,0)-1,1000,1)=IF(R$7="","Yes",R$7))*ROW(Data!$C$1:$C$1002),ROW(R138)-ROW(R$7)),1),"")</f>
        <v>Universo</v>
      </c>
      <c r="S138" s="43" t="str">
        <f ca="1">IF(T138="","",IF(INDEX(Data!$BR:$BR,MATCH(T138,Data!$A:$A,0),1)=0,"",INDEX(Data!$BR:$BR,MATCH(T138,Data!$A:$A,0),1)))</f>
        <v/>
      </c>
      <c r="T138" s="43" t="str">
        <f ca="1">IFERROR(INDEX(Data!$A$1:R$1002,_xlfn.AGGREGATE(15,6,(OFFSET(Data!$A$1,0,MATCH(T$6,Data!$1:$1,0)-1,1000,1)=IF(T$7="","Yes",T$7))/(OFFSET(Data!$A$1,0,MATCH(T$6,Data!$1:$1,0)-1,1000,1)=IF(T$7="","Yes",T$7))*ROW(Data!$C$1:$C$1002),ROW(T138)-ROW(T$7)),1),"")</f>
        <v/>
      </c>
      <c r="U138" s="43" t="str">
        <f ca="1">IF(V138="","",IF(INDEX(Data!$BR:$BR,MATCH(V138,Data!$A:$A,0),1)=0,"",INDEX(Data!$BR:$BR,MATCH(V138,Data!$A:$A,0),1)))</f>
        <v/>
      </c>
      <c r="V138" s="43" t="str">
        <f ca="1">IFERROR(INDEX(Data!$A$1:T$1002,_xlfn.AGGREGATE(15,6,(OFFSET(Data!$A$1,0,MATCH(V$6,Data!$1:$1,0)-1,1000,1)=IF(V$7="","Yes",V$7))/(OFFSET(Data!$A$1,0,MATCH(V$6,Data!$1:$1,0)-1,1000,1)=IF(V$7="","Yes",V$7))*ROW(Data!$C$1:$C$1002),ROW(V138)-ROW(V$7)),1),"")</f>
        <v/>
      </c>
      <c r="W138" s="43" t="str">
        <f ca="1">IF(X138="","",IF(INDEX(Data!$BR:$BR,MATCH(X138,Data!$A:$A,0),1)=0,"",INDEX(Data!$BR:$BR,MATCH(X138,Data!$A:$A,0),1)))</f>
        <v/>
      </c>
      <c r="X138" s="43" t="str">
        <f ca="1">IFERROR(INDEX(Data!$A$1:Y$1002,_xlfn.AGGREGATE(15,6,(OFFSET(Data!$A$1,0,MATCH(X$6,Data!$1:$1,0)-1,1000,1)=IF(X$7="","Yes",X$7))/(OFFSET(Data!$A$1,0,MATCH(X$6,Data!$1:$1,0)-1,1000,1)=IF(X$7="","Yes",X$7))*ROW(Data!$C$1:$C$1002),ROW(X138)-ROW(X$7)),1),"")</f>
        <v/>
      </c>
      <c r="Y138" s="43" t="str">
        <f ca="1">IF(Z138="","",IF(INDEX(Data!$BR:$BR,MATCH(Z138,Data!$A:$A,0),1)=0,"",INDEX(Data!$BR:$BR,MATCH(Z138,Data!$A:$A,0),1)))</f>
        <v/>
      </c>
      <c r="Z138" s="43" t="str">
        <f ca="1">IFERROR(INDEX(Data!$A$1:AA$1002,_xlfn.AGGREGATE(15,6,(OFFSET(Data!$A$1,0,MATCH(Z$6,Data!$1:$1,0)-1,1000,1)=IF(Z$7="","Yes",Z$7))/(OFFSET(Data!$A$1,0,MATCH(Z$6,Data!$1:$1,0)-1,1000,1)=IF(Z$7="","Yes",Z$7))*ROW(Data!$C$1:$C$1002),ROW(Z138)-ROW(Z$7)),1),"")</f>
        <v/>
      </c>
      <c r="AA138" s="43" t="str">
        <f ca="1">IF(AB138="","",IF(INDEX(Data!$BR:$BR,MATCH(AB138,Data!$A:$A,0),1)=0,"",INDEX(Data!$BR:$BR,MATCH(AB138,Data!$A:$A,0),1)))</f>
        <v/>
      </c>
      <c r="AB138" s="43" t="str">
        <f ca="1">IFERROR(INDEX(Data!$A$1:AC$1002,_xlfn.AGGREGATE(15,6,(OFFSET(Data!$A$1,0,MATCH(AB$6,Data!$1:$1,0)-1,1000,1)=IF(AB$7="","Yes",AB$7))/(OFFSET(Data!$A$1,0,MATCH(AB$6,Data!$1:$1,0)-1,1000,1)=IF(AB$7="","Yes",AB$7))*ROW(Data!$C$1:$C$1002),ROW(AB138)-ROW(AB$7)),1),"")</f>
        <v/>
      </c>
      <c r="AC138" s="43" t="str">
        <f ca="1">IF(AD138="","",IF(INDEX(Data!$BR:$BR,MATCH(AD138,Data!$A:$A,0),1)=0,"",INDEX(Data!$BR:$BR,MATCH(AD138,Data!$A:$A,0),1)))</f>
        <v/>
      </c>
      <c r="AD138" s="43" t="str">
        <f ca="1">IFERROR(INDEX(Data!$A$1:AE$1002,_xlfn.AGGREGATE(15,6,(OFFSET(Data!$A$1,0,MATCH(AD$6,Data!$1:$1,0)-1,1000,1)=IF(AD$7="","Yes",AD$7))/(OFFSET(Data!$A$1,0,MATCH(AD$6,Data!$1:$1,0)-1,1000,1)=IF(AD$7="","Yes",AD$7))*ROW(Data!$C$1:$C$1002),ROW(AD138)-ROW(AD$7)),1),"")</f>
        <v/>
      </c>
      <c r="AE138" s="43" t="str">
        <f ca="1">IF(AF138="","",IF(INDEX(Data!$BR:$BR,MATCH(AF138,Data!$A:$A,0),1)=0,"",INDEX(Data!$BR:$BR,MATCH(AF138,Data!$A:$A,0),1)))</f>
        <v/>
      </c>
      <c r="AF138" s="43" t="str">
        <f ca="1">IFERROR(INDEX(Data!$A$1:AM$1002,_xlfn.AGGREGATE(15,6,(OFFSET(Data!$A$1,0,MATCH(AF$6,Data!$1:$1,0)-1,1000,1)=IF(AF$7="","Yes",AF$7))/(OFFSET(Data!$A$1,0,MATCH(AF$6,Data!$1:$1,0)-1,1000,1)=IF(AF$7="","Yes",AF$7))*ROW(Data!$C$1:$C$1002),ROW(AF138)-ROW(AF$7)),1),"")</f>
        <v/>
      </c>
      <c r="AG138" s="43" t="str">
        <f ca="1">IF(AH138="","",IF(INDEX(Data!$BR:$BR,MATCH(AH138,Data!$A:$A,0),1)=0,"",INDEX(Data!$BR:$BR,MATCH(AH138,Data!$A:$A,0),1)))</f>
        <v/>
      </c>
      <c r="AH138" s="43" t="str">
        <f ca="1">IFERROR(INDEX(Data!$A$1:AO$1002,_xlfn.AGGREGATE(15,6,(OFFSET(Data!$A$1,0,MATCH(AH$6,Data!$1:$1,0)-1,1000,1)=IF(AH$7="","Yes",AH$7))/(OFFSET(Data!$A$1,0,MATCH(AH$6,Data!$1:$1,0)-1,1000,1)=IF(AH$7="","Yes",AH$7))*ROW(Data!$C$1:$C$1002),ROW(AH138)-ROW(AH$7)),1),"")</f>
        <v/>
      </c>
      <c r="AI138" s="43" t="str">
        <f ca="1">IF(AJ138="","",IF(INDEX(Data!$BR:$BR,MATCH(AJ138,Data!$A:$A,0),1)=0,"",INDEX(Data!$BR:$BR,MATCH(AJ138,Data!$A:$A,0),1)))</f>
        <v/>
      </c>
      <c r="AJ138" s="43" t="str">
        <f ca="1">IFERROR(INDEX(Data!$A$1:AQ$1002,_xlfn.AGGREGATE(15,6,(OFFSET(Data!$A$1,0,MATCH(AJ$6,Data!$1:$1,0)-1,1000,1)=IF(AJ$7="","Yes",AJ$7))/(OFFSET(Data!$A$1,0,MATCH(AJ$6,Data!$1:$1,0)-1,1000,1)=IF(AJ$7="","Yes",AJ$7))*ROW(Data!$C$1:$C$1002),ROW(AJ138)-ROW(AJ$7)),1),"")</f>
        <v/>
      </c>
      <c r="AK138" s="43" t="str">
        <f ca="1">IF(AL138="","",IF(INDEX(Data!$BR:$BR,MATCH(AL138,Data!$A:$A,0),1)=0,"",INDEX(Data!$BR:$BR,MATCH(AL138,Data!$A:$A,0),1)))</f>
        <v/>
      </c>
      <c r="AL138" s="43" t="str">
        <f ca="1">IFERROR(INDEX(Data!$A$1:AS$1002,_xlfn.AGGREGATE(15,6,(OFFSET(Data!$A$1,0,MATCH(AL$6,Data!$1:$1,0)-1,1000,1)=IF(AL$7="","Yes",AL$7))/(OFFSET(Data!$A$1,0,MATCH(AL$6,Data!$1:$1,0)-1,1000,1)=IF(AL$7="","Yes",AL$7))*ROW(Data!$C$1:$C$1002),ROW(AL138)-ROW(AL$7)),1),"")</f>
        <v/>
      </c>
      <c r="AM138" s="43" t="str">
        <f ca="1">IF(AN138="","",IF(INDEX(Data!$BR:$BR,MATCH(AN138,Data!$A:$A,0),1)=0,"",INDEX(Data!$BR:$BR,MATCH(AN138,Data!$A:$A,0),1)))</f>
        <v/>
      </c>
      <c r="AN138" s="43" t="str">
        <f ca="1">IFERROR(INDEX(Data!$A$1:AU$1002,_xlfn.AGGREGATE(15,6,(OFFSET(Data!$A$1,0,MATCH(AN$6,Data!$1:$1,0)-1,1000,1)=IF(AN$7="","Yes",AN$7))/(OFFSET(Data!$A$1,0,MATCH(AN$6,Data!$1:$1,0)-1,1000,1)=IF(AN$7="","Yes",AN$7))*ROW(Data!$C$1:$C$1002),ROW(AN138)-ROW(AN$7)),1),"")</f>
        <v/>
      </c>
    </row>
    <row r="139" spans="1:40" x14ac:dyDescent="0.4">
      <c r="A139" s="43" t="str">
        <f ca="1">IF(B139="","",IF(INDEX(Data!$BR:$BR,MATCH(B139,Data!$A:$A,0),1)=0,"",INDEX(Data!$BR:$BR,MATCH(B139,Data!$A:$A,0),1)))</f>
        <v/>
      </c>
      <c r="B139" s="43" t="str">
        <f ca="1">IFERROR(INDEX(Data!A$1:$A$1002,_xlfn.AGGREGATE(15,6,(OFFSET(Data!$A$1,0,MATCH(B$6,Data!$1:$1,0)-1,1000,1)=IF(B$7="","Yes",B$7))/(OFFSET(Data!$A$1,0,MATCH(B$6,Data!$1:$1,0)-1,1000,1)=IF(B$7="","Yes",B$7))*ROW(Data!$C$1:$C$1002),ROW(B139)-ROW(B$7)),1),"")</f>
        <v/>
      </c>
      <c r="C139" s="43" t="str">
        <f ca="1">IF(D139="","",IF(INDEX(Data!$BR:$BR,MATCH(D139,Data!$A:$A,0),1)=0,"",INDEX(Data!$BR:$BR,MATCH(D139,Data!$A:$A,0),1)))</f>
        <v/>
      </c>
      <c r="D139" s="43" t="str">
        <f ca="1">IFERROR(INDEX(Data!$A$1:C$1002,_xlfn.AGGREGATE(15,6,(OFFSET(Data!$A$1,0,MATCH(D$6,Data!$1:$1,0)-1,1000,1)=IF(D$7="","Yes",D$7))/(OFFSET(Data!$A$1,0,MATCH(D$6,Data!$1:$1,0)-1,1000,1)=IF(D$7="","Yes",D$7))*ROW(Data!$C$1:$C$1002),ROW(D139)-ROW(D$7)),1),"")</f>
        <v/>
      </c>
      <c r="E139" s="43" t="str">
        <f ca="1">IF(F139="","",IF(INDEX(Data!$BR:$BR,MATCH(F139,Data!$A:$A,0),1)=0,"",INDEX(Data!$BR:$BR,MATCH(F139,Data!$A:$A,0),1)))</f>
        <v/>
      </c>
      <c r="F139" s="43" t="str">
        <f ca="1">IFERROR(INDEX(Data!$A$1:E$1002,_xlfn.AGGREGATE(15,6,(OFFSET(Data!$A$1,0,MATCH(F$6,Data!$1:$1,0)-1,1000,1)=IF(F$7="","Yes",F$7))/(OFFSET(Data!$A$1,0,MATCH(F$6,Data!$1:$1,0)-1,1000,1)=IF(F$7="","Yes",F$7))*ROW(Data!$C$1:$C$1002),ROW(F139)-ROW(F$7)),1),"")</f>
        <v/>
      </c>
      <c r="G139" s="43" t="str">
        <f ca="1">IF(H139="","",IF(INDEX(Data!$BR:$BR,MATCH(H139,Data!$A:$A,0),1)=0,"",INDEX(Data!$BR:$BR,MATCH(H139,Data!$A:$A,0),1)))</f>
        <v/>
      </c>
      <c r="H139" s="43" t="str">
        <f ca="1">IFERROR(INDEX(Data!$A$1:G$1002,_xlfn.AGGREGATE(15,6,(OFFSET(Data!$A$1,0,MATCH(H$6,Data!$1:$1,0)-1,1000,1)=IF(H$7="","Yes",H$7))/(OFFSET(Data!$A$1,0,MATCH(H$6,Data!$1:$1,0)-1,1000,1)=IF(H$7="","Yes",H$7))*ROW(Data!$C$1:$C$1002),ROW(H139)-ROW(H$7)),1),"")</f>
        <v/>
      </c>
      <c r="I139" s="43" t="str">
        <f ca="1">IF(J139="","",IF(INDEX(Data!$BR:$BR,MATCH(J139,Data!$A:$A,0),1)=0,"",INDEX(Data!$BR:$BR,MATCH(J139,Data!$A:$A,0),1)))</f>
        <v/>
      </c>
      <c r="J139" s="43" t="str">
        <f ca="1">IFERROR(INDEX(Data!$A$1:I$1002,_xlfn.AGGREGATE(15,6,(OFFSET(Data!$A$1,0,MATCH(J$6,Data!$1:$1,0)-1,1000,1)=IF(J$7="","Yes",J$7))/(OFFSET(Data!$A$1,0,MATCH(J$6,Data!$1:$1,0)-1,1000,1)=IF(J$7="","Yes",J$7))*ROW(Data!$C$1:$C$1002),ROW(J139)-ROW(J$7)),1),"")</f>
        <v/>
      </c>
      <c r="K139" s="43" t="str">
        <f ca="1">IF(L139="","",IF(INDEX(Data!$BR:$BR,MATCH(L139,Data!$A:$A,0),1)=0,"",INDEX(Data!$BR:$BR,MATCH(L139,Data!$A:$A,0),1)))</f>
        <v/>
      </c>
      <c r="L139" s="43" t="str">
        <f ca="1">IFERROR(INDEX(Data!$A$1:K$1002,_xlfn.AGGREGATE(15,6,(OFFSET(Data!$A$1,0,MATCH(L$6,Data!$1:$1,0)-1,1000,1)=IF(L$7="","Yes",L$7))/(OFFSET(Data!$A$1,0,MATCH(L$6,Data!$1:$1,0)-1,1000,1)=IF(L$7="","Yes",L$7))*ROW(Data!$C$1:$C$1002),ROW(L139)-ROW(L$7)),1),"")</f>
        <v/>
      </c>
      <c r="M139" s="43" t="str">
        <f ca="1">IF(N139="","",IF(INDEX(Data!$BR:$BR,MATCH(N139,Data!$A:$A,0),1)=0,"",INDEX(Data!$BR:$BR,MATCH(N139,Data!$A:$A,0),1)))</f>
        <v/>
      </c>
      <c r="N139" s="43" t="str">
        <f ca="1">IFERROR(INDEX(Data!$A$1:M$1002,_xlfn.AGGREGATE(15,6,(OFFSET(Data!$A$1,0,MATCH(N$6,Data!$1:$1,0)-1,1000,1)=IF(N$7="","Yes",N$7))/(OFFSET(Data!$A$1,0,MATCH(N$6,Data!$1:$1,0)-1,1000,1)=IF(N$7="","Yes",N$7))*ROW(Data!$C$1:$C$1002),ROW(N139)-ROW(N$7)),1),"")</f>
        <v/>
      </c>
      <c r="O139" s="43" t="str">
        <f ca="1">IF(P139="","",IF(INDEX(Data!$BR:$BR,MATCH(P139,Data!$A:$A,0),1)=0,"",INDEX(Data!$BR:$BR,MATCH(P139,Data!$A:$A,0),1)))</f>
        <v/>
      </c>
      <c r="P139" s="43" t="str">
        <f ca="1">IFERROR(INDEX(Data!$A$1:O$1002,_xlfn.AGGREGATE(15,6,(OFFSET(Data!$A$1,0,MATCH(P$6,Data!$1:$1,0)-1,1000,1)=IF(P$7="","Yes",P$7))/(OFFSET(Data!$A$1,0,MATCH(P$6,Data!$1:$1,0)-1,1000,1)=IF(P$7="","Yes",P$7))*ROW(Data!$C$1:$C$1002),ROW(P139)-ROW(P$7)),1),"")</f>
        <v/>
      </c>
      <c r="Q139" s="43" t="str">
        <f ca="1">IF(R139="","",IF(INDEX(Data!$BR:$BR,MATCH(R139,Data!$A:$A,0),1)=0,"",INDEX(Data!$BR:$BR,MATCH(R139,Data!$A:$A,0),1)))</f>
        <v/>
      </c>
      <c r="R139" s="43" t="str">
        <f ca="1">IFERROR(INDEX(Data!$A$1:Q$1002,_xlfn.AGGREGATE(15,6,(OFFSET(Data!$A$1,0,MATCH(R$6,Data!$1:$1,0)-1,1000,1)=IF(R$7="","Yes",R$7))/(OFFSET(Data!$A$1,0,MATCH(R$6,Data!$1:$1,0)-1,1000,1)=IF(R$7="","Yes",R$7))*ROW(Data!$C$1:$C$1002),ROW(R139)-ROW(R$7)),1),"")</f>
        <v>Univision</v>
      </c>
      <c r="S139" s="43" t="str">
        <f ca="1">IF(T139="","",IF(INDEX(Data!$BR:$BR,MATCH(T139,Data!$A:$A,0),1)=0,"",INDEX(Data!$BR:$BR,MATCH(T139,Data!$A:$A,0),1)))</f>
        <v/>
      </c>
      <c r="T139" s="43" t="str">
        <f ca="1">IFERROR(INDEX(Data!$A$1:R$1002,_xlfn.AGGREGATE(15,6,(OFFSET(Data!$A$1,0,MATCH(T$6,Data!$1:$1,0)-1,1000,1)=IF(T$7="","Yes",T$7))/(OFFSET(Data!$A$1,0,MATCH(T$6,Data!$1:$1,0)-1,1000,1)=IF(T$7="","Yes",T$7))*ROW(Data!$C$1:$C$1002),ROW(T139)-ROW(T$7)),1),"")</f>
        <v/>
      </c>
      <c r="U139" s="43" t="str">
        <f ca="1">IF(V139="","",IF(INDEX(Data!$BR:$BR,MATCH(V139,Data!$A:$A,0),1)=0,"",INDEX(Data!$BR:$BR,MATCH(V139,Data!$A:$A,0),1)))</f>
        <v/>
      </c>
      <c r="V139" s="43" t="str">
        <f ca="1">IFERROR(INDEX(Data!$A$1:T$1002,_xlfn.AGGREGATE(15,6,(OFFSET(Data!$A$1,0,MATCH(V$6,Data!$1:$1,0)-1,1000,1)=IF(V$7="","Yes",V$7))/(OFFSET(Data!$A$1,0,MATCH(V$6,Data!$1:$1,0)-1,1000,1)=IF(V$7="","Yes",V$7))*ROW(Data!$C$1:$C$1002),ROW(V139)-ROW(V$7)),1),"")</f>
        <v/>
      </c>
      <c r="W139" s="43" t="str">
        <f ca="1">IF(X139="","",IF(INDEX(Data!$BR:$BR,MATCH(X139,Data!$A:$A,0),1)=0,"",INDEX(Data!$BR:$BR,MATCH(X139,Data!$A:$A,0),1)))</f>
        <v/>
      </c>
      <c r="X139" s="43" t="str">
        <f ca="1">IFERROR(INDEX(Data!$A$1:Y$1002,_xlfn.AGGREGATE(15,6,(OFFSET(Data!$A$1,0,MATCH(X$6,Data!$1:$1,0)-1,1000,1)=IF(X$7="","Yes",X$7))/(OFFSET(Data!$A$1,0,MATCH(X$6,Data!$1:$1,0)-1,1000,1)=IF(X$7="","Yes",X$7))*ROW(Data!$C$1:$C$1002),ROW(X139)-ROW(X$7)),1),"")</f>
        <v/>
      </c>
      <c r="Y139" s="43" t="str">
        <f ca="1">IF(Z139="","",IF(INDEX(Data!$BR:$BR,MATCH(Z139,Data!$A:$A,0),1)=0,"",INDEX(Data!$BR:$BR,MATCH(Z139,Data!$A:$A,0),1)))</f>
        <v/>
      </c>
      <c r="Z139" s="43" t="str">
        <f ca="1">IFERROR(INDEX(Data!$A$1:AA$1002,_xlfn.AGGREGATE(15,6,(OFFSET(Data!$A$1,0,MATCH(Z$6,Data!$1:$1,0)-1,1000,1)=IF(Z$7="","Yes",Z$7))/(OFFSET(Data!$A$1,0,MATCH(Z$6,Data!$1:$1,0)-1,1000,1)=IF(Z$7="","Yes",Z$7))*ROW(Data!$C$1:$C$1002),ROW(Z139)-ROW(Z$7)),1),"")</f>
        <v/>
      </c>
      <c r="AA139" s="43" t="str">
        <f ca="1">IF(AB139="","",IF(INDEX(Data!$BR:$BR,MATCH(AB139,Data!$A:$A,0),1)=0,"",INDEX(Data!$BR:$BR,MATCH(AB139,Data!$A:$A,0),1)))</f>
        <v/>
      </c>
      <c r="AB139" s="43" t="str">
        <f ca="1">IFERROR(INDEX(Data!$A$1:AC$1002,_xlfn.AGGREGATE(15,6,(OFFSET(Data!$A$1,0,MATCH(AB$6,Data!$1:$1,0)-1,1000,1)=IF(AB$7="","Yes",AB$7))/(OFFSET(Data!$A$1,0,MATCH(AB$6,Data!$1:$1,0)-1,1000,1)=IF(AB$7="","Yes",AB$7))*ROW(Data!$C$1:$C$1002),ROW(AB139)-ROW(AB$7)),1),"")</f>
        <v/>
      </c>
      <c r="AC139" s="43" t="str">
        <f ca="1">IF(AD139="","",IF(INDEX(Data!$BR:$BR,MATCH(AD139,Data!$A:$A,0),1)=0,"",INDEX(Data!$BR:$BR,MATCH(AD139,Data!$A:$A,0),1)))</f>
        <v/>
      </c>
      <c r="AD139" s="43" t="str">
        <f ca="1">IFERROR(INDEX(Data!$A$1:AE$1002,_xlfn.AGGREGATE(15,6,(OFFSET(Data!$A$1,0,MATCH(AD$6,Data!$1:$1,0)-1,1000,1)=IF(AD$7="","Yes",AD$7))/(OFFSET(Data!$A$1,0,MATCH(AD$6,Data!$1:$1,0)-1,1000,1)=IF(AD$7="","Yes",AD$7))*ROW(Data!$C$1:$C$1002),ROW(AD139)-ROW(AD$7)),1),"")</f>
        <v/>
      </c>
      <c r="AE139" s="43" t="str">
        <f ca="1">IF(AF139="","",IF(INDEX(Data!$BR:$BR,MATCH(AF139,Data!$A:$A,0),1)=0,"",INDEX(Data!$BR:$BR,MATCH(AF139,Data!$A:$A,0),1)))</f>
        <v/>
      </c>
      <c r="AF139" s="43" t="str">
        <f ca="1">IFERROR(INDEX(Data!$A$1:AM$1002,_xlfn.AGGREGATE(15,6,(OFFSET(Data!$A$1,0,MATCH(AF$6,Data!$1:$1,0)-1,1000,1)=IF(AF$7="","Yes",AF$7))/(OFFSET(Data!$A$1,0,MATCH(AF$6,Data!$1:$1,0)-1,1000,1)=IF(AF$7="","Yes",AF$7))*ROW(Data!$C$1:$C$1002),ROW(AF139)-ROW(AF$7)),1),"")</f>
        <v/>
      </c>
      <c r="AG139" s="43" t="str">
        <f ca="1">IF(AH139="","",IF(INDEX(Data!$BR:$BR,MATCH(AH139,Data!$A:$A,0),1)=0,"",INDEX(Data!$BR:$BR,MATCH(AH139,Data!$A:$A,0),1)))</f>
        <v/>
      </c>
      <c r="AH139" s="43" t="str">
        <f ca="1">IFERROR(INDEX(Data!$A$1:AO$1002,_xlfn.AGGREGATE(15,6,(OFFSET(Data!$A$1,0,MATCH(AH$6,Data!$1:$1,0)-1,1000,1)=IF(AH$7="","Yes",AH$7))/(OFFSET(Data!$A$1,0,MATCH(AH$6,Data!$1:$1,0)-1,1000,1)=IF(AH$7="","Yes",AH$7))*ROW(Data!$C$1:$C$1002),ROW(AH139)-ROW(AH$7)),1),"")</f>
        <v/>
      </c>
      <c r="AI139" s="43" t="str">
        <f ca="1">IF(AJ139="","",IF(INDEX(Data!$BR:$BR,MATCH(AJ139,Data!$A:$A,0),1)=0,"",INDEX(Data!$BR:$BR,MATCH(AJ139,Data!$A:$A,0),1)))</f>
        <v/>
      </c>
      <c r="AJ139" s="43" t="str">
        <f ca="1">IFERROR(INDEX(Data!$A$1:AQ$1002,_xlfn.AGGREGATE(15,6,(OFFSET(Data!$A$1,0,MATCH(AJ$6,Data!$1:$1,0)-1,1000,1)=IF(AJ$7="","Yes",AJ$7))/(OFFSET(Data!$A$1,0,MATCH(AJ$6,Data!$1:$1,0)-1,1000,1)=IF(AJ$7="","Yes",AJ$7))*ROW(Data!$C$1:$C$1002),ROW(AJ139)-ROW(AJ$7)),1),"")</f>
        <v/>
      </c>
      <c r="AK139" s="43" t="str">
        <f ca="1">IF(AL139="","",IF(INDEX(Data!$BR:$BR,MATCH(AL139,Data!$A:$A,0),1)=0,"",INDEX(Data!$BR:$BR,MATCH(AL139,Data!$A:$A,0),1)))</f>
        <v/>
      </c>
      <c r="AL139" s="43" t="str">
        <f ca="1">IFERROR(INDEX(Data!$A$1:AS$1002,_xlfn.AGGREGATE(15,6,(OFFSET(Data!$A$1,0,MATCH(AL$6,Data!$1:$1,0)-1,1000,1)=IF(AL$7="","Yes",AL$7))/(OFFSET(Data!$A$1,0,MATCH(AL$6,Data!$1:$1,0)-1,1000,1)=IF(AL$7="","Yes",AL$7))*ROW(Data!$C$1:$C$1002),ROW(AL139)-ROW(AL$7)),1),"")</f>
        <v/>
      </c>
      <c r="AM139" s="43" t="str">
        <f ca="1">IF(AN139="","",IF(INDEX(Data!$BR:$BR,MATCH(AN139,Data!$A:$A,0),1)=0,"",INDEX(Data!$BR:$BR,MATCH(AN139,Data!$A:$A,0),1)))</f>
        <v/>
      </c>
      <c r="AN139" s="43" t="str">
        <f ca="1">IFERROR(INDEX(Data!$A$1:AU$1002,_xlfn.AGGREGATE(15,6,(OFFSET(Data!$A$1,0,MATCH(AN$6,Data!$1:$1,0)-1,1000,1)=IF(AN$7="","Yes",AN$7))/(OFFSET(Data!$A$1,0,MATCH(AN$6,Data!$1:$1,0)-1,1000,1)=IF(AN$7="","Yes",AN$7))*ROW(Data!$C$1:$C$1002),ROW(AN139)-ROW(AN$7)),1),"")</f>
        <v/>
      </c>
    </row>
    <row r="140" spans="1:40" x14ac:dyDescent="0.4">
      <c r="A140" s="43" t="str">
        <f ca="1">IF(B140="","",IF(INDEX(Data!$BR:$BR,MATCH(B140,Data!$A:$A,0),1)=0,"",INDEX(Data!$BR:$BR,MATCH(B140,Data!$A:$A,0),1)))</f>
        <v/>
      </c>
      <c r="B140" s="43" t="str">
        <f ca="1">IFERROR(INDEX(Data!A$1:$A$1002,_xlfn.AGGREGATE(15,6,(OFFSET(Data!$A$1,0,MATCH(B$6,Data!$1:$1,0)-1,1000,1)=IF(B$7="","Yes",B$7))/(OFFSET(Data!$A$1,0,MATCH(B$6,Data!$1:$1,0)-1,1000,1)=IF(B$7="","Yes",B$7))*ROW(Data!$C$1:$C$1002),ROW(B140)-ROW(B$7)),1),"")</f>
        <v/>
      </c>
      <c r="C140" s="43" t="str">
        <f ca="1">IF(D140="","",IF(INDEX(Data!$BR:$BR,MATCH(D140,Data!$A:$A,0),1)=0,"",INDEX(Data!$BR:$BR,MATCH(D140,Data!$A:$A,0),1)))</f>
        <v/>
      </c>
      <c r="D140" s="43" t="str">
        <f ca="1">IFERROR(INDEX(Data!$A$1:C$1002,_xlfn.AGGREGATE(15,6,(OFFSET(Data!$A$1,0,MATCH(D$6,Data!$1:$1,0)-1,1000,1)=IF(D$7="","Yes",D$7))/(OFFSET(Data!$A$1,0,MATCH(D$6,Data!$1:$1,0)-1,1000,1)=IF(D$7="","Yes",D$7))*ROW(Data!$C$1:$C$1002),ROW(D140)-ROW(D$7)),1),"")</f>
        <v/>
      </c>
      <c r="E140" s="43" t="str">
        <f ca="1">IF(F140="","",IF(INDEX(Data!$BR:$BR,MATCH(F140,Data!$A:$A,0),1)=0,"",INDEX(Data!$BR:$BR,MATCH(F140,Data!$A:$A,0),1)))</f>
        <v/>
      </c>
      <c r="F140" s="43" t="str">
        <f ca="1">IFERROR(INDEX(Data!$A$1:E$1002,_xlfn.AGGREGATE(15,6,(OFFSET(Data!$A$1,0,MATCH(F$6,Data!$1:$1,0)-1,1000,1)=IF(F$7="","Yes",F$7))/(OFFSET(Data!$A$1,0,MATCH(F$6,Data!$1:$1,0)-1,1000,1)=IF(F$7="","Yes",F$7))*ROW(Data!$C$1:$C$1002),ROW(F140)-ROW(F$7)),1),"")</f>
        <v/>
      </c>
      <c r="G140" s="43" t="str">
        <f ca="1">IF(H140="","",IF(INDEX(Data!$BR:$BR,MATCH(H140,Data!$A:$A,0),1)=0,"",INDEX(Data!$BR:$BR,MATCH(H140,Data!$A:$A,0),1)))</f>
        <v/>
      </c>
      <c r="H140" s="43" t="str">
        <f ca="1">IFERROR(INDEX(Data!$A$1:G$1002,_xlfn.AGGREGATE(15,6,(OFFSET(Data!$A$1,0,MATCH(H$6,Data!$1:$1,0)-1,1000,1)=IF(H$7="","Yes",H$7))/(OFFSET(Data!$A$1,0,MATCH(H$6,Data!$1:$1,0)-1,1000,1)=IF(H$7="","Yes",H$7))*ROW(Data!$C$1:$C$1002),ROW(H140)-ROW(H$7)),1),"")</f>
        <v/>
      </c>
      <c r="I140" s="43" t="str">
        <f ca="1">IF(J140="","",IF(INDEX(Data!$BR:$BR,MATCH(J140,Data!$A:$A,0),1)=0,"",INDEX(Data!$BR:$BR,MATCH(J140,Data!$A:$A,0),1)))</f>
        <v/>
      </c>
      <c r="J140" s="43" t="str">
        <f ca="1">IFERROR(INDEX(Data!$A$1:I$1002,_xlfn.AGGREGATE(15,6,(OFFSET(Data!$A$1,0,MATCH(J$6,Data!$1:$1,0)-1,1000,1)=IF(J$7="","Yes",J$7))/(OFFSET(Data!$A$1,0,MATCH(J$6,Data!$1:$1,0)-1,1000,1)=IF(J$7="","Yes",J$7))*ROW(Data!$C$1:$C$1002),ROW(J140)-ROW(J$7)),1),"")</f>
        <v/>
      </c>
      <c r="K140" s="43" t="str">
        <f ca="1">IF(L140="","",IF(INDEX(Data!$BR:$BR,MATCH(L140,Data!$A:$A,0),1)=0,"",INDEX(Data!$BR:$BR,MATCH(L140,Data!$A:$A,0),1)))</f>
        <v/>
      </c>
      <c r="L140" s="43" t="str">
        <f ca="1">IFERROR(INDEX(Data!$A$1:K$1002,_xlfn.AGGREGATE(15,6,(OFFSET(Data!$A$1,0,MATCH(L$6,Data!$1:$1,0)-1,1000,1)=IF(L$7="","Yes",L$7))/(OFFSET(Data!$A$1,0,MATCH(L$6,Data!$1:$1,0)-1,1000,1)=IF(L$7="","Yes",L$7))*ROW(Data!$C$1:$C$1002),ROW(L140)-ROW(L$7)),1),"")</f>
        <v/>
      </c>
      <c r="M140" s="43" t="str">
        <f ca="1">IF(N140="","",IF(INDEX(Data!$BR:$BR,MATCH(N140,Data!$A:$A,0),1)=0,"",INDEX(Data!$BR:$BR,MATCH(N140,Data!$A:$A,0),1)))</f>
        <v/>
      </c>
      <c r="N140" s="43" t="str">
        <f ca="1">IFERROR(INDEX(Data!$A$1:M$1002,_xlfn.AGGREGATE(15,6,(OFFSET(Data!$A$1,0,MATCH(N$6,Data!$1:$1,0)-1,1000,1)=IF(N$7="","Yes",N$7))/(OFFSET(Data!$A$1,0,MATCH(N$6,Data!$1:$1,0)-1,1000,1)=IF(N$7="","Yes",N$7))*ROW(Data!$C$1:$C$1002),ROW(N140)-ROW(N$7)),1),"")</f>
        <v/>
      </c>
      <c r="O140" s="43" t="str">
        <f ca="1">IF(P140="","",IF(INDEX(Data!$BR:$BR,MATCH(P140,Data!$A:$A,0),1)=0,"",INDEX(Data!$BR:$BR,MATCH(P140,Data!$A:$A,0),1)))</f>
        <v/>
      </c>
      <c r="P140" s="43" t="str">
        <f ca="1">IFERROR(INDEX(Data!$A$1:O$1002,_xlfn.AGGREGATE(15,6,(OFFSET(Data!$A$1,0,MATCH(P$6,Data!$1:$1,0)-1,1000,1)=IF(P$7="","Yes",P$7))/(OFFSET(Data!$A$1,0,MATCH(P$6,Data!$1:$1,0)-1,1000,1)=IF(P$7="","Yes",P$7))*ROW(Data!$C$1:$C$1002),ROW(P140)-ROW(P$7)),1),"")</f>
        <v/>
      </c>
      <c r="Q140" s="43" t="str">
        <f ca="1">IF(R140="","",IF(INDEX(Data!$BR:$BR,MATCH(R140,Data!$A:$A,0),1)=0,"",INDEX(Data!$BR:$BR,MATCH(R140,Data!$A:$A,0),1)))</f>
        <v/>
      </c>
      <c r="R140" s="43" t="str">
        <f ca="1">IFERROR(INDEX(Data!$A$1:Q$1002,_xlfn.AGGREGATE(15,6,(OFFSET(Data!$A$1,0,MATCH(R$6,Data!$1:$1,0)-1,1000,1)=IF(R$7="","Yes",R$7))/(OFFSET(Data!$A$1,0,MATCH(R$6,Data!$1:$1,0)-1,1000,1)=IF(R$7="","Yes",R$7))*ROW(Data!$C$1:$C$1002),ROW(R140)-ROW(R$7)),1),"")</f>
        <v>Up</v>
      </c>
      <c r="S140" s="43" t="str">
        <f ca="1">IF(T140="","",IF(INDEX(Data!$BR:$BR,MATCH(T140,Data!$A:$A,0),1)=0,"",INDEX(Data!$BR:$BR,MATCH(T140,Data!$A:$A,0),1)))</f>
        <v/>
      </c>
      <c r="T140" s="43" t="str">
        <f ca="1">IFERROR(INDEX(Data!$A$1:R$1002,_xlfn.AGGREGATE(15,6,(OFFSET(Data!$A$1,0,MATCH(T$6,Data!$1:$1,0)-1,1000,1)=IF(T$7="","Yes",T$7))/(OFFSET(Data!$A$1,0,MATCH(T$6,Data!$1:$1,0)-1,1000,1)=IF(T$7="","Yes",T$7))*ROW(Data!$C$1:$C$1002),ROW(T140)-ROW(T$7)),1),"")</f>
        <v/>
      </c>
      <c r="U140" s="43" t="str">
        <f ca="1">IF(V140="","",IF(INDEX(Data!$BR:$BR,MATCH(V140,Data!$A:$A,0),1)=0,"",INDEX(Data!$BR:$BR,MATCH(V140,Data!$A:$A,0),1)))</f>
        <v/>
      </c>
      <c r="V140" s="43" t="str">
        <f ca="1">IFERROR(INDEX(Data!$A$1:T$1002,_xlfn.AGGREGATE(15,6,(OFFSET(Data!$A$1,0,MATCH(V$6,Data!$1:$1,0)-1,1000,1)=IF(V$7="","Yes",V$7))/(OFFSET(Data!$A$1,0,MATCH(V$6,Data!$1:$1,0)-1,1000,1)=IF(V$7="","Yes",V$7))*ROW(Data!$C$1:$C$1002),ROW(V140)-ROW(V$7)),1),"")</f>
        <v/>
      </c>
      <c r="W140" s="43" t="str">
        <f ca="1">IF(X140="","",IF(INDEX(Data!$BR:$BR,MATCH(X140,Data!$A:$A,0),1)=0,"",INDEX(Data!$BR:$BR,MATCH(X140,Data!$A:$A,0),1)))</f>
        <v/>
      </c>
      <c r="X140" s="43" t="str">
        <f ca="1">IFERROR(INDEX(Data!$A$1:Y$1002,_xlfn.AGGREGATE(15,6,(OFFSET(Data!$A$1,0,MATCH(X$6,Data!$1:$1,0)-1,1000,1)=IF(X$7="","Yes",X$7))/(OFFSET(Data!$A$1,0,MATCH(X$6,Data!$1:$1,0)-1,1000,1)=IF(X$7="","Yes",X$7))*ROW(Data!$C$1:$C$1002),ROW(X140)-ROW(X$7)),1),"")</f>
        <v/>
      </c>
      <c r="Y140" s="43" t="str">
        <f ca="1">IF(Z140="","",IF(INDEX(Data!$BR:$BR,MATCH(Z140,Data!$A:$A,0),1)=0,"",INDEX(Data!$BR:$BR,MATCH(Z140,Data!$A:$A,0),1)))</f>
        <v/>
      </c>
      <c r="Z140" s="43" t="str">
        <f ca="1">IFERROR(INDEX(Data!$A$1:AA$1002,_xlfn.AGGREGATE(15,6,(OFFSET(Data!$A$1,0,MATCH(Z$6,Data!$1:$1,0)-1,1000,1)=IF(Z$7="","Yes",Z$7))/(OFFSET(Data!$A$1,0,MATCH(Z$6,Data!$1:$1,0)-1,1000,1)=IF(Z$7="","Yes",Z$7))*ROW(Data!$C$1:$C$1002),ROW(Z140)-ROW(Z$7)),1),"")</f>
        <v/>
      </c>
      <c r="AA140" s="43" t="str">
        <f ca="1">IF(AB140="","",IF(INDEX(Data!$BR:$BR,MATCH(AB140,Data!$A:$A,0),1)=0,"",INDEX(Data!$BR:$BR,MATCH(AB140,Data!$A:$A,0),1)))</f>
        <v/>
      </c>
      <c r="AB140" s="43" t="str">
        <f ca="1">IFERROR(INDEX(Data!$A$1:AC$1002,_xlfn.AGGREGATE(15,6,(OFFSET(Data!$A$1,0,MATCH(AB$6,Data!$1:$1,0)-1,1000,1)=IF(AB$7="","Yes",AB$7))/(OFFSET(Data!$A$1,0,MATCH(AB$6,Data!$1:$1,0)-1,1000,1)=IF(AB$7="","Yes",AB$7))*ROW(Data!$C$1:$C$1002),ROW(AB140)-ROW(AB$7)),1),"")</f>
        <v/>
      </c>
      <c r="AC140" s="43" t="str">
        <f ca="1">IF(AD140="","",IF(INDEX(Data!$BR:$BR,MATCH(AD140,Data!$A:$A,0),1)=0,"",INDEX(Data!$BR:$BR,MATCH(AD140,Data!$A:$A,0),1)))</f>
        <v/>
      </c>
      <c r="AD140" s="43" t="str">
        <f ca="1">IFERROR(INDEX(Data!$A$1:AE$1002,_xlfn.AGGREGATE(15,6,(OFFSET(Data!$A$1,0,MATCH(AD$6,Data!$1:$1,0)-1,1000,1)=IF(AD$7="","Yes",AD$7))/(OFFSET(Data!$A$1,0,MATCH(AD$6,Data!$1:$1,0)-1,1000,1)=IF(AD$7="","Yes",AD$7))*ROW(Data!$C$1:$C$1002),ROW(AD140)-ROW(AD$7)),1),"")</f>
        <v/>
      </c>
      <c r="AE140" s="43" t="str">
        <f ca="1">IF(AF140="","",IF(INDEX(Data!$BR:$BR,MATCH(AF140,Data!$A:$A,0),1)=0,"",INDEX(Data!$BR:$BR,MATCH(AF140,Data!$A:$A,0),1)))</f>
        <v/>
      </c>
      <c r="AF140" s="43" t="str">
        <f ca="1">IFERROR(INDEX(Data!$A$1:AM$1002,_xlfn.AGGREGATE(15,6,(OFFSET(Data!$A$1,0,MATCH(AF$6,Data!$1:$1,0)-1,1000,1)=IF(AF$7="","Yes",AF$7))/(OFFSET(Data!$A$1,0,MATCH(AF$6,Data!$1:$1,0)-1,1000,1)=IF(AF$7="","Yes",AF$7))*ROW(Data!$C$1:$C$1002),ROW(AF140)-ROW(AF$7)),1),"")</f>
        <v/>
      </c>
      <c r="AG140" s="43" t="str">
        <f ca="1">IF(AH140="","",IF(INDEX(Data!$BR:$BR,MATCH(AH140,Data!$A:$A,0),1)=0,"",INDEX(Data!$BR:$BR,MATCH(AH140,Data!$A:$A,0),1)))</f>
        <v/>
      </c>
      <c r="AH140" s="43" t="str">
        <f ca="1">IFERROR(INDEX(Data!$A$1:AO$1002,_xlfn.AGGREGATE(15,6,(OFFSET(Data!$A$1,0,MATCH(AH$6,Data!$1:$1,0)-1,1000,1)=IF(AH$7="","Yes",AH$7))/(OFFSET(Data!$A$1,0,MATCH(AH$6,Data!$1:$1,0)-1,1000,1)=IF(AH$7="","Yes",AH$7))*ROW(Data!$C$1:$C$1002),ROW(AH140)-ROW(AH$7)),1),"")</f>
        <v/>
      </c>
      <c r="AI140" s="43" t="str">
        <f ca="1">IF(AJ140="","",IF(INDEX(Data!$BR:$BR,MATCH(AJ140,Data!$A:$A,0),1)=0,"",INDEX(Data!$BR:$BR,MATCH(AJ140,Data!$A:$A,0),1)))</f>
        <v/>
      </c>
      <c r="AJ140" s="43" t="str">
        <f ca="1">IFERROR(INDEX(Data!$A$1:AQ$1002,_xlfn.AGGREGATE(15,6,(OFFSET(Data!$A$1,0,MATCH(AJ$6,Data!$1:$1,0)-1,1000,1)=IF(AJ$7="","Yes",AJ$7))/(OFFSET(Data!$A$1,0,MATCH(AJ$6,Data!$1:$1,0)-1,1000,1)=IF(AJ$7="","Yes",AJ$7))*ROW(Data!$C$1:$C$1002),ROW(AJ140)-ROW(AJ$7)),1),"")</f>
        <v/>
      </c>
      <c r="AK140" s="43" t="str">
        <f ca="1">IF(AL140="","",IF(INDEX(Data!$BR:$BR,MATCH(AL140,Data!$A:$A,0),1)=0,"",INDEX(Data!$BR:$BR,MATCH(AL140,Data!$A:$A,0),1)))</f>
        <v/>
      </c>
      <c r="AL140" s="43" t="str">
        <f ca="1">IFERROR(INDEX(Data!$A$1:AS$1002,_xlfn.AGGREGATE(15,6,(OFFSET(Data!$A$1,0,MATCH(AL$6,Data!$1:$1,0)-1,1000,1)=IF(AL$7="","Yes",AL$7))/(OFFSET(Data!$A$1,0,MATCH(AL$6,Data!$1:$1,0)-1,1000,1)=IF(AL$7="","Yes",AL$7))*ROW(Data!$C$1:$C$1002),ROW(AL140)-ROW(AL$7)),1),"")</f>
        <v/>
      </c>
      <c r="AM140" s="43" t="str">
        <f ca="1">IF(AN140="","",IF(INDEX(Data!$BR:$BR,MATCH(AN140,Data!$A:$A,0),1)=0,"",INDEX(Data!$BR:$BR,MATCH(AN140,Data!$A:$A,0),1)))</f>
        <v/>
      </c>
      <c r="AN140" s="43" t="str">
        <f ca="1">IFERROR(INDEX(Data!$A$1:AU$1002,_xlfn.AGGREGATE(15,6,(OFFSET(Data!$A$1,0,MATCH(AN$6,Data!$1:$1,0)-1,1000,1)=IF(AN$7="","Yes",AN$7))/(OFFSET(Data!$A$1,0,MATCH(AN$6,Data!$1:$1,0)-1,1000,1)=IF(AN$7="","Yes",AN$7))*ROW(Data!$C$1:$C$1002),ROW(AN140)-ROW(AN$7)),1),"")</f>
        <v/>
      </c>
    </row>
    <row r="141" spans="1:40" x14ac:dyDescent="0.4">
      <c r="A141" s="43" t="str">
        <f ca="1">IF(B141="","",IF(INDEX(Data!$BR:$BR,MATCH(B141,Data!$A:$A,0),1)=0,"",INDEX(Data!$BR:$BR,MATCH(B141,Data!$A:$A,0),1)))</f>
        <v/>
      </c>
      <c r="B141" s="43" t="str">
        <f ca="1">IFERROR(INDEX(Data!A$1:$A$1002,_xlfn.AGGREGATE(15,6,(OFFSET(Data!$A$1,0,MATCH(B$6,Data!$1:$1,0)-1,1000,1)=IF(B$7="","Yes",B$7))/(OFFSET(Data!$A$1,0,MATCH(B$6,Data!$1:$1,0)-1,1000,1)=IF(B$7="","Yes",B$7))*ROW(Data!$C$1:$C$1002),ROW(B141)-ROW(B$7)),1),"")</f>
        <v/>
      </c>
      <c r="C141" s="43" t="str">
        <f ca="1">IF(D141="","",IF(INDEX(Data!$BR:$BR,MATCH(D141,Data!$A:$A,0),1)=0,"",INDEX(Data!$BR:$BR,MATCH(D141,Data!$A:$A,0),1)))</f>
        <v/>
      </c>
      <c r="D141" s="43" t="str">
        <f ca="1">IFERROR(INDEX(Data!$A$1:C$1002,_xlfn.AGGREGATE(15,6,(OFFSET(Data!$A$1,0,MATCH(D$6,Data!$1:$1,0)-1,1000,1)=IF(D$7="","Yes",D$7))/(OFFSET(Data!$A$1,0,MATCH(D$6,Data!$1:$1,0)-1,1000,1)=IF(D$7="","Yes",D$7))*ROW(Data!$C$1:$C$1002),ROW(D141)-ROW(D$7)),1),"")</f>
        <v/>
      </c>
      <c r="E141" s="43" t="str">
        <f ca="1">IF(F141="","",IF(INDEX(Data!$BR:$BR,MATCH(F141,Data!$A:$A,0),1)=0,"",INDEX(Data!$BR:$BR,MATCH(F141,Data!$A:$A,0),1)))</f>
        <v/>
      </c>
      <c r="F141" s="43" t="str">
        <f ca="1">IFERROR(INDEX(Data!$A$1:E$1002,_xlfn.AGGREGATE(15,6,(OFFSET(Data!$A$1,0,MATCH(F$6,Data!$1:$1,0)-1,1000,1)=IF(F$7="","Yes",F$7))/(OFFSET(Data!$A$1,0,MATCH(F$6,Data!$1:$1,0)-1,1000,1)=IF(F$7="","Yes",F$7))*ROW(Data!$C$1:$C$1002),ROW(F141)-ROW(F$7)),1),"")</f>
        <v/>
      </c>
      <c r="G141" s="43" t="str">
        <f ca="1">IF(H141="","",IF(INDEX(Data!$BR:$BR,MATCH(H141,Data!$A:$A,0),1)=0,"",INDEX(Data!$BR:$BR,MATCH(H141,Data!$A:$A,0),1)))</f>
        <v/>
      </c>
      <c r="H141" s="43" t="str">
        <f ca="1">IFERROR(INDEX(Data!$A$1:G$1002,_xlfn.AGGREGATE(15,6,(OFFSET(Data!$A$1,0,MATCH(H$6,Data!$1:$1,0)-1,1000,1)=IF(H$7="","Yes",H$7))/(OFFSET(Data!$A$1,0,MATCH(H$6,Data!$1:$1,0)-1,1000,1)=IF(H$7="","Yes",H$7))*ROW(Data!$C$1:$C$1002),ROW(H141)-ROW(H$7)),1),"")</f>
        <v/>
      </c>
      <c r="I141" s="43" t="str">
        <f ca="1">IF(J141="","",IF(INDEX(Data!$BR:$BR,MATCH(J141,Data!$A:$A,0),1)=0,"",INDEX(Data!$BR:$BR,MATCH(J141,Data!$A:$A,0),1)))</f>
        <v/>
      </c>
      <c r="J141" s="43" t="str">
        <f ca="1">IFERROR(INDEX(Data!$A$1:I$1002,_xlfn.AGGREGATE(15,6,(OFFSET(Data!$A$1,0,MATCH(J$6,Data!$1:$1,0)-1,1000,1)=IF(J$7="","Yes",J$7))/(OFFSET(Data!$A$1,0,MATCH(J$6,Data!$1:$1,0)-1,1000,1)=IF(J$7="","Yes",J$7))*ROW(Data!$C$1:$C$1002),ROW(J141)-ROW(J$7)),1),"")</f>
        <v/>
      </c>
      <c r="K141" s="43" t="str">
        <f ca="1">IF(L141="","",IF(INDEX(Data!$BR:$BR,MATCH(L141,Data!$A:$A,0),1)=0,"",INDEX(Data!$BR:$BR,MATCH(L141,Data!$A:$A,0),1)))</f>
        <v/>
      </c>
      <c r="L141" s="43" t="str">
        <f ca="1">IFERROR(INDEX(Data!$A$1:K$1002,_xlfn.AGGREGATE(15,6,(OFFSET(Data!$A$1,0,MATCH(L$6,Data!$1:$1,0)-1,1000,1)=IF(L$7="","Yes",L$7))/(OFFSET(Data!$A$1,0,MATCH(L$6,Data!$1:$1,0)-1,1000,1)=IF(L$7="","Yes",L$7))*ROW(Data!$C$1:$C$1002),ROW(L141)-ROW(L$7)),1),"")</f>
        <v/>
      </c>
      <c r="M141" s="43" t="str">
        <f ca="1">IF(N141="","",IF(INDEX(Data!$BR:$BR,MATCH(N141,Data!$A:$A,0),1)=0,"",INDEX(Data!$BR:$BR,MATCH(N141,Data!$A:$A,0),1)))</f>
        <v/>
      </c>
      <c r="N141" s="43" t="str">
        <f ca="1">IFERROR(INDEX(Data!$A$1:M$1002,_xlfn.AGGREGATE(15,6,(OFFSET(Data!$A$1,0,MATCH(N$6,Data!$1:$1,0)-1,1000,1)=IF(N$7="","Yes",N$7))/(OFFSET(Data!$A$1,0,MATCH(N$6,Data!$1:$1,0)-1,1000,1)=IF(N$7="","Yes",N$7))*ROW(Data!$C$1:$C$1002),ROW(N141)-ROW(N$7)),1),"")</f>
        <v/>
      </c>
      <c r="O141" s="43" t="str">
        <f ca="1">IF(P141="","",IF(INDEX(Data!$BR:$BR,MATCH(P141,Data!$A:$A,0),1)=0,"",INDEX(Data!$BR:$BR,MATCH(P141,Data!$A:$A,0),1)))</f>
        <v/>
      </c>
      <c r="P141" s="43" t="str">
        <f ca="1">IFERROR(INDEX(Data!$A$1:O$1002,_xlfn.AGGREGATE(15,6,(OFFSET(Data!$A$1,0,MATCH(P$6,Data!$1:$1,0)-1,1000,1)=IF(P$7="","Yes",P$7))/(OFFSET(Data!$A$1,0,MATCH(P$6,Data!$1:$1,0)-1,1000,1)=IF(P$7="","Yes",P$7))*ROW(Data!$C$1:$C$1002),ROW(P141)-ROW(P$7)),1),"")</f>
        <v/>
      </c>
      <c r="Q141" s="43" t="str">
        <f ca="1">IF(R141="","",IF(INDEX(Data!$BR:$BR,MATCH(R141,Data!$A:$A,0),1)=0,"",INDEX(Data!$BR:$BR,MATCH(R141,Data!$A:$A,0),1)))</f>
        <v/>
      </c>
      <c r="R141" s="43" t="str">
        <f ca="1">IFERROR(INDEX(Data!$A$1:Q$1002,_xlfn.AGGREGATE(15,6,(OFFSET(Data!$A$1,0,MATCH(R$6,Data!$1:$1,0)-1,1000,1)=IF(R$7="","Yes",R$7))/(OFFSET(Data!$A$1,0,MATCH(R$6,Data!$1:$1,0)-1,1000,1)=IF(R$7="","Yes",R$7))*ROW(Data!$C$1:$C$1002),ROW(R141)-ROW(R$7)),1),"")</f>
        <v>USA Network</v>
      </c>
      <c r="S141" s="43" t="str">
        <f ca="1">IF(T141="","",IF(INDEX(Data!$BR:$BR,MATCH(T141,Data!$A:$A,0),1)=0,"",INDEX(Data!$BR:$BR,MATCH(T141,Data!$A:$A,0),1)))</f>
        <v/>
      </c>
      <c r="T141" s="43" t="str">
        <f ca="1">IFERROR(INDEX(Data!$A$1:R$1002,_xlfn.AGGREGATE(15,6,(OFFSET(Data!$A$1,0,MATCH(T$6,Data!$1:$1,0)-1,1000,1)=IF(T$7="","Yes",T$7))/(OFFSET(Data!$A$1,0,MATCH(T$6,Data!$1:$1,0)-1,1000,1)=IF(T$7="","Yes",T$7))*ROW(Data!$C$1:$C$1002),ROW(T141)-ROW(T$7)),1),"")</f>
        <v/>
      </c>
      <c r="U141" s="43" t="str">
        <f ca="1">IF(V141="","",IF(INDEX(Data!$BR:$BR,MATCH(V141,Data!$A:$A,0),1)=0,"",INDEX(Data!$BR:$BR,MATCH(V141,Data!$A:$A,0),1)))</f>
        <v/>
      </c>
      <c r="V141" s="43" t="str">
        <f ca="1">IFERROR(INDEX(Data!$A$1:T$1002,_xlfn.AGGREGATE(15,6,(OFFSET(Data!$A$1,0,MATCH(V$6,Data!$1:$1,0)-1,1000,1)=IF(V$7="","Yes",V$7))/(OFFSET(Data!$A$1,0,MATCH(V$6,Data!$1:$1,0)-1,1000,1)=IF(V$7="","Yes",V$7))*ROW(Data!$C$1:$C$1002),ROW(V141)-ROW(V$7)),1),"")</f>
        <v/>
      </c>
      <c r="W141" s="43" t="str">
        <f ca="1">IF(X141="","",IF(INDEX(Data!$BR:$BR,MATCH(X141,Data!$A:$A,0),1)=0,"",INDEX(Data!$BR:$BR,MATCH(X141,Data!$A:$A,0),1)))</f>
        <v/>
      </c>
      <c r="X141" s="43" t="str">
        <f ca="1">IFERROR(INDEX(Data!$A$1:Y$1002,_xlfn.AGGREGATE(15,6,(OFFSET(Data!$A$1,0,MATCH(X$6,Data!$1:$1,0)-1,1000,1)=IF(X$7="","Yes",X$7))/(OFFSET(Data!$A$1,0,MATCH(X$6,Data!$1:$1,0)-1,1000,1)=IF(X$7="","Yes",X$7))*ROW(Data!$C$1:$C$1002),ROW(X141)-ROW(X$7)),1),"")</f>
        <v/>
      </c>
      <c r="Y141" s="43" t="str">
        <f ca="1">IF(Z141="","",IF(INDEX(Data!$BR:$BR,MATCH(Z141,Data!$A:$A,0),1)=0,"",INDEX(Data!$BR:$BR,MATCH(Z141,Data!$A:$A,0),1)))</f>
        <v/>
      </c>
      <c r="Z141" s="43" t="str">
        <f ca="1">IFERROR(INDEX(Data!$A$1:AA$1002,_xlfn.AGGREGATE(15,6,(OFFSET(Data!$A$1,0,MATCH(Z$6,Data!$1:$1,0)-1,1000,1)=IF(Z$7="","Yes",Z$7))/(OFFSET(Data!$A$1,0,MATCH(Z$6,Data!$1:$1,0)-1,1000,1)=IF(Z$7="","Yes",Z$7))*ROW(Data!$C$1:$C$1002),ROW(Z141)-ROW(Z$7)),1),"")</f>
        <v/>
      </c>
      <c r="AA141" s="43" t="str">
        <f ca="1">IF(AB141="","",IF(INDEX(Data!$BR:$BR,MATCH(AB141,Data!$A:$A,0),1)=0,"",INDEX(Data!$BR:$BR,MATCH(AB141,Data!$A:$A,0),1)))</f>
        <v/>
      </c>
      <c r="AB141" s="43" t="str">
        <f ca="1">IFERROR(INDEX(Data!$A$1:AC$1002,_xlfn.AGGREGATE(15,6,(OFFSET(Data!$A$1,0,MATCH(AB$6,Data!$1:$1,0)-1,1000,1)=IF(AB$7="","Yes",AB$7))/(OFFSET(Data!$A$1,0,MATCH(AB$6,Data!$1:$1,0)-1,1000,1)=IF(AB$7="","Yes",AB$7))*ROW(Data!$C$1:$C$1002),ROW(AB141)-ROW(AB$7)),1),"")</f>
        <v/>
      </c>
      <c r="AC141" s="43" t="str">
        <f ca="1">IF(AD141="","",IF(INDEX(Data!$BR:$BR,MATCH(AD141,Data!$A:$A,0),1)=0,"",INDEX(Data!$BR:$BR,MATCH(AD141,Data!$A:$A,0),1)))</f>
        <v/>
      </c>
      <c r="AD141" s="43" t="str">
        <f ca="1">IFERROR(INDEX(Data!$A$1:AE$1002,_xlfn.AGGREGATE(15,6,(OFFSET(Data!$A$1,0,MATCH(AD$6,Data!$1:$1,0)-1,1000,1)=IF(AD$7="","Yes",AD$7))/(OFFSET(Data!$A$1,0,MATCH(AD$6,Data!$1:$1,0)-1,1000,1)=IF(AD$7="","Yes",AD$7))*ROW(Data!$C$1:$C$1002),ROW(AD141)-ROW(AD$7)),1),"")</f>
        <v/>
      </c>
      <c r="AE141" s="43" t="str">
        <f ca="1">IF(AF141="","",IF(INDEX(Data!$BR:$BR,MATCH(AF141,Data!$A:$A,0),1)=0,"",INDEX(Data!$BR:$BR,MATCH(AF141,Data!$A:$A,0),1)))</f>
        <v/>
      </c>
      <c r="AF141" s="43" t="str">
        <f ca="1">IFERROR(INDEX(Data!$A$1:AM$1002,_xlfn.AGGREGATE(15,6,(OFFSET(Data!$A$1,0,MATCH(AF$6,Data!$1:$1,0)-1,1000,1)=IF(AF$7="","Yes",AF$7))/(OFFSET(Data!$A$1,0,MATCH(AF$6,Data!$1:$1,0)-1,1000,1)=IF(AF$7="","Yes",AF$7))*ROW(Data!$C$1:$C$1002),ROW(AF141)-ROW(AF$7)),1),"")</f>
        <v/>
      </c>
      <c r="AG141" s="43" t="str">
        <f ca="1">IF(AH141="","",IF(INDEX(Data!$BR:$BR,MATCH(AH141,Data!$A:$A,0),1)=0,"",INDEX(Data!$BR:$BR,MATCH(AH141,Data!$A:$A,0),1)))</f>
        <v/>
      </c>
      <c r="AH141" s="43" t="str">
        <f ca="1">IFERROR(INDEX(Data!$A$1:AO$1002,_xlfn.AGGREGATE(15,6,(OFFSET(Data!$A$1,0,MATCH(AH$6,Data!$1:$1,0)-1,1000,1)=IF(AH$7="","Yes",AH$7))/(OFFSET(Data!$A$1,0,MATCH(AH$6,Data!$1:$1,0)-1,1000,1)=IF(AH$7="","Yes",AH$7))*ROW(Data!$C$1:$C$1002),ROW(AH141)-ROW(AH$7)),1),"")</f>
        <v/>
      </c>
      <c r="AI141" s="43" t="str">
        <f ca="1">IF(AJ141="","",IF(INDEX(Data!$BR:$BR,MATCH(AJ141,Data!$A:$A,0),1)=0,"",INDEX(Data!$BR:$BR,MATCH(AJ141,Data!$A:$A,0),1)))</f>
        <v/>
      </c>
      <c r="AJ141" s="43" t="str">
        <f ca="1">IFERROR(INDEX(Data!$A$1:AQ$1002,_xlfn.AGGREGATE(15,6,(OFFSET(Data!$A$1,0,MATCH(AJ$6,Data!$1:$1,0)-1,1000,1)=IF(AJ$7="","Yes",AJ$7))/(OFFSET(Data!$A$1,0,MATCH(AJ$6,Data!$1:$1,0)-1,1000,1)=IF(AJ$7="","Yes",AJ$7))*ROW(Data!$C$1:$C$1002),ROW(AJ141)-ROW(AJ$7)),1),"")</f>
        <v/>
      </c>
      <c r="AK141" s="43" t="str">
        <f ca="1">IF(AL141="","",IF(INDEX(Data!$BR:$BR,MATCH(AL141,Data!$A:$A,0),1)=0,"",INDEX(Data!$BR:$BR,MATCH(AL141,Data!$A:$A,0),1)))</f>
        <v/>
      </c>
      <c r="AL141" s="43" t="str">
        <f ca="1">IFERROR(INDEX(Data!$A$1:AS$1002,_xlfn.AGGREGATE(15,6,(OFFSET(Data!$A$1,0,MATCH(AL$6,Data!$1:$1,0)-1,1000,1)=IF(AL$7="","Yes",AL$7))/(OFFSET(Data!$A$1,0,MATCH(AL$6,Data!$1:$1,0)-1,1000,1)=IF(AL$7="","Yes",AL$7))*ROW(Data!$C$1:$C$1002),ROW(AL141)-ROW(AL$7)),1),"")</f>
        <v/>
      </c>
      <c r="AM141" s="43" t="str">
        <f ca="1">IF(AN141="","",IF(INDEX(Data!$BR:$BR,MATCH(AN141,Data!$A:$A,0),1)=0,"",INDEX(Data!$BR:$BR,MATCH(AN141,Data!$A:$A,0),1)))</f>
        <v/>
      </c>
      <c r="AN141" s="43" t="str">
        <f ca="1">IFERROR(INDEX(Data!$A$1:AU$1002,_xlfn.AGGREGATE(15,6,(OFFSET(Data!$A$1,0,MATCH(AN$6,Data!$1:$1,0)-1,1000,1)=IF(AN$7="","Yes",AN$7))/(OFFSET(Data!$A$1,0,MATCH(AN$6,Data!$1:$1,0)-1,1000,1)=IF(AN$7="","Yes",AN$7))*ROW(Data!$C$1:$C$1002),ROW(AN141)-ROW(AN$7)),1),"")</f>
        <v/>
      </c>
    </row>
    <row r="142" spans="1:40" x14ac:dyDescent="0.4">
      <c r="A142" s="43" t="str">
        <f ca="1">IF(B142="","",IF(INDEX(Data!$BR:$BR,MATCH(B142,Data!$A:$A,0),1)=0,"",INDEX(Data!$BR:$BR,MATCH(B142,Data!$A:$A,0),1)))</f>
        <v/>
      </c>
      <c r="B142" s="43" t="str">
        <f ca="1">IFERROR(INDEX(Data!A$1:$A$1002,_xlfn.AGGREGATE(15,6,(OFFSET(Data!$A$1,0,MATCH(B$6,Data!$1:$1,0)-1,1000,1)=IF(B$7="","Yes",B$7))/(OFFSET(Data!$A$1,0,MATCH(B$6,Data!$1:$1,0)-1,1000,1)=IF(B$7="","Yes",B$7))*ROW(Data!$C$1:$C$1002),ROW(B142)-ROW(B$7)),1),"")</f>
        <v/>
      </c>
      <c r="C142" s="43" t="str">
        <f ca="1">IF(D142="","",IF(INDEX(Data!$BR:$BR,MATCH(D142,Data!$A:$A,0),1)=0,"",INDEX(Data!$BR:$BR,MATCH(D142,Data!$A:$A,0),1)))</f>
        <v/>
      </c>
      <c r="D142" s="43" t="str">
        <f ca="1">IFERROR(INDEX(Data!$A$1:C$1002,_xlfn.AGGREGATE(15,6,(OFFSET(Data!$A$1,0,MATCH(D$6,Data!$1:$1,0)-1,1000,1)=IF(D$7="","Yes",D$7))/(OFFSET(Data!$A$1,0,MATCH(D$6,Data!$1:$1,0)-1,1000,1)=IF(D$7="","Yes",D$7))*ROW(Data!$C$1:$C$1002),ROW(D142)-ROW(D$7)),1),"")</f>
        <v/>
      </c>
      <c r="E142" s="43" t="str">
        <f ca="1">IF(F142="","",IF(INDEX(Data!$BR:$BR,MATCH(F142,Data!$A:$A,0),1)=0,"",INDEX(Data!$BR:$BR,MATCH(F142,Data!$A:$A,0),1)))</f>
        <v/>
      </c>
      <c r="F142" s="43" t="str">
        <f ca="1">IFERROR(INDEX(Data!$A$1:E$1002,_xlfn.AGGREGATE(15,6,(OFFSET(Data!$A$1,0,MATCH(F$6,Data!$1:$1,0)-1,1000,1)=IF(F$7="","Yes",F$7))/(OFFSET(Data!$A$1,0,MATCH(F$6,Data!$1:$1,0)-1,1000,1)=IF(F$7="","Yes",F$7))*ROW(Data!$C$1:$C$1002),ROW(F142)-ROW(F$7)),1),"")</f>
        <v/>
      </c>
      <c r="G142" s="43" t="str">
        <f ca="1">IF(H142="","",IF(INDEX(Data!$BR:$BR,MATCH(H142,Data!$A:$A,0),1)=0,"",INDEX(Data!$BR:$BR,MATCH(H142,Data!$A:$A,0),1)))</f>
        <v/>
      </c>
      <c r="H142" s="43" t="str">
        <f ca="1">IFERROR(INDEX(Data!$A$1:G$1002,_xlfn.AGGREGATE(15,6,(OFFSET(Data!$A$1,0,MATCH(H$6,Data!$1:$1,0)-1,1000,1)=IF(H$7="","Yes",H$7))/(OFFSET(Data!$A$1,0,MATCH(H$6,Data!$1:$1,0)-1,1000,1)=IF(H$7="","Yes",H$7))*ROW(Data!$C$1:$C$1002),ROW(H142)-ROW(H$7)),1),"")</f>
        <v/>
      </c>
      <c r="I142" s="43" t="str">
        <f ca="1">IF(J142="","",IF(INDEX(Data!$BR:$BR,MATCH(J142,Data!$A:$A,0),1)=0,"",INDEX(Data!$BR:$BR,MATCH(J142,Data!$A:$A,0),1)))</f>
        <v/>
      </c>
      <c r="J142" s="43" t="str">
        <f ca="1">IFERROR(INDEX(Data!$A$1:I$1002,_xlfn.AGGREGATE(15,6,(OFFSET(Data!$A$1,0,MATCH(J$6,Data!$1:$1,0)-1,1000,1)=IF(J$7="","Yes",J$7))/(OFFSET(Data!$A$1,0,MATCH(J$6,Data!$1:$1,0)-1,1000,1)=IF(J$7="","Yes",J$7))*ROW(Data!$C$1:$C$1002),ROW(J142)-ROW(J$7)),1),"")</f>
        <v/>
      </c>
      <c r="K142" s="43" t="str">
        <f ca="1">IF(L142="","",IF(INDEX(Data!$BR:$BR,MATCH(L142,Data!$A:$A,0),1)=0,"",INDEX(Data!$BR:$BR,MATCH(L142,Data!$A:$A,0),1)))</f>
        <v/>
      </c>
      <c r="L142" s="43" t="str">
        <f ca="1">IFERROR(INDEX(Data!$A$1:K$1002,_xlfn.AGGREGATE(15,6,(OFFSET(Data!$A$1,0,MATCH(L$6,Data!$1:$1,0)-1,1000,1)=IF(L$7="","Yes",L$7))/(OFFSET(Data!$A$1,0,MATCH(L$6,Data!$1:$1,0)-1,1000,1)=IF(L$7="","Yes",L$7))*ROW(Data!$C$1:$C$1002),ROW(L142)-ROW(L$7)),1),"")</f>
        <v/>
      </c>
      <c r="M142" s="43" t="str">
        <f ca="1">IF(N142="","",IF(INDEX(Data!$BR:$BR,MATCH(N142,Data!$A:$A,0),1)=0,"",INDEX(Data!$BR:$BR,MATCH(N142,Data!$A:$A,0),1)))</f>
        <v/>
      </c>
      <c r="N142" s="43" t="str">
        <f ca="1">IFERROR(INDEX(Data!$A$1:M$1002,_xlfn.AGGREGATE(15,6,(OFFSET(Data!$A$1,0,MATCH(N$6,Data!$1:$1,0)-1,1000,1)=IF(N$7="","Yes",N$7))/(OFFSET(Data!$A$1,0,MATCH(N$6,Data!$1:$1,0)-1,1000,1)=IF(N$7="","Yes",N$7))*ROW(Data!$C$1:$C$1002),ROW(N142)-ROW(N$7)),1),"")</f>
        <v/>
      </c>
      <c r="O142" s="43" t="str">
        <f ca="1">IF(P142="","",IF(INDEX(Data!$BR:$BR,MATCH(P142,Data!$A:$A,0),1)=0,"",INDEX(Data!$BR:$BR,MATCH(P142,Data!$A:$A,0),1)))</f>
        <v/>
      </c>
      <c r="P142" s="43" t="str">
        <f ca="1">IFERROR(INDEX(Data!$A$1:O$1002,_xlfn.AGGREGATE(15,6,(OFFSET(Data!$A$1,0,MATCH(P$6,Data!$1:$1,0)-1,1000,1)=IF(P$7="","Yes",P$7))/(OFFSET(Data!$A$1,0,MATCH(P$6,Data!$1:$1,0)-1,1000,1)=IF(P$7="","Yes",P$7))*ROW(Data!$C$1:$C$1002),ROW(P142)-ROW(P$7)),1),"")</f>
        <v/>
      </c>
      <c r="Q142" s="43" t="str">
        <f ca="1">IF(R142="","",IF(INDEX(Data!$BR:$BR,MATCH(R142,Data!$A:$A,0),1)=0,"",INDEX(Data!$BR:$BR,MATCH(R142,Data!$A:$A,0),1)))</f>
        <v/>
      </c>
      <c r="R142" s="43" t="str">
        <f ca="1">IFERROR(INDEX(Data!$A$1:Q$1002,_xlfn.AGGREGATE(15,6,(OFFSET(Data!$A$1,0,MATCH(R$6,Data!$1:$1,0)-1,1000,1)=IF(R$7="","Yes",R$7))/(OFFSET(Data!$A$1,0,MATCH(R$6,Data!$1:$1,0)-1,1000,1)=IF(R$7="","Yes",R$7))*ROW(Data!$C$1:$C$1002),ROW(R142)-ROW(R$7)),1),"")</f>
        <v>VH1</v>
      </c>
      <c r="S142" s="43" t="str">
        <f ca="1">IF(T142="","",IF(INDEX(Data!$BR:$BR,MATCH(T142,Data!$A:$A,0),1)=0,"",INDEX(Data!$BR:$BR,MATCH(T142,Data!$A:$A,0),1)))</f>
        <v/>
      </c>
      <c r="T142" s="43" t="str">
        <f ca="1">IFERROR(INDEX(Data!$A$1:R$1002,_xlfn.AGGREGATE(15,6,(OFFSET(Data!$A$1,0,MATCH(T$6,Data!$1:$1,0)-1,1000,1)=IF(T$7="","Yes",T$7))/(OFFSET(Data!$A$1,0,MATCH(T$6,Data!$1:$1,0)-1,1000,1)=IF(T$7="","Yes",T$7))*ROW(Data!$C$1:$C$1002),ROW(T142)-ROW(T$7)),1),"")</f>
        <v/>
      </c>
      <c r="U142" s="43" t="str">
        <f ca="1">IF(V142="","",IF(INDEX(Data!$BR:$BR,MATCH(V142,Data!$A:$A,0),1)=0,"",INDEX(Data!$BR:$BR,MATCH(V142,Data!$A:$A,0),1)))</f>
        <v/>
      </c>
      <c r="V142" s="43" t="str">
        <f ca="1">IFERROR(INDEX(Data!$A$1:T$1002,_xlfn.AGGREGATE(15,6,(OFFSET(Data!$A$1,0,MATCH(V$6,Data!$1:$1,0)-1,1000,1)=IF(V$7="","Yes",V$7))/(OFFSET(Data!$A$1,0,MATCH(V$6,Data!$1:$1,0)-1,1000,1)=IF(V$7="","Yes",V$7))*ROW(Data!$C$1:$C$1002),ROW(V142)-ROW(V$7)),1),"")</f>
        <v/>
      </c>
      <c r="W142" s="43" t="str">
        <f ca="1">IF(X142="","",IF(INDEX(Data!$BR:$BR,MATCH(X142,Data!$A:$A,0),1)=0,"",INDEX(Data!$BR:$BR,MATCH(X142,Data!$A:$A,0),1)))</f>
        <v/>
      </c>
      <c r="X142" s="43" t="str">
        <f ca="1">IFERROR(INDEX(Data!$A$1:Y$1002,_xlfn.AGGREGATE(15,6,(OFFSET(Data!$A$1,0,MATCH(X$6,Data!$1:$1,0)-1,1000,1)=IF(X$7="","Yes",X$7))/(OFFSET(Data!$A$1,0,MATCH(X$6,Data!$1:$1,0)-1,1000,1)=IF(X$7="","Yes",X$7))*ROW(Data!$C$1:$C$1002),ROW(X142)-ROW(X$7)),1),"")</f>
        <v/>
      </c>
      <c r="Y142" s="43" t="str">
        <f ca="1">IF(Z142="","",IF(INDEX(Data!$BR:$BR,MATCH(Z142,Data!$A:$A,0),1)=0,"",INDEX(Data!$BR:$BR,MATCH(Z142,Data!$A:$A,0),1)))</f>
        <v/>
      </c>
      <c r="Z142" s="43" t="str">
        <f ca="1">IFERROR(INDEX(Data!$A$1:AA$1002,_xlfn.AGGREGATE(15,6,(OFFSET(Data!$A$1,0,MATCH(Z$6,Data!$1:$1,0)-1,1000,1)=IF(Z$7="","Yes",Z$7))/(OFFSET(Data!$A$1,0,MATCH(Z$6,Data!$1:$1,0)-1,1000,1)=IF(Z$7="","Yes",Z$7))*ROW(Data!$C$1:$C$1002),ROW(Z142)-ROW(Z$7)),1),"")</f>
        <v/>
      </c>
      <c r="AA142" s="43" t="str">
        <f ca="1">IF(AB142="","",IF(INDEX(Data!$BR:$BR,MATCH(AB142,Data!$A:$A,0),1)=0,"",INDEX(Data!$BR:$BR,MATCH(AB142,Data!$A:$A,0),1)))</f>
        <v/>
      </c>
      <c r="AB142" s="43" t="str">
        <f ca="1">IFERROR(INDEX(Data!$A$1:AC$1002,_xlfn.AGGREGATE(15,6,(OFFSET(Data!$A$1,0,MATCH(AB$6,Data!$1:$1,0)-1,1000,1)=IF(AB$7="","Yes",AB$7))/(OFFSET(Data!$A$1,0,MATCH(AB$6,Data!$1:$1,0)-1,1000,1)=IF(AB$7="","Yes",AB$7))*ROW(Data!$C$1:$C$1002),ROW(AB142)-ROW(AB$7)),1),"")</f>
        <v/>
      </c>
      <c r="AC142" s="43" t="str">
        <f ca="1">IF(AD142="","",IF(INDEX(Data!$BR:$BR,MATCH(AD142,Data!$A:$A,0),1)=0,"",INDEX(Data!$BR:$BR,MATCH(AD142,Data!$A:$A,0),1)))</f>
        <v/>
      </c>
      <c r="AD142" s="43" t="str">
        <f ca="1">IFERROR(INDEX(Data!$A$1:AE$1002,_xlfn.AGGREGATE(15,6,(OFFSET(Data!$A$1,0,MATCH(AD$6,Data!$1:$1,0)-1,1000,1)=IF(AD$7="","Yes",AD$7))/(OFFSET(Data!$A$1,0,MATCH(AD$6,Data!$1:$1,0)-1,1000,1)=IF(AD$7="","Yes",AD$7))*ROW(Data!$C$1:$C$1002),ROW(AD142)-ROW(AD$7)),1),"")</f>
        <v/>
      </c>
      <c r="AE142" s="43" t="str">
        <f ca="1">IF(AF142="","",IF(INDEX(Data!$BR:$BR,MATCH(AF142,Data!$A:$A,0),1)=0,"",INDEX(Data!$BR:$BR,MATCH(AF142,Data!$A:$A,0),1)))</f>
        <v/>
      </c>
      <c r="AF142" s="43" t="str">
        <f ca="1">IFERROR(INDEX(Data!$A$1:AM$1002,_xlfn.AGGREGATE(15,6,(OFFSET(Data!$A$1,0,MATCH(AF$6,Data!$1:$1,0)-1,1000,1)=IF(AF$7="","Yes",AF$7))/(OFFSET(Data!$A$1,0,MATCH(AF$6,Data!$1:$1,0)-1,1000,1)=IF(AF$7="","Yes",AF$7))*ROW(Data!$C$1:$C$1002),ROW(AF142)-ROW(AF$7)),1),"")</f>
        <v/>
      </c>
      <c r="AG142" s="43" t="str">
        <f ca="1">IF(AH142="","",IF(INDEX(Data!$BR:$BR,MATCH(AH142,Data!$A:$A,0),1)=0,"",INDEX(Data!$BR:$BR,MATCH(AH142,Data!$A:$A,0),1)))</f>
        <v/>
      </c>
      <c r="AH142" s="43" t="str">
        <f ca="1">IFERROR(INDEX(Data!$A$1:AO$1002,_xlfn.AGGREGATE(15,6,(OFFSET(Data!$A$1,0,MATCH(AH$6,Data!$1:$1,0)-1,1000,1)=IF(AH$7="","Yes",AH$7))/(OFFSET(Data!$A$1,0,MATCH(AH$6,Data!$1:$1,0)-1,1000,1)=IF(AH$7="","Yes",AH$7))*ROW(Data!$C$1:$C$1002),ROW(AH142)-ROW(AH$7)),1),"")</f>
        <v/>
      </c>
      <c r="AI142" s="43" t="str">
        <f ca="1">IF(AJ142="","",IF(INDEX(Data!$BR:$BR,MATCH(AJ142,Data!$A:$A,0),1)=0,"",INDEX(Data!$BR:$BR,MATCH(AJ142,Data!$A:$A,0),1)))</f>
        <v/>
      </c>
      <c r="AJ142" s="43" t="str">
        <f ca="1">IFERROR(INDEX(Data!$A$1:AQ$1002,_xlfn.AGGREGATE(15,6,(OFFSET(Data!$A$1,0,MATCH(AJ$6,Data!$1:$1,0)-1,1000,1)=IF(AJ$7="","Yes",AJ$7))/(OFFSET(Data!$A$1,0,MATCH(AJ$6,Data!$1:$1,0)-1,1000,1)=IF(AJ$7="","Yes",AJ$7))*ROW(Data!$C$1:$C$1002),ROW(AJ142)-ROW(AJ$7)),1),"")</f>
        <v/>
      </c>
      <c r="AK142" s="43" t="str">
        <f ca="1">IF(AL142="","",IF(INDEX(Data!$BR:$BR,MATCH(AL142,Data!$A:$A,0),1)=0,"",INDEX(Data!$BR:$BR,MATCH(AL142,Data!$A:$A,0),1)))</f>
        <v/>
      </c>
      <c r="AL142" s="43" t="str">
        <f ca="1">IFERROR(INDEX(Data!$A$1:AS$1002,_xlfn.AGGREGATE(15,6,(OFFSET(Data!$A$1,0,MATCH(AL$6,Data!$1:$1,0)-1,1000,1)=IF(AL$7="","Yes",AL$7))/(OFFSET(Data!$A$1,0,MATCH(AL$6,Data!$1:$1,0)-1,1000,1)=IF(AL$7="","Yes",AL$7))*ROW(Data!$C$1:$C$1002),ROW(AL142)-ROW(AL$7)),1),"")</f>
        <v/>
      </c>
      <c r="AM142" s="43" t="str">
        <f ca="1">IF(AN142="","",IF(INDEX(Data!$BR:$BR,MATCH(AN142,Data!$A:$A,0),1)=0,"",INDEX(Data!$BR:$BR,MATCH(AN142,Data!$A:$A,0),1)))</f>
        <v/>
      </c>
      <c r="AN142" s="43" t="str">
        <f ca="1">IFERROR(INDEX(Data!$A$1:AU$1002,_xlfn.AGGREGATE(15,6,(OFFSET(Data!$A$1,0,MATCH(AN$6,Data!$1:$1,0)-1,1000,1)=IF(AN$7="","Yes",AN$7))/(OFFSET(Data!$A$1,0,MATCH(AN$6,Data!$1:$1,0)-1,1000,1)=IF(AN$7="","Yes",AN$7))*ROW(Data!$C$1:$C$1002),ROW(AN142)-ROW(AN$7)),1),"")</f>
        <v/>
      </c>
    </row>
    <row r="143" spans="1:40" x14ac:dyDescent="0.4">
      <c r="A143" s="43" t="str">
        <f ca="1">IF(B143="","",IF(INDEX(Data!$BR:$BR,MATCH(B143,Data!$A:$A,0),1)=0,"",INDEX(Data!$BR:$BR,MATCH(B143,Data!$A:$A,0),1)))</f>
        <v/>
      </c>
      <c r="B143" s="43" t="str">
        <f ca="1">IFERROR(INDEX(Data!A$1:$A$1002,_xlfn.AGGREGATE(15,6,(OFFSET(Data!$A$1,0,MATCH(B$6,Data!$1:$1,0)-1,1000,1)=IF(B$7="","Yes",B$7))/(OFFSET(Data!$A$1,0,MATCH(B$6,Data!$1:$1,0)-1,1000,1)=IF(B$7="","Yes",B$7))*ROW(Data!$C$1:$C$1002),ROW(B143)-ROW(B$7)),1),"")</f>
        <v/>
      </c>
      <c r="C143" s="43" t="str">
        <f ca="1">IF(D143="","",IF(INDEX(Data!$BR:$BR,MATCH(D143,Data!$A:$A,0),1)=0,"",INDEX(Data!$BR:$BR,MATCH(D143,Data!$A:$A,0),1)))</f>
        <v/>
      </c>
      <c r="D143" s="43" t="str">
        <f ca="1">IFERROR(INDEX(Data!$A$1:C$1002,_xlfn.AGGREGATE(15,6,(OFFSET(Data!$A$1,0,MATCH(D$6,Data!$1:$1,0)-1,1000,1)=IF(D$7="","Yes",D$7))/(OFFSET(Data!$A$1,0,MATCH(D$6,Data!$1:$1,0)-1,1000,1)=IF(D$7="","Yes",D$7))*ROW(Data!$C$1:$C$1002),ROW(D143)-ROW(D$7)),1),"")</f>
        <v/>
      </c>
      <c r="E143" s="43" t="str">
        <f ca="1">IF(F143="","",IF(INDEX(Data!$BR:$BR,MATCH(F143,Data!$A:$A,0),1)=0,"",INDEX(Data!$BR:$BR,MATCH(F143,Data!$A:$A,0),1)))</f>
        <v/>
      </c>
      <c r="F143" s="43" t="str">
        <f ca="1">IFERROR(INDEX(Data!$A$1:E$1002,_xlfn.AGGREGATE(15,6,(OFFSET(Data!$A$1,0,MATCH(F$6,Data!$1:$1,0)-1,1000,1)=IF(F$7="","Yes",F$7))/(OFFSET(Data!$A$1,0,MATCH(F$6,Data!$1:$1,0)-1,1000,1)=IF(F$7="","Yes",F$7))*ROW(Data!$C$1:$C$1002),ROW(F143)-ROW(F$7)),1),"")</f>
        <v/>
      </c>
      <c r="G143" s="43" t="str">
        <f ca="1">IF(H143="","",IF(INDEX(Data!$BR:$BR,MATCH(H143,Data!$A:$A,0),1)=0,"",INDEX(Data!$BR:$BR,MATCH(H143,Data!$A:$A,0),1)))</f>
        <v/>
      </c>
      <c r="H143" s="43" t="str">
        <f ca="1">IFERROR(INDEX(Data!$A$1:G$1002,_xlfn.AGGREGATE(15,6,(OFFSET(Data!$A$1,0,MATCH(H$6,Data!$1:$1,0)-1,1000,1)=IF(H$7="","Yes",H$7))/(OFFSET(Data!$A$1,0,MATCH(H$6,Data!$1:$1,0)-1,1000,1)=IF(H$7="","Yes",H$7))*ROW(Data!$C$1:$C$1002),ROW(H143)-ROW(H$7)),1),"")</f>
        <v/>
      </c>
      <c r="I143" s="43" t="str">
        <f ca="1">IF(J143="","",IF(INDEX(Data!$BR:$BR,MATCH(J143,Data!$A:$A,0),1)=0,"",INDEX(Data!$BR:$BR,MATCH(J143,Data!$A:$A,0),1)))</f>
        <v/>
      </c>
      <c r="J143" s="43" t="str">
        <f ca="1">IFERROR(INDEX(Data!$A$1:I$1002,_xlfn.AGGREGATE(15,6,(OFFSET(Data!$A$1,0,MATCH(J$6,Data!$1:$1,0)-1,1000,1)=IF(J$7="","Yes",J$7))/(OFFSET(Data!$A$1,0,MATCH(J$6,Data!$1:$1,0)-1,1000,1)=IF(J$7="","Yes",J$7))*ROW(Data!$C$1:$C$1002),ROW(J143)-ROW(J$7)),1),"")</f>
        <v/>
      </c>
      <c r="K143" s="43" t="str">
        <f ca="1">IF(L143="","",IF(INDEX(Data!$BR:$BR,MATCH(L143,Data!$A:$A,0),1)=0,"",INDEX(Data!$BR:$BR,MATCH(L143,Data!$A:$A,0),1)))</f>
        <v/>
      </c>
      <c r="L143" s="43" t="str">
        <f ca="1">IFERROR(INDEX(Data!$A$1:K$1002,_xlfn.AGGREGATE(15,6,(OFFSET(Data!$A$1,0,MATCH(L$6,Data!$1:$1,0)-1,1000,1)=IF(L$7="","Yes",L$7))/(OFFSET(Data!$A$1,0,MATCH(L$6,Data!$1:$1,0)-1,1000,1)=IF(L$7="","Yes",L$7))*ROW(Data!$C$1:$C$1002),ROW(L143)-ROW(L$7)),1),"")</f>
        <v/>
      </c>
      <c r="M143" s="43" t="str">
        <f ca="1">IF(N143="","",IF(INDEX(Data!$BR:$BR,MATCH(N143,Data!$A:$A,0),1)=0,"",INDEX(Data!$BR:$BR,MATCH(N143,Data!$A:$A,0),1)))</f>
        <v/>
      </c>
      <c r="N143" s="43" t="str">
        <f ca="1">IFERROR(INDEX(Data!$A$1:M$1002,_xlfn.AGGREGATE(15,6,(OFFSET(Data!$A$1,0,MATCH(N$6,Data!$1:$1,0)-1,1000,1)=IF(N$7="","Yes",N$7))/(OFFSET(Data!$A$1,0,MATCH(N$6,Data!$1:$1,0)-1,1000,1)=IF(N$7="","Yes",N$7))*ROW(Data!$C$1:$C$1002),ROW(N143)-ROW(N$7)),1),"")</f>
        <v/>
      </c>
      <c r="O143" s="43" t="str">
        <f ca="1">IF(P143="","",IF(INDEX(Data!$BR:$BR,MATCH(P143,Data!$A:$A,0),1)=0,"",INDEX(Data!$BR:$BR,MATCH(P143,Data!$A:$A,0),1)))</f>
        <v/>
      </c>
      <c r="P143" s="43" t="str">
        <f ca="1">IFERROR(INDEX(Data!$A$1:O$1002,_xlfn.AGGREGATE(15,6,(OFFSET(Data!$A$1,0,MATCH(P$6,Data!$1:$1,0)-1,1000,1)=IF(P$7="","Yes",P$7))/(OFFSET(Data!$A$1,0,MATCH(P$6,Data!$1:$1,0)-1,1000,1)=IF(P$7="","Yes",P$7))*ROW(Data!$C$1:$C$1002),ROW(P143)-ROW(P$7)),1),"")</f>
        <v/>
      </c>
      <c r="Q143" s="43" t="str">
        <f ca="1">IF(R143="","",IF(INDEX(Data!$BR:$BR,MATCH(R143,Data!$A:$A,0),1)=0,"",INDEX(Data!$BR:$BR,MATCH(R143,Data!$A:$A,0),1)))</f>
        <v/>
      </c>
      <c r="R143" s="43" t="str">
        <f ca="1">IFERROR(INDEX(Data!$A$1:Q$1002,_xlfn.AGGREGATE(15,6,(OFFSET(Data!$A$1,0,MATCH(R$6,Data!$1:$1,0)-1,1000,1)=IF(R$7="","Yes",R$7))/(OFFSET(Data!$A$1,0,MATCH(R$6,Data!$1:$1,0)-1,1000,1)=IF(R$7="","Yes",R$7))*ROW(Data!$C$1:$C$1002),ROW(R143)-ROW(R$7)),1),"")</f>
        <v>Viceland</v>
      </c>
      <c r="S143" s="43" t="str">
        <f ca="1">IF(T143="","",IF(INDEX(Data!$BR:$BR,MATCH(T143,Data!$A:$A,0),1)=0,"",INDEX(Data!$BR:$BR,MATCH(T143,Data!$A:$A,0),1)))</f>
        <v/>
      </c>
      <c r="T143" s="43" t="str">
        <f ca="1">IFERROR(INDEX(Data!$A$1:R$1002,_xlfn.AGGREGATE(15,6,(OFFSET(Data!$A$1,0,MATCH(T$6,Data!$1:$1,0)-1,1000,1)=IF(T$7="","Yes",T$7))/(OFFSET(Data!$A$1,0,MATCH(T$6,Data!$1:$1,0)-1,1000,1)=IF(T$7="","Yes",T$7))*ROW(Data!$C$1:$C$1002),ROW(T143)-ROW(T$7)),1),"")</f>
        <v/>
      </c>
      <c r="U143" s="43" t="str">
        <f ca="1">IF(V143="","",IF(INDEX(Data!$BR:$BR,MATCH(V143,Data!$A:$A,0),1)=0,"",INDEX(Data!$BR:$BR,MATCH(V143,Data!$A:$A,0),1)))</f>
        <v/>
      </c>
      <c r="V143" s="43" t="str">
        <f ca="1">IFERROR(INDEX(Data!$A$1:T$1002,_xlfn.AGGREGATE(15,6,(OFFSET(Data!$A$1,0,MATCH(V$6,Data!$1:$1,0)-1,1000,1)=IF(V$7="","Yes",V$7))/(OFFSET(Data!$A$1,0,MATCH(V$6,Data!$1:$1,0)-1,1000,1)=IF(V$7="","Yes",V$7))*ROW(Data!$C$1:$C$1002),ROW(V143)-ROW(V$7)),1),"")</f>
        <v/>
      </c>
      <c r="W143" s="43" t="str">
        <f ca="1">IF(X143="","",IF(INDEX(Data!$BR:$BR,MATCH(X143,Data!$A:$A,0),1)=0,"",INDEX(Data!$BR:$BR,MATCH(X143,Data!$A:$A,0),1)))</f>
        <v/>
      </c>
      <c r="X143" s="43" t="str">
        <f ca="1">IFERROR(INDEX(Data!$A$1:Y$1002,_xlfn.AGGREGATE(15,6,(OFFSET(Data!$A$1,0,MATCH(X$6,Data!$1:$1,0)-1,1000,1)=IF(X$7="","Yes",X$7))/(OFFSET(Data!$A$1,0,MATCH(X$6,Data!$1:$1,0)-1,1000,1)=IF(X$7="","Yes",X$7))*ROW(Data!$C$1:$C$1002),ROW(X143)-ROW(X$7)),1),"")</f>
        <v/>
      </c>
      <c r="Y143" s="43" t="str">
        <f ca="1">IF(Z143="","",IF(INDEX(Data!$BR:$BR,MATCH(Z143,Data!$A:$A,0),1)=0,"",INDEX(Data!$BR:$BR,MATCH(Z143,Data!$A:$A,0),1)))</f>
        <v/>
      </c>
      <c r="Z143" s="43" t="str">
        <f ca="1">IFERROR(INDEX(Data!$A$1:AA$1002,_xlfn.AGGREGATE(15,6,(OFFSET(Data!$A$1,0,MATCH(Z$6,Data!$1:$1,0)-1,1000,1)=IF(Z$7="","Yes",Z$7))/(OFFSET(Data!$A$1,0,MATCH(Z$6,Data!$1:$1,0)-1,1000,1)=IF(Z$7="","Yes",Z$7))*ROW(Data!$C$1:$C$1002),ROW(Z143)-ROW(Z$7)),1),"")</f>
        <v/>
      </c>
      <c r="AA143" s="43" t="str">
        <f ca="1">IF(AB143="","",IF(INDEX(Data!$BR:$BR,MATCH(AB143,Data!$A:$A,0),1)=0,"",INDEX(Data!$BR:$BR,MATCH(AB143,Data!$A:$A,0),1)))</f>
        <v/>
      </c>
      <c r="AB143" s="43" t="str">
        <f ca="1">IFERROR(INDEX(Data!$A$1:AC$1002,_xlfn.AGGREGATE(15,6,(OFFSET(Data!$A$1,0,MATCH(AB$6,Data!$1:$1,0)-1,1000,1)=IF(AB$7="","Yes",AB$7))/(OFFSET(Data!$A$1,0,MATCH(AB$6,Data!$1:$1,0)-1,1000,1)=IF(AB$7="","Yes",AB$7))*ROW(Data!$C$1:$C$1002),ROW(AB143)-ROW(AB$7)),1),"")</f>
        <v/>
      </c>
      <c r="AC143" s="43" t="str">
        <f ca="1">IF(AD143="","",IF(INDEX(Data!$BR:$BR,MATCH(AD143,Data!$A:$A,0),1)=0,"",INDEX(Data!$BR:$BR,MATCH(AD143,Data!$A:$A,0),1)))</f>
        <v/>
      </c>
      <c r="AD143" s="43" t="str">
        <f ca="1">IFERROR(INDEX(Data!$A$1:AE$1002,_xlfn.AGGREGATE(15,6,(OFFSET(Data!$A$1,0,MATCH(AD$6,Data!$1:$1,0)-1,1000,1)=IF(AD$7="","Yes",AD$7))/(OFFSET(Data!$A$1,0,MATCH(AD$6,Data!$1:$1,0)-1,1000,1)=IF(AD$7="","Yes",AD$7))*ROW(Data!$C$1:$C$1002),ROW(AD143)-ROW(AD$7)),1),"")</f>
        <v/>
      </c>
      <c r="AE143" s="43" t="str">
        <f ca="1">IF(AF143="","",IF(INDEX(Data!$BR:$BR,MATCH(AF143,Data!$A:$A,0),1)=0,"",INDEX(Data!$BR:$BR,MATCH(AF143,Data!$A:$A,0),1)))</f>
        <v/>
      </c>
      <c r="AF143" s="43" t="str">
        <f ca="1">IFERROR(INDEX(Data!$A$1:AM$1002,_xlfn.AGGREGATE(15,6,(OFFSET(Data!$A$1,0,MATCH(AF$6,Data!$1:$1,0)-1,1000,1)=IF(AF$7="","Yes",AF$7))/(OFFSET(Data!$A$1,0,MATCH(AF$6,Data!$1:$1,0)-1,1000,1)=IF(AF$7="","Yes",AF$7))*ROW(Data!$C$1:$C$1002),ROW(AF143)-ROW(AF$7)),1),"")</f>
        <v/>
      </c>
      <c r="AG143" s="43" t="str">
        <f ca="1">IF(AH143="","",IF(INDEX(Data!$BR:$BR,MATCH(AH143,Data!$A:$A,0),1)=0,"",INDEX(Data!$BR:$BR,MATCH(AH143,Data!$A:$A,0),1)))</f>
        <v/>
      </c>
      <c r="AH143" s="43" t="str">
        <f ca="1">IFERROR(INDEX(Data!$A$1:AO$1002,_xlfn.AGGREGATE(15,6,(OFFSET(Data!$A$1,0,MATCH(AH$6,Data!$1:$1,0)-1,1000,1)=IF(AH$7="","Yes",AH$7))/(OFFSET(Data!$A$1,0,MATCH(AH$6,Data!$1:$1,0)-1,1000,1)=IF(AH$7="","Yes",AH$7))*ROW(Data!$C$1:$C$1002),ROW(AH143)-ROW(AH$7)),1),"")</f>
        <v/>
      </c>
      <c r="AI143" s="43" t="str">
        <f ca="1">IF(AJ143="","",IF(INDEX(Data!$BR:$BR,MATCH(AJ143,Data!$A:$A,0),1)=0,"",INDEX(Data!$BR:$BR,MATCH(AJ143,Data!$A:$A,0),1)))</f>
        <v/>
      </c>
      <c r="AJ143" s="43" t="str">
        <f ca="1">IFERROR(INDEX(Data!$A$1:AQ$1002,_xlfn.AGGREGATE(15,6,(OFFSET(Data!$A$1,0,MATCH(AJ$6,Data!$1:$1,0)-1,1000,1)=IF(AJ$7="","Yes",AJ$7))/(OFFSET(Data!$A$1,0,MATCH(AJ$6,Data!$1:$1,0)-1,1000,1)=IF(AJ$7="","Yes",AJ$7))*ROW(Data!$C$1:$C$1002),ROW(AJ143)-ROW(AJ$7)),1),"")</f>
        <v/>
      </c>
      <c r="AK143" s="43" t="str">
        <f ca="1">IF(AL143="","",IF(INDEX(Data!$BR:$BR,MATCH(AL143,Data!$A:$A,0),1)=0,"",INDEX(Data!$BR:$BR,MATCH(AL143,Data!$A:$A,0),1)))</f>
        <v/>
      </c>
      <c r="AL143" s="43" t="str">
        <f ca="1">IFERROR(INDEX(Data!$A$1:AS$1002,_xlfn.AGGREGATE(15,6,(OFFSET(Data!$A$1,0,MATCH(AL$6,Data!$1:$1,0)-1,1000,1)=IF(AL$7="","Yes",AL$7))/(OFFSET(Data!$A$1,0,MATCH(AL$6,Data!$1:$1,0)-1,1000,1)=IF(AL$7="","Yes",AL$7))*ROW(Data!$C$1:$C$1002),ROW(AL143)-ROW(AL$7)),1),"")</f>
        <v/>
      </c>
      <c r="AM143" s="43" t="str">
        <f ca="1">IF(AN143="","",IF(INDEX(Data!$BR:$BR,MATCH(AN143,Data!$A:$A,0),1)=0,"",INDEX(Data!$BR:$BR,MATCH(AN143,Data!$A:$A,0),1)))</f>
        <v/>
      </c>
      <c r="AN143" s="43" t="str">
        <f ca="1">IFERROR(INDEX(Data!$A$1:AU$1002,_xlfn.AGGREGATE(15,6,(OFFSET(Data!$A$1,0,MATCH(AN$6,Data!$1:$1,0)-1,1000,1)=IF(AN$7="","Yes",AN$7))/(OFFSET(Data!$A$1,0,MATCH(AN$6,Data!$1:$1,0)-1,1000,1)=IF(AN$7="","Yes",AN$7))*ROW(Data!$C$1:$C$1002),ROW(AN143)-ROW(AN$7)),1),"")</f>
        <v/>
      </c>
    </row>
    <row r="144" spans="1:40" x14ac:dyDescent="0.4">
      <c r="A144" s="43" t="str">
        <f ca="1">IF(B144="","",IF(INDEX(Data!$BR:$BR,MATCH(B144,Data!$A:$A,0),1)=0,"",INDEX(Data!$BR:$BR,MATCH(B144,Data!$A:$A,0),1)))</f>
        <v/>
      </c>
      <c r="B144" s="43" t="str">
        <f ca="1">IFERROR(INDEX(Data!A$1:$A$1002,_xlfn.AGGREGATE(15,6,(OFFSET(Data!$A$1,0,MATCH(B$6,Data!$1:$1,0)-1,1000,1)=IF(B$7="","Yes",B$7))/(OFFSET(Data!$A$1,0,MATCH(B$6,Data!$1:$1,0)-1,1000,1)=IF(B$7="","Yes",B$7))*ROW(Data!$C$1:$C$1002),ROW(B144)-ROW(B$7)),1),"")</f>
        <v/>
      </c>
      <c r="C144" s="43" t="str">
        <f ca="1">IF(D144="","",IF(INDEX(Data!$BR:$BR,MATCH(D144,Data!$A:$A,0),1)=0,"",INDEX(Data!$BR:$BR,MATCH(D144,Data!$A:$A,0),1)))</f>
        <v/>
      </c>
      <c r="D144" s="43" t="str">
        <f ca="1">IFERROR(INDEX(Data!$A$1:C$1002,_xlfn.AGGREGATE(15,6,(OFFSET(Data!$A$1,0,MATCH(D$6,Data!$1:$1,0)-1,1000,1)=IF(D$7="","Yes",D$7))/(OFFSET(Data!$A$1,0,MATCH(D$6,Data!$1:$1,0)-1,1000,1)=IF(D$7="","Yes",D$7))*ROW(Data!$C$1:$C$1002),ROW(D144)-ROW(D$7)),1),"")</f>
        <v/>
      </c>
      <c r="E144" s="43" t="str">
        <f ca="1">IF(F144="","",IF(INDEX(Data!$BR:$BR,MATCH(F144,Data!$A:$A,0),1)=0,"",INDEX(Data!$BR:$BR,MATCH(F144,Data!$A:$A,0),1)))</f>
        <v/>
      </c>
      <c r="F144" s="43" t="str">
        <f ca="1">IFERROR(INDEX(Data!$A$1:E$1002,_xlfn.AGGREGATE(15,6,(OFFSET(Data!$A$1,0,MATCH(F$6,Data!$1:$1,0)-1,1000,1)=IF(F$7="","Yes",F$7))/(OFFSET(Data!$A$1,0,MATCH(F$6,Data!$1:$1,0)-1,1000,1)=IF(F$7="","Yes",F$7))*ROW(Data!$C$1:$C$1002),ROW(F144)-ROW(F$7)),1),"")</f>
        <v/>
      </c>
      <c r="G144" s="43" t="str">
        <f ca="1">IF(H144="","",IF(INDEX(Data!$BR:$BR,MATCH(H144,Data!$A:$A,0),1)=0,"",INDEX(Data!$BR:$BR,MATCH(H144,Data!$A:$A,0),1)))</f>
        <v/>
      </c>
      <c r="H144" s="43" t="str">
        <f ca="1">IFERROR(INDEX(Data!$A$1:G$1002,_xlfn.AGGREGATE(15,6,(OFFSET(Data!$A$1,0,MATCH(H$6,Data!$1:$1,0)-1,1000,1)=IF(H$7="","Yes",H$7))/(OFFSET(Data!$A$1,0,MATCH(H$6,Data!$1:$1,0)-1,1000,1)=IF(H$7="","Yes",H$7))*ROW(Data!$C$1:$C$1002),ROW(H144)-ROW(H$7)),1),"")</f>
        <v/>
      </c>
      <c r="I144" s="43" t="str">
        <f ca="1">IF(J144="","",IF(INDEX(Data!$BR:$BR,MATCH(J144,Data!$A:$A,0),1)=0,"",INDEX(Data!$BR:$BR,MATCH(J144,Data!$A:$A,0),1)))</f>
        <v/>
      </c>
      <c r="J144" s="43" t="str">
        <f ca="1">IFERROR(INDEX(Data!$A$1:I$1002,_xlfn.AGGREGATE(15,6,(OFFSET(Data!$A$1,0,MATCH(J$6,Data!$1:$1,0)-1,1000,1)=IF(J$7="","Yes",J$7))/(OFFSET(Data!$A$1,0,MATCH(J$6,Data!$1:$1,0)-1,1000,1)=IF(J$7="","Yes",J$7))*ROW(Data!$C$1:$C$1002),ROW(J144)-ROW(J$7)),1),"")</f>
        <v/>
      </c>
      <c r="K144" s="43" t="str">
        <f ca="1">IF(L144="","",IF(INDEX(Data!$BR:$BR,MATCH(L144,Data!$A:$A,0),1)=0,"",INDEX(Data!$BR:$BR,MATCH(L144,Data!$A:$A,0),1)))</f>
        <v/>
      </c>
      <c r="L144" s="43" t="str">
        <f ca="1">IFERROR(INDEX(Data!$A$1:K$1002,_xlfn.AGGREGATE(15,6,(OFFSET(Data!$A$1,0,MATCH(L$6,Data!$1:$1,0)-1,1000,1)=IF(L$7="","Yes",L$7))/(OFFSET(Data!$A$1,0,MATCH(L$6,Data!$1:$1,0)-1,1000,1)=IF(L$7="","Yes",L$7))*ROW(Data!$C$1:$C$1002),ROW(L144)-ROW(L$7)),1),"")</f>
        <v/>
      </c>
      <c r="M144" s="43" t="str">
        <f ca="1">IF(N144="","",IF(INDEX(Data!$BR:$BR,MATCH(N144,Data!$A:$A,0),1)=0,"",INDEX(Data!$BR:$BR,MATCH(N144,Data!$A:$A,0),1)))</f>
        <v/>
      </c>
      <c r="N144" s="43" t="str">
        <f ca="1">IFERROR(INDEX(Data!$A$1:M$1002,_xlfn.AGGREGATE(15,6,(OFFSET(Data!$A$1,0,MATCH(N$6,Data!$1:$1,0)-1,1000,1)=IF(N$7="","Yes",N$7))/(OFFSET(Data!$A$1,0,MATCH(N$6,Data!$1:$1,0)-1,1000,1)=IF(N$7="","Yes",N$7))*ROW(Data!$C$1:$C$1002),ROW(N144)-ROW(N$7)),1),"")</f>
        <v/>
      </c>
      <c r="O144" s="43" t="str">
        <f ca="1">IF(P144="","",IF(INDEX(Data!$BR:$BR,MATCH(P144,Data!$A:$A,0),1)=0,"",INDEX(Data!$BR:$BR,MATCH(P144,Data!$A:$A,0),1)))</f>
        <v/>
      </c>
      <c r="P144" s="43" t="str">
        <f ca="1">IFERROR(INDEX(Data!$A$1:O$1002,_xlfn.AGGREGATE(15,6,(OFFSET(Data!$A$1,0,MATCH(P$6,Data!$1:$1,0)-1,1000,1)=IF(P$7="","Yes",P$7))/(OFFSET(Data!$A$1,0,MATCH(P$6,Data!$1:$1,0)-1,1000,1)=IF(P$7="","Yes",P$7))*ROW(Data!$C$1:$C$1002),ROW(P144)-ROW(P$7)),1),"")</f>
        <v/>
      </c>
      <c r="Q144" s="43" t="str">
        <f ca="1">IF(R144="","",IF(INDEX(Data!$BR:$BR,MATCH(R144,Data!$A:$A,0),1)=0,"",INDEX(Data!$BR:$BR,MATCH(R144,Data!$A:$A,0),1)))</f>
        <v/>
      </c>
      <c r="R144" s="43" t="str">
        <f ca="1">IFERROR(INDEX(Data!$A$1:Q$1002,_xlfn.AGGREGATE(15,6,(OFFSET(Data!$A$1,0,MATCH(R$6,Data!$1:$1,0)-1,1000,1)=IF(R$7="","Yes",R$7))/(OFFSET(Data!$A$1,0,MATCH(R$6,Data!$1:$1,0)-1,1000,1)=IF(R$7="","Yes",R$7))*ROW(Data!$C$1:$C$1002),ROW(R144)-ROW(R$7)),1),"")</f>
        <v>We TV</v>
      </c>
      <c r="S144" s="43" t="str">
        <f ca="1">IF(T144="","",IF(INDEX(Data!$BR:$BR,MATCH(T144,Data!$A:$A,0),1)=0,"",INDEX(Data!$BR:$BR,MATCH(T144,Data!$A:$A,0),1)))</f>
        <v/>
      </c>
      <c r="T144" s="43" t="str">
        <f ca="1">IFERROR(INDEX(Data!$A$1:R$1002,_xlfn.AGGREGATE(15,6,(OFFSET(Data!$A$1,0,MATCH(T$6,Data!$1:$1,0)-1,1000,1)=IF(T$7="","Yes",T$7))/(OFFSET(Data!$A$1,0,MATCH(T$6,Data!$1:$1,0)-1,1000,1)=IF(T$7="","Yes",T$7))*ROW(Data!$C$1:$C$1002),ROW(T144)-ROW(T$7)),1),"")</f>
        <v/>
      </c>
      <c r="U144" s="43" t="str">
        <f ca="1">IF(V144="","",IF(INDEX(Data!$BR:$BR,MATCH(V144,Data!$A:$A,0),1)=0,"",INDEX(Data!$BR:$BR,MATCH(V144,Data!$A:$A,0),1)))</f>
        <v/>
      </c>
      <c r="V144" s="43" t="str">
        <f ca="1">IFERROR(INDEX(Data!$A$1:T$1002,_xlfn.AGGREGATE(15,6,(OFFSET(Data!$A$1,0,MATCH(V$6,Data!$1:$1,0)-1,1000,1)=IF(V$7="","Yes",V$7))/(OFFSET(Data!$A$1,0,MATCH(V$6,Data!$1:$1,0)-1,1000,1)=IF(V$7="","Yes",V$7))*ROW(Data!$C$1:$C$1002),ROW(V144)-ROW(V$7)),1),"")</f>
        <v/>
      </c>
      <c r="W144" s="43" t="str">
        <f ca="1">IF(X144="","",IF(INDEX(Data!$BR:$BR,MATCH(X144,Data!$A:$A,0),1)=0,"",INDEX(Data!$BR:$BR,MATCH(X144,Data!$A:$A,0),1)))</f>
        <v/>
      </c>
      <c r="X144" s="43" t="str">
        <f ca="1">IFERROR(INDEX(Data!$A$1:Y$1002,_xlfn.AGGREGATE(15,6,(OFFSET(Data!$A$1,0,MATCH(X$6,Data!$1:$1,0)-1,1000,1)=IF(X$7="","Yes",X$7))/(OFFSET(Data!$A$1,0,MATCH(X$6,Data!$1:$1,0)-1,1000,1)=IF(X$7="","Yes",X$7))*ROW(Data!$C$1:$C$1002),ROW(X144)-ROW(X$7)),1),"")</f>
        <v/>
      </c>
      <c r="Y144" s="43" t="str">
        <f ca="1">IF(Z144="","",IF(INDEX(Data!$BR:$BR,MATCH(Z144,Data!$A:$A,0),1)=0,"",INDEX(Data!$BR:$BR,MATCH(Z144,Data!$A:$A,0),1)))</f>
        <v/>
      </c>
      <c r="Z144" s="43" t="str">
        <f ca="1">IFERROR(INDEX(Data!$A$1:AA$1002,_xlfn.AGGREGATE(15,6,(OFFSET(Data!$A$1,0,MATCH(Z$6,Data!$1:$1,0)-1,1000,1)=IF(Z$7="","Yes",Z$7))/(OFFSET(Data!$A$1,0,MATCH(Z$6,Data!$1:$1,0)-1,1000,1)=IF(Z$7="","Yes",Z$7))*ROW(Data!$C$1:$C$1002),ROW(Z144)-ROW(Z$7)),1),"")</f>
        <v/>
      </c>
      <c r="AA144" s="43" t="str">
        <f ca="1">IF(AB144="","",IF(INDEX(Data!$BR:$BR,MATCH(AB144,Data!$A:$A,0),1)=0,"",INDEX(Data!$BR:$BR,MATCH(AB144,Data!$A:$A,0),1)))</f>
        <v/>
      </c>
      <c r="AB144" s="43" t="str">
        <f ca="1">IFERROR(INDEX(Data!$A$1:AC$1002,_xlfn.AGGREGATE(15,6,(OFFSET(Data!$A$1,0,MATCH(AB$6,Data!$1:$1,0)-1,1000,1)=IF(AB$7="","Yes",AB$7))/(OFFSET(Data!$A$1,0,MATCH(AB$6,Data!$1:$1,0)-1,1000,1)=IF(AB$7="","Yes",AB$7))*ROW(Data!$C$1:$C$1002),ROW(AB144)-ROW(AB$7)),1),"")</f>
        <v/>
      </c>
      <c r="AC144" s="43" t="str">
        <f ca="1">IF(AD144="","",IF(INDEX(Data!$BR:$BR,MATCH(AD144,Data!$A:$A,0),1)=0,"",INDEX(Data!$BR:$BR,MATCH(AD144,Data!$A:$A,0),1)))</f>
        <v/>
      </c>
      <c r="AD144" s="43" t="str">
        <f ca="1">IFERROR(INDEX(Data!$A$1:AE$1002,_xlfn.AGGREGATE(15,6,(OFFSET(Data!$A$1,0,MATCH(AD$6,Data!$1:$1,0)-1,1000,1)=IF(AD$7="","Yes",AD$7))/(OFFSET(Data!$A$1,0,MATCH(AD$6,Data!$1:$1,0)-1,1000,1)=IF(AD$7="","Yes",AD$7))*ROW(Data!$C$1:$C$1002),ROW(AD144)-ROW(AD$7)),1),"")</f>
        <v/>
      </c>
      <c r="AE144" s="43" t="str">
        <f ca="1">IF(AF144="","",IF(INDEX(Data!$BR:$BR,MATCH(AF144,Data!$A:$A,0),1)=0,"",INDEX(Data!$BR:$BR,MATCH(AF144,Data!$A:$A,0),1)))</f>
        <v/>
      </c>
      <c r="AF144" s="43" t="str">
        <f ca="1">IFERROR(INDEX(Data!$A$1:AM$1002,_xlfn.AGGREGATE(15,6,(OFFSET(Data!$A$1,0,MATCH(AF$6,Data!$1:$1,0)-1,1000,1)=IF(AF$7="","Yes",AF$7))/(OFFSET(Data!$A$1,0,MATCH(AF$6,Data!$1:$1,0)-1,1000,1)=IF(AF$7="","Yes",AF$7))*ROW(Data!$C$1:$C$1002),ROW(AF144)-ROW(AF$7)),1),"")</f>
        <v/>
      </c>
      <c r="AG144" s="43" t="str">
        <f ca="1">IF(AH144="","",IF(INDEX(Data!$BR:$BR,MATCH(AH144,Data!$A:$A,0),1)=0,"",INDEX(Data!$BR:$BR,MATCH(AH144,Data!$A:$A,0),1)))</f>
        <v/>
      </c>
      <c r="AH144" s="43" t="str">
        <f ca="1">IFERROR(INDEX(Data!$A$1:AO$1002,_xlfn.AGGREGATE(15,6,(OFFSET(Data!$A$1,0,MATCH(AH$6,Data!$1:$1,0)-1,1000,1)=IF(AH$7="","Yes",AH$7))/(OFFSET(Data!$A$1,0,MATCH(AH$6,Data!$1:$1,0)-1,1000,1)=IF(AH$7="","Yes",AH$7))*ROW(Data!$C$1:$C$1002),ROW(AH144)-ROW(AH$7)),1),"")</f>
        <v/>
      </c>
      <c r="AI144" s="43" t="str">
        <f ca="1">IF(AJ144="","",IF(INDEX(Data!$BR:$BR,MATCH(AJ144,Data!$A:$A,0),1)=0,"",INDEX(Data!$BR:$BR,MATCH(AJ144,Data!$A:$A,0),1)))</f>
        <v/>
      </c>
      <c r="AJ144" s="43" t="str">
        <f ca="1">IFERROR(INDEX(Data!$A$1:AQ$1002,_xlfn.AGGREGATE(15,6,(OFFSET(Data!$A$1,0,MATCH(AJ$6,Data!$1:$1,0)-1,1000,1)=IF(AJ$7="","Yes",AJ$7))/(OFFSET(Data!$A$1,0,MATCH(AJ$6,Data!$1:$1,0)-1,1000,1)=IF(AJ$7="","Yes",AJ$7))*ROW(Data!$C$1:$C$1002),ROW(AJ144)-ROW(AJ$7)),1),"")</f>
        <v/>
      </c>
      <c r="AK144" s="43" t="str">
        <f ca="1">IF(AL144="","",IF(INDEX(Data!$BR:$BR,MATCH(AL144,Data!$A:$A,0),1)=0,"",INDEX(Data!$BR:$BR,MATCH(AL144,Data!$A:$A,0),1)))</f>
        <v/>
      </c>
      <c r="AL144" s="43" t="str">
        <f ca="1">IFERROR(INDEX(Data!$A$1:AS$1002,_xlfn.AGGREGATE(15,6,(OFFSET(Data!$A$1,0,MATCH(AL$6,Data!$1:$1,0)-1,1000,1)=IF(AL$7="","Yes",AL$7))/(OFFSET(Data!$A$1,0,MATCH(AL$6,Data!$1:$1,0)-1,1000,1)=IF(AL$7="","Yes",AL$7))*ROW(Data!$C$1:$C$1002),ROW(AL144)-ROW(AL$7)),1),"")</f>
        <v/>
      </c>
      <c r="AM144" s="43" t="str">
        <f ca="1">IF(AN144="","",IF(INDEX(Data!$BR:$BR,MATCH(AN144,Data!$A:$A,0),1)=0,"",INDEX(Data!$BR:$BR,MATCH(AN144,Data!$A:$A,0),1)))</f>
        <v/>
      </c>
      <c r="AN144" s="43" t="str">
        <f ca="1">IFERROR(INDEX(Data!$A$1:AU$1002,_xlfn.AGGREGATE(15,6,(OFFSET(Data!$A$1,0,MATCH(AN$6,Data!$1:$1,0)-1,1000,1)=IF(AN$7="","Yes",AN$7))/(OFFSET(Data!$A$1,0,MATCH(AN$6,Data!$1:$1,0)-1,1000,1)=IF(AN$7="","Yes",AN$7))*ROW(Data!$C$1:$C$1002),ROW(AN144)-ROW(AN$7)),1),"")</f>
        <v/>
      </c>
    </row>
    <row r="145" spans="1:40" x14ac:dyDescent="0.4">
      <c r="A145" s="43" t="str">
        <f ca="1">IF(B145="","",IF(INDEX(Data!$BR:$BR,MATCH(B145,Data!$A:$A,0),1)=0,"",INDEX(Data!$BR:$BR,MATCH(B145,Data!$A:$A,0),1)))</f>
        <v/>
      </c>
      <c r="B145" s="43" t="str">
        <f ca="1">IFERROR(INDEX(Data!A$1:$A$1002,_xlfn.AGGREGATE(15,6,(OFFSET(Data!$A$1,0,MATCH(B$6,Data!$1:$1,0)-1,1000,1)=IF(B$7="","Yes",B$7))/(OFFSET(Data!$A$1,0,MATCH(B$6,Data!$1:$1,0)-1,1000,1)=IF(B$7="","Yes",B$7))*ROW(Data!$C$1:$C$1002),ROW(B145)-ROW(B$7)),1),"")</f>
        <v/>
      </c>
      <c r="C145" s="43" t="str">
        <f ca="1">IF(D145="","",IF(INDEX(Data!$BR:$BR,MATCH(D145,Data!$A:$A,0),1)=0,"",INDEX(Data!$BR:$BR,MATCH(D145,Data!$A:$A,0),1)))</f>
        <v/>
      </c>
      <c r="D145" s="43" t="str">
        <f ca="1">IFERROR(INDEX(Data!$A$1:C$1002,_xlfn.AGGREGATE(15,6,(OFFSET(Data!$A$1,0,MATCH(D$6,Data!$1:$1,0)-1,1000,1)=IF(D$7="","Yes",D$7))/(OFFSET(Data!$A$1,0,MATCH(D$6,Data!$1:$1,0)-1,1000,1)=IF(D$7="","Yes",D$7))*ROW(Data!$C$1:$C$1002),ROW(D145)-ROW(D$7)),1),"")</f>
        <v/>
      </c>
      <c r="E145" s="43" t="str">
        <f ca="1">IF(F145="","",IF(INDEX(Data!$BR:$BR,MATCH(F145,Data!$A:$A,0),1)=0,"",INDEX(Data!$BR:$BR,MATCH(F145,Data!$A:$A,0),1)))</f>
        <v/>
      </c>
      <c r="F145" s="43" t="str">
        <f ca="1">IFERROR(INDEX(Data!$A$1:E$1002,_xlfn.AGGREGATE(15,6,(OFFSET(Data!$A$1,0,MATCH(F$6,Data!$1:$1,0)-1,1000,1)=IF(F$7="","Yes",F$7))/(OFFSET(Data!$A$1,0,MATCH(F$6,Data!$1:$1,0)-1,1000,1)=IF(F$7="","Yes",F$7))*ROW(Data!$C$1:$C$1002),ROW(F145)-ROW(F$7)),1),"")</f>
        <v/>
      </c>
      <c r="G145" s="43" t="str">
        <f ca="1">IF(H145="","",IF(INDEX(Data!$BR:$BR,MATCH(H145,Data!$A:$A,0),1)=0,"",INDEX(Data!$BR:$BR,MATCH(H145,Data!$A:$A,0),1)))</f>
        <v/>
      </c>
      <c r="H145" s="43" t="str">
        <f ca="1">IFERROR(INDEX(Data!$A$1:G$1002,_xlfn.AGGREGATE(15,6,(OFFSET(Data!$A$1,0,MATCH(H$6,Data!$1:$1,0)-1,1000,1)=IF(H$7="","Yes",H$7))/(OFFSET(Data!$A$1,0,MATCH(H$6,Data!$1:$1,0)-1,1000,1)=IF(H$7="","Yes",H$7))*ROW(Data!$C$1:$C$1002),ROW(H145)-ROW(H$7)),1),"")</f>
        <v/>
      </c>
      <c r="I145" s="43" t="str">
        <f ca="1">IF(J145="","",IF(INDEX(Data!$BR:$BR,MATCH(J145,Data!$A:$A,0),1)=0,"",INDEX(Data!$BR:$BR,MATCH(J145,Data!$A:$A,0),1)))</f>
        <v/>
      </c>
      <c r="J145" s="43" t="str">
        <f ca="1">IFERROR(INDEX(Data!$A$1:I$1002,_xlfn.AGGREGATE(15,6,(OFFSET(Data!$A$1,0,MATCH(J$6,Data!$1:$1,0)-1,1000,1)=IF(J$7="","Yes",J$7))/(OFFSET(Data!$A$1,0,MATCH(J$6,Data!$1:$1,0)-1,1000,1)=IF(J$7="","Yes",J$7))*ROW(Data!$C$1:$C$1002),ROW(J145)-ROW(J$7)),1),"")</f>
        <v/>
      </c>
      <c r="K145" s="43" t="str">
        <f ca="1">IF(L145="","",IF(INDEX(Data!$BR:$BR,MATCH(L145,Data!$A:$A,0),1)=0,"",INDEX(Data!$BR:$BR,MATCH(L145,Data!$A:$A,0),1)))</f>
        <v/>
      </c>
      <c r="L145" s="43" t="str">
        <f ca="1">IFERROR(INDEX(Data!$A$1:K$1002,_xlfn.AGGREGATE(15,6,(OFFSET(Data!$A$1,0,MATCH(L$6,Data!$1:$1,0)-1,1000,1)=IF(L$7="","Yes",L$7))/(OFFSET(Data!$A$1,0,MATCH(L$6,Data!$1:$1,0)-1,1000,1)=IF(L$7="","Yes",L$7))*ROW(Data!$C$1:$C$1002),ROW(L145)-ROW(L$7)),1),"")</f>
        <v/>
      </c>
      <c r="M145" s="43" t="str">
        <f ca="1">IF(N145="","",IF(INDEX(Data!$BR:$BR,MATCH(N145,Data!$A:$A,0),1)=0,"",INDEX(Data!$BR:$BR,MATCH(N145,Data!$A:$A,0),1)))</f>
        <v/>
      </c>
      <c r="N145" s="43" t="str">
        <f ca="1">IFERROR(INDEX(Data!$A$1:M$1002,_xlfn.AGGREGATE(15,6,(OFFSET(Data!$A$1,0,MATCH(N$6,Data!$1:$1,0)-1,1000,1)=IF(N$7="","Yes",N$7))/(OFFSET(Data!$A$1,0,MATCH(N$6,Data!$1:$1,0)-1,1000,1)=IF(N$7="","Yes",N$7))*ROW(Data!$C$1:$C$1002),ROW(N145)-ROW(N$7)),1),"")</f>
        <v/>
      </c>
      <c r="O145" s="43" t="str">
        <f ca="1">IF(P145="","",IF(INDEX(Data!$BR:$BR,MATCH(P145,Data!$A:$A,0),1)=0,"",INDEX(Data!$BR:$BR,MATCH(P145,Data!$A:$A,0),1)))</f>
        <v/>
      </c>
      <c r="P145" s="43" t="str">
        <f ca="1">IFERROR(INDEX(Data!$A$1:O$1002,_xlfn.AGGREGATE(15,6,(OFFSET(Data!$A$1,0,MATCH(P$6,Data!$1:$1,0)-1,1000,1)=IF(P$7="","Yes",P$7))/(OFFSET(Data!$A$1,0,MATCH(P$6,Data!$1:$1,0)-1,1000,1)=IF(P$7="","Yes",P$7))*ROW(Data!$C$1:$C$1002),ROW(P145)-ROW(P$7)),1),"")</f>
        <v/>
      </c>
      <c r="Q145" s="43" t="str">
        <f ca="1">IF(R145="","",IF(INDEX(Data!$BR:$BR,MATCH(R145,Data!$A:$A,0),1)=0,"",INDEX(Data!$BR:$BR,MATCH(R145,Data!$A:$A,0),1)))</f>
        <v/>
      </c>
      <c r="R145" s="43" t="str">
        <f ca="1">IFERROR(INDEX(Data!$A$1:Q$1002,_xlfn.AGGREGATE(15,6,(OFFSET(Data!$A$1,0,MATCH(R$6,Data!$1:$1,0)-1,1000,1)=IF(R$7="","Yes",R$7))/(OFFSET(Data!$A$1,0,MATCH(R$6,Data!$1:$1,0)-1,1000,1)=IF(R$7="","Yes",R$7))*ROW(Data!$C$1:$C$1002),ROW(R145)-ROW(R$7)),1),"")</f>
        <v>Weather Channel</v>
      </c>
      <c r="S145" s="43" t="str">
        <f ca="1">IF(T145="","",IF(INDEX(Data!$BR:$BR,MATCH(T145,Data!$A:$A,0),1)=0,"",INDEX(Data!$BR:$BR,MATCH(T145,Data!$A:$A,0),1)))</f>
        <v/>
      </c>
      <c r="T145" s="43" t="str">
        <f ca="1">IFERROR(INDEX(Data!$A$1:R$1002,_xlfn.AGGREGATE(15,6,(OFFSET(Data!$A$1,0,MATCH(T$6,Data!$1:$1,0)-1,1000,1)=IF(T$7="","Yes",T$7))/(OFFSET(Data!$A$1,0,MATCH(T$6,Data!$1:$1,0)-1,1000,1)=IF(T$7="","Yes",T$7))*ROW(Data!$C$1:$C$1002),ROW(T145)-ROW(T$7)),1),"")</f>
        <v/>
      </c>
      <c r="U145" s="43" t="str">
        <f ca="1">IF(V145="","",IF(INDEX(Data!$BR:$BR,MATCH(V145,Data!$A:$A,0),1)=0,"",INDEX(Data!$BR:$BR,MATCH(V145,Data!$A:$A,0),1)))</f>
        <v/>
      </c>
      <c r="V145" s="43" t="str">
        <f ca="1">IFERROR(INDEX(Data!$A$1:T$1002,_xlfn.AGGREGATE(15,6,(OFFSET(Data!$A$1,0,MATCH(V$6,Data!$1:$1,0)-1,1000,1)=IF(V$7="","Yes",V$7))/(OFFSET(Data!$A$1,0,MATCH(V$6,Data!$1:$1,0)-1,1000,1)=IF(V$7="","Yes",V$7))*ROW(Data!$C$1:$C$1002),ROW(V145)-ROW(V$7)),1),"")</f>
        <v/>
      </c>
      <c r="W145" s="43" t="str">
        <f ca="1">IF(X145="","",IF(INDEX(Data!$BR:$BR,MATCH(X145,Data!$A:$A,0),1)=0,"",INDEX(Data!$BR:$BR,MATCH(X145,Data!$A:$A,0),1)))</f>
        <v/>
      </c>
      <c r="X145" s="43" t="str">
        <f ca="1">IFERROR(INDEX(Data!$A$1:Y$1002,_xlfn.AGGREGATE(15,6,(OFFSET(Data!$A$1,0,MATCH(X$6,Data!$1:$1,0)-1,1000,1)=IF(X$7="","Yes",X$7))/(OFFSET(Data!$A$1,0,MATCH(X$6,Data!$1:$1,0)-1,1000,1)=IF(X$7="","Yes",X$7))*ROW(Data!$C$1:$C$1002),ROW(X145)-ROW(X$7)),1),"")</f>
        <v/>
      </c>
      <c r="Y145" s="43" t="str">
        <f ca="1">IF(Z145="","",IF(INDEX(Data!$BR:$BR,MATCH(Z145,Data!$A:$A,0),1)=0,"",INDEX(Data!$BR:$BR,MATCH(Z145,Data!$A:$A,0),1)))</f>
        <v/>
      </c>
      <c r="Z145" s="43" t="str">
        <f ca="1">IFERROR(INDEX(Data!$A$1:AA$1002,_xlfn.AGGREGATE(15,6,(OFFSET(Data!$A$1,0,MATCH(Z$6,Data!$1:$1,0)-1,1000,1)=IF(Z$7="","Yes",Z$7))/(OFFSET(Data!$A$1,0,MATCH(Z$6,Data!$1:$1,0)-1,1000,1)=IF(Z$7="","Yes",Z$7))*ROW(Data!$C$1:$C$1002),ROW(Z145)-ROW(Z$7)),1),"")</f>
        <v/>
      </c>
      <c r="AA145" s="43" t="str">
        <f ca="1">IF(AB145="","",IF(INDEX(Data!$BR:$BR,MATCH(AB145,Data!$A:$A,0),1)=0,"",INDEX(Data!$BR:$BR,MATCH(AB145,Data!$A:$A,0),1)))</f>
        <v/>
      </c>
      <c r="AB145" s="43" t="str">
        <f ca="1">IFERROR(INDEX(Data!$A$1:AC$1002,_xlfn.AGGREGATE(15,6,(OFFSET(Data!$A$1,0,MATCH(AB$6,Data!$1:$1,0)-1,1000,1)=IF(AB$7="","Yes",AB$7))/(OFFSET(Data!$A$1,0,MATCH(AB$6,Data!$1:$1,0)-1,1000,1)=IF(AB$7="","Yes",AB$7))*ROW(Data!$C$1:$C$1002),ROW(AB145)-ROW(AB$7)),1),"")</f>
        <v/>
      </c>
      <c r="AC145" s="43" t="str">
        <f ca="1">IF(AD145="","",IF(INDEX(Data!$BR:$BR,MATCH(AD145,Data!$A:$A,0),1)=0,"",INDEX(Data!$BR:$BR,MATCH(AD145,Data!$A:$A,0),1)))</f>
        <v/>
      </c>
      <c r="AD145" s="43" t="str">
        <f ca="1">IFERROR(INDEX(Data!$A$1:AE$1002,_xlfn.AGGREGATE(15,6,(OFFSET(Data!$A$1,0,MATCH(AD$6,Data!$1:$1,0)-1,1000,1)=IF(AD$7="","Yes",AD$7))/(OFFSET(Data!$A$1,0,MATCH(AD$6,Data!$1:$1,0)-1,1000,1)=IF(AD$7="","Yes",AD$7))*ROW(Data!$C$1:$C$1002),ROW(AD145)-ROW(AD$7)),1),"")</f>
        <v/>
      </c>
      <c r="AE145" s="43" t="str">
        <f ca="1">IF(AF145="","",IF(INDEX(Data!$BR:$BR,MATCH(AF145,Data!$A:$A,0),1)=0,"",INDEX(Data!$BR:$BR,MATCH(AF145,Data!$A:$A,0),1)))</f>
        <v/>
      </c>
      <c r="AF145" s="43" t="str">
        <f ca="1">IFERROR(INDEX(Data!$A$1:AM$1002,_xlfn.AGGREGATE(15,6,(OFFSET(Data!$A$1,0,MATCH(AF$6,Data!$1:$1,0)-1,1000,1)=IF(AF$7="","Yes",AF$7))/(OFFSET(Data!$A$1,0,MATCH(AF$6,Data!$1:$1,0)-1,1000,1)=IF(AF$7="","Yes",AF$7))*ROW(Data!$C$1:$C$1002),ROW(AF145)-ROW(AF$7)),1),"")</f>
        <v/>
      </c>
      <c r="AG145" s="43" t="str">
        <f ca="1">IF(AH145="","",IF(INDEX(Data!$BR:$BR,MATCH(AH145,Data!$A:$A,0),1)=0,"",INDEX(Data!$BR:$BR,MATCH(AH145,Data!$A:$A,0),1)))</f>
        <v/>
      </c>
      <c r="AH145" s="43" t="str">
        <f ca="1">IFERROR(INDEX(Data!$A$1:AO$1002,_xlfn.AGGREGATE(15,6,(OFFSET(Data!$A$1,0,MATCH(AH$6,Data!$1:$1,0)-1,1000,1)=IF(AH$7="","Yes",AH$7))/(OFFSET(Data!$A$1,0,MATCH(AH$6,Data!$1:$1,0)-1,1000,1)=IF(AH$7="","Yes",AH$7))*ROW(Data!$C$1:$C$1002),ROW(AH145)-ROW(AH$7)),1),"")</f>
        <v/>
      </c>
      <c r="AI145" s="43" t="str">
        <f ca="1">IF(AJ145="","",IF(INDEX(Data!$BR:$BR,MATCH(AJ145,Data!$A:$A,0),1)=0,"",INDEX(Data!$BR:$BR,MATCH(AJ145,Data!$A:$A,0),1)))</f>
        <v/>
      </c>
      <c r="AJ145" s="43" t="str">
        <f ca="1">IFERROR(INDEX(Data!$A$1:AQ$1002,_xlfn.AGGREGATE(15,6,(OFFSET(Data!$A$1,0,MATCH(AJ$6,Data!$1:$1,0)-1,1000,1)=IF(AJ$7="","Yes",AJ$7))/(OFFSET(Data!$A$1,0,MATCH(AJ$6,Data!$1:$1,0)-1,1000,1)=IF(AJ$7="","Yes",AJ$7))*ROW(Data!$C$1:$C$1002),ROW(AJ145)-ROW(AJ$7)),1),"")</f>
        <v/>
      </c>
      <c r="AK145" s="43" t="str">
        <f ca="1">IF(AL145="","",IF(INDEX(Data!$BR:$BR,MATCH(AL145,Data!$A:$A,0),1)=0,"",INDEX(Data!$BR:$BR,MATCH(AL145,Data!$A:$A,0),1)))</f>
        <v/>
      </c>
      <c r="AL145" s="43" t="str">
        <f ca="1">IFERROR(INDEX(Data!$A$1:AS$1002,_xlfn.AGGREGATE(15,6,(OFFSET(Data!$A$1,0,MATCH(AL$6,Data!$1:$1,0)-1,1000,1)=IF(AL$7="","Yes",AL$7))/(OFFSET(Data!$A$1,0,MATCH(AL$6,Data!$1:$1,0)-1,1000,1)=IF(AL$7="","Yes",AL$7))*ROW(Data!$C$1:$C$1002),ROW(AL145)-ROW(AL$7)),1),"")</f>
        <v/>
      </c>
      <c r="AM145" s="43" t="str">
        <f ca="1">IF(AN145="","",IF(INDEX(Data!$BR:$BR,MATCH(AN145,Data!$A:$A,0),1)=0,"",INDEX(Data!$BR:$BR,MATCH(AN145,Data!$A:$A,0),1)))</f>
        <v/>
      </c>
      <c r="AN145" s="43" t="str">
        <f ca="1">IFERROR(INDEX(Data!$A$1:AU$1002,_xlfn.AGGREGATE(15,6,(OFFSET(Data!$A$1,0,MATCH(AN$6,Data!$1:$1,0)-1,1000,1)=IF(AN$7="","Yes",AN$7))/(OFFSET(Data!$A$1,0,MATCH(AN$6,Data!$1:$1,0)-1,1000,1)=IF(AN$7="","Yes",AN$7))*ROW(Data!$C$1:$C$1002),ROW(AN145)-ROW(AN$7)),1),"")</f>
        <v/>
      </c>
    </row>
    <row r="146" spans="1:40" x14ac:dyDescent="0.4">
      <c r="A146" s="43" t="str">
        <f ca="1">IF(B146="","",IF(INDEX(Data!$BR:$BR,MATCH(B146,Data!$A:$A,0),1)=0,"",INDEX(Data!$BR:$BR,MATCH(B146,Data!$A:$A,0),1)))</f>
        <v/>
      </c>
      <c r="B146" s="43" t="str">
        <f ca="1">IFERROR(INDEX(Data!A$1:$A$1002,_xlfn.AGGREGATE(15,6,(OFFSET(Data!$A$1,0,MATCH(B$6,Data!$1:$1,0)-1,1000,1)=IF(B$7="","Yes",B$7))/(OFFSET(Data!$A$1,0,MATCH(B$6,Data!$1:$1,0)-1,1000,1)=IF(B$7="","Yes",B$7))*ROW(Data!$C$1:$C$1002),ROW(B146)-ROW(B$7)),1),"")</f>
        <v/>
      </c>
      <c r="C146" s="43" t="str">
        <f ca="1">IF(D146="","",IF(INDEX(Data!$BR:$BR,MATCH(D146,Data!$A:$A,0),1)=0,"",INDEX(Data!$BR:$BR,MATCH(D146,Data!$A:$A,0),1)))</f>
        <v/>
      </c>
      <c r="D146" s="43" t="str">
        <f ca="1">IFERROR(INDEX(Data!$A$1:C$1002,_xlfn.AGGREGATE(15,6,(OFFSET(Data!$A$1,0,MATCH(D$6,Data!$1:$1,0)-1,1000,1)=IF(D$7="","Yes",D$7))/(OFFSET(Data!$A$1,0,MATCH(D$6,Data!$1:$1,0)-1,1000,1)=IF(D$7="","Yes",D$7))*ROW(Data!$C$1:$C$1002),ROW(D146)-ROW(D$7)),1),"")</f>
        <v/>
      </c>
      <c r="E146" s="43" t="str">
        <f ca="1">IF(F146="","",IF(INDEX(Data!$BR:$BR,MATCH(F146,Data!$A:$A,0),1)=0,"",INDEX(Data!$BR:$BR,MATCH(F146,Data!$A:$A,0),1)))</f>
        <v/>
      </c>
      <c r="F146" s="43" t="str">
        <f ca="1">IFERROR(INDEX(Data!$A$1:E$1002,_xlfn.AGGREGATE(15,6,(OFFSET(Data!$A$1,0,MATCH(F$6,Data!$1:$1,0)-1,1000,1)=IF(F$7="","Yes",F$7))/(OFFSET(Data!$A$1,0,MATCH(F$6,Data!$1:$1,0)-1,1000,1)=IF(F$7="","Yes",F$7))*ROW(Data!$C$1:$C$1002),ROW(F146)-ROW(F$7)),1),"")</f>
        <v/>
      </c>
      <c r="G146" s="43" t="str">
        <f ca="1">IF(H146="","",IF(INDEX(Data!$BR:$BR,MATCH(H146,Data!$A:$A,0),1)=0,"",INDEX(Data!$BR:$BR,MATCH(H146,Data!$A:$A,0),1)))</f>
        <v/>
      </c>
      <c r="H146" s="43" t="str">
        <f ca="1">IFERROR(INDEX(Data!$A$1:G$1002,_xlfn.AGGREGATE(15,6,(OFFSET(Data!$A$1,0,MATCH(H$6,Data!$1:$1,0)-1,1000,1)=IF(H$7="","Yes",H$7))/(OFFSET(Data!$A$1,0,MATCH(H$6,Data!$1:$1,0)-1,1000,1)=IF(H$7="","Yes",H$7))*ROW(Data!$C$1:$C$1002),ROW(H146)-ROW(H$7)),1),"")</f>
        <v/>
      </c>
      <c r="I146" s="43" t="str">
        <f ca="1">IF(J146="","",IF(INDEX(Data!$BR:$BR,MATCH(J146,Data!$A:$A,0),1)=0,"",INDEX(Data!$BR:$BR,MATCH(J146,Data!$A:$A,0),1)))</f>
        <v/>
      </c>
      <c r="J146" s="43" t="str">
        <f ca="1">IFERROR(INDEX(Data!$A$1:I$1002,_xlfn.AGGREGATE(15,6,(OFFSET(Data!$A$1,0,MATCH(J$6,Data!$1:$1,0)-1,1000,1)=IF(J$7="","Yes",J$7))/(OFFSET(Data!$A$1,0,MATCH(J$6,Data!$1:$1,0)-1,1000,1)=IF(J$7="","Yes",J$7))*ROW(Data!$C$1:$C$1002),ROW(J146)-ROW(J$7)),1),"")</f>
        <v/>
      </c>
      <c r="K146" s="43" t="str">
        <f ca="1">IF(L146="","",IF(INDEX(Data!$BR:$BR,MATCH(L146,Data!$A:$A,0),1)=0,"",INDEX(Data!$BR:$BR,MATCH(L146,Data!$A:$A,0),1)))</f>
        <v/>
      </c>
      <c r="L146" s="43" t="str">
        <f ca="1">IFERROR(INDEX(Data!$A$1:K$1002,_xlfn.AGGREGATE(15,6,(OFFSET(Data!$A$1,0,MATCH(L$6,Data!$1:$1,0)-1,1000,1)=IF(L$7="","Yes",L$7))/(OFFSET(Data!$A$1,0,MATCH(L$6,Data!$1:$1,0)-1,1000,1)=IF(L$7="","Yes",L$7))*ROW(Data!$C$1:$C$1002),ROW(L146)-ROW(L$7)),1),"")</f>
        <v/>
      </c>
      <c r="M146" s="43" t="str">
        <f ca="1">IF(N146="","",IF(INDEX(Data!$BR:$BR,MATCH(N146,Data!$A:$A,0),1)=0,"",INDEX(Data!$BR:$BR,MATCH(N146,Data!$A:$A,0),1)))</f>
        <v/>
      </c>
      <c r="N146" s="43" t="str">
        <f ca="1">IFERROR(INDEX(Data!$A$1:M$1002,_xlfn.AGGREGATE(15,6,(OFFSET(Data!$A$1,0,MATCH(N$6,Data!$1:$1,0)-1,1000,1)=IF(N$7="","Yes",N$7))/(OFFSET(Data!$A$1,0,MATCH(N$6,Data!$1:$1,0)-1,1000,1)=IF(N$7="","Yes",N$7))*ROW(Data!$C$1:$C$1002),ROW(N146)-ROW(N$7)),1),"")</f>
        <v/>
      </c>
      <c r="O146" s="43" t="str">
        <f ca="1">IF(P146="","",IF(INDEX(Data!$BR:$BR,MATCH(P146,Data!$A:$A,0),1)=0,"",INDEX(Data!$BR:$BR,MATCH(P146,Data!$A:$A,0),1)))</f>
        <v/>
      </c>
      <c r="P146" s="43" t="str">
        <f ca="1">IFERROR(INDEX(Data!$A$1:O$1002,_xlfn.AGGREGATE(15,6,(OFFSET(Data!$A$1,0,MATCH(P$6,Data!$1:$1,0)-1,1000,1)=IF(P$7="","Yes",P$7))/(OFFSET(Data!$A$1,0,MATCH(P$6,Data!$1:$1,0)-1,1000,1)=IF(P$7="","Yes",P$7))*ROW(Data!$C$1:$C$1002),ROW(P146)-ROW(P$7)),1),"")</f>
        <v/>
      </c>
      <c r="Q146" s="43" t="str">
        <f ca="1">IF(R146="","",IF(INDEX(Data!$BR:$BR,MATCH(R146,Data!$A:$A,0),1)=0,"",INDEX(Data!$BR:$BR,MATCH(R146,Data!$A:$A,0),1)))</f>
        <v/>
      </c>
      <c r="R146" s="43" t="str">
        <f ca="1">IFERROR(INDEX(Data!$A$1:Q$1002,_xlfn.AGGREGATE(15,6,(OFFSET(Data!$A$1,0,MATCH(R$6,Data!$1:$1,0)-1,1000,1)=IF(R$7="","Yes",R$7))/(OFFSET(Data!$A$1,0,MATCH(R$6,Data!$1:$1,0)-1,1000,1)=IF(R$7="","Yes",R$7))*ROW(Data!$C$1:$C$1002),ROW(R146)-ROW(R$7)),1),"")</f>
        <v/>
      </c>
      <c r="S146" s="43" t="str">
        <f ca="1">IF(T146="","",IF(INDEX(Data!$BR:$BR,MATCH(T146,Data!$A:$A,0),1)=0,"",INDEX(Data!$BR:$BR,MATCH(T146,Data!$A:$A,0),1)))</f>
        <v/>
      </c>
      <c r="T146" s="43" t="str">
        <f ca="1">IFERROR(INDEX(Data!$A$1:R$1002,_xlfn.AGGREGATE(15,6,(OFFSET(Data!$A$1,0,MATCH(T$6,Data!$1:$1,0)-1,1000,1)=IF(T$7="","Yes",T$7))/(OFFSET(Data!$A$1,0,MATCH(T$6,Data!$1:$1,0)-1,1000,1)=IF(T$7="","Yes",T$7))*ROW(Data!$C$1:$C$1002),ROW(T146)-ROW(T$7)),1),"")</f>
        <v/>
      </c>
      <c r="U146" s="43" t="str">
        <f ca="1">IF(V146="","",IF(INDEX(Data!$BR:$BR,MATCH(V146,Data!$A:$A,0),1)=0,"",INDEX(Data!$BR:$BR,MATCH(V146,Data!$A:$A,0),1)))</f>
        <v/>
      </c>
      <c r="V146" s="43" t="str">
        <f ca="1">IFERROR(INDEX(Data!$A$1:T$1002,_xlfn.AGGREGATE(15,6,(OFFSET(Data!$A$1,0,MATCH(V$6,Data!$1:$1,0)-1,1000,1)=IF(V$7="","Yes",V$7))/(OFFSET(Data!$A$1,0,MATCH(V$6,Data!$1:$1,0)-1,1000,1)=IF(V$7="","Yes",V$7))*ROW(Data!$C$1:$C$1002),ROW(V146)-ROW(V$7)),1),"")</f>
        <v/>
      </c>
      <c r="W146" s="43" t="str">
        <f ca="1">IF(X146="","",IF(INDEX(Data!$BR:$BR,MATCH(X146,Data!$A:$A,0),1)=0,"",INDEX(Data!$BR:$BR,MATCH(X146,Data!$A:$A,0),1)))</f>
        <v/>
      </c>
      <c r="X146" s="43" t="str">
        <f ca="1">IFERROR(INDEX(Data!$A$1:Y$1002,_xlfn.AGGREGATE(15,6,(OFFSET(Data!$A$1,0,MATCH(X$6,Data!$1:$1,0)-1,1000,1)=IF(X$7="","Yes",X$7))/(OFFSET(Data!$A$1,0,MATCH(X$6,Data!$1:$1,0)-1,1000,1)=IF(X$7="","Yes",X$7))*ROW(Data!$C$1:$C$1002),ROW(X146)-ROW(X$7)),1),"")</f>
        <v/>
      </c>
      <c r="Y146" s="43" t="str">
        <f ca="1">IF(Z146="","",IF(INDEX(Data!$BR:$BR,MATCH(Z146,Data!$A:$A,0),1)=0,"",INDEX(Data!$BR:$BR,MATCH(Z146,Data!$A:$A,0),1)))</f>
        <v/>
      </c>
      <c r="Z146" s="43" t="str">
        <f ca="1">IFERROR(INDEX(Data!$A$1:AA$1002,_xlfn.AGGREGATE(15,6,(OFFSET(Data!$A$1,0,MATCH(Z$6,Data!$1:$1,0)-1,1000,1)=IF(Z$7="","Yes",Z$7))/(OFFSET(Data!$A$1,0,MATCH(Z$6,Data!$1:$1,0)-1,1000,1)=IF(Z$7="","Yes",Z$7))*ROW(Data!$C$1:$C$1002),ROW(Z146)-ROW(Z$7)),1),"")</f>
        <v/>
      </c>
      <c r="AA146" s="43" t="str">
        <f ca="1">IF(AB146="","",IF(INDEX(Data!$BR:$BR,MATCH(AB146,Data!$A:$A,0),1)=0,"",INDEX(Data!$BR:$BR,MATCH(AB146,Data!$A:$A,0),1)))</f>
        <v/>
      </c>
      <c r="AB146" s="43" t="str">
        <f ca="1">IFERROR(INDEX(Data!$A$1:AC$1002,_xlfn.AGGREGATE(15,6,(OFFSET(Data!$A$1,0,MATCH(AB$6,Data!$1:$1,0)-1,1000,1)=IF(AB$7="","Yes",AB$7))/(OFFSET(Data!$A$1,0,MATCH(AB$6,Data!$1:$1,0)-1,1000,1)=IF(AB$7="","Yes",AB$7))*ROW(Data!$C$1:$C$1002),ROW(AB146)-ROW(AB$7)),1),"")</f>
        <v/>
      </c>
      <c r="AC146" s="43" t="str">
        <f ca="1">IF(AD146="","",IF(INDEX(Data!$BR:$BR,MATCH(AD146,Data!$A:$A,0),1)=0,"",INDEX(Data!$BR:$BR,MATCH(AD146,Data!$A:$A,0),1)))</f>
        <v/>
      </c>
      <c r="AD146" s="43" t="str">
        <f ca="1">IFERROR(INDEX(Data!$A$1:AE$1002,_xlfn.AGGREGATE(15,6,(OFFSET(Data!$A$1,0,MATCH(AD$6,Data!$1:$1,0)-1,1000,1)=IF(AD$7="","Yes",AD$7))/(OFFSET(Data!$A$1,0,MATCH(AD$6,Data!$1:$1,0)-1,1000,1)=IF(AD$7="","Yes",AD$7))*ROW(Data!$C$1:$C$1002),ROW(AD146)-ROW(AD$7)),1),"")</f>
        <v/>
      </c>
      <c r="AE146" s="43" t="str">
        <f ca="1">IF(AF146="","",IF(INDEX(Data!$BR:$BR,MATCH(AF146,Data!$A:$A,0),1)=0,"",INDEX(Data!$BR:$BR,MATCH(AF146,Data!$A:$A,0),1)))</f>
        <v/>
      </c>
      <c r="AF146" s="43" t="str">
        <f ca="1">IFERROR(INDEX(Data!$A$1:AM$1002,_xlfn.AGGREGATE(15,6,(OFFSET(Data!$A$1,0,MATCH(AF$6,Data!$1:$1,0)-1,1000,1)=IF(AF$7="","Yes",AF$7))/(OFFSET(Data!$A$1,0,MATCH(AF$6,Data!$1:$1,0)-1,1000,1)=IF(AF$7="","Yes",AF$7))*ROW(Data!$C$1:$C$1002),ROW(AF146)-ROW(AF$7)),1),"")</f>
        <v/>
      </c>
      <c r="AG146" s="43" t="str">
        <f ca="1">IF(AH146="","",IF(INDEX(Data!$BR:$BR,MATCH(AH146,Data!$A:$A,0),1)=0,"",INDEX(Data!$BR:$BR,MATCH(AH146,Data!$A:$A,0),1)))</f>
        <v/>
      </c>
      <c r="AH146" s="43" t="str">
        <f ca="1">IFERROR(INDEX(Data!$A$1:AO$1002,_xlfn.AGGREGATE(15,6,(OFFSET(Data!$A$1,0,MATCH(AH$6,Data!$1:$1,0)-1,1000,1)=IF(AH$7="","Yes",AH$7))/(OFFSET(Data!$A$1,0,MATCH(AH$6,Data!$1:$1,0)-1,1000,1)=IF(AH$7="","Yes",AH$7))*ROW(Data!$C$1:$C$1002),ROW(AH146)-ROW(AH$7)),1),"")</f>
        <v/>
      </c>
      <c r="AI146" s="43" t="str">
        <f ca="1">IF(AJ146="","",IF(INDEX(Data!$BR:$BR,MATCH(AJ146,Data!$A:$A,0),1)=0,"",INDEX(Data!$BR:$BR,MATCH(AJ146,Data!$A:$A,0),1)))</f>
        <v/>
      </c>
      <c r="AJ146" s="43" t="str">
        <f ca="1">IFERROR(INDEX(Data!$A$1:AQ$1002,_xlfn.AGGREGATE(15,6,(OFFSET(Data!$A$1,0,MATCH(AJ$6,Data!$1:$1,0)-1,1000,1)=IF(AJ$7="","Yes",AJ$7))/(OFFSET(Data!$A$1,0,MATCH(AJ$6,Data!$1:$1,0)-1,1000,1)=IF(AJ$7="","Yes",AJ$7))*ROW(Data!$C$1:$C$1002),ROW(AJ146)-ROW(AJ$7)),1),"")</f>
        <v/>
      </c>
      <c r="AK146" s="43" t="str">
        <f ca="1">IF(AL146="","",IF(INDEX(Data!$BR:$BR,MATCH(AL146,Data!$A:$A,0),1)=0,"",INDEX(Data!$BR:$BR,MATCH(AL146,Data!$A:$A,0),1)))</f>
        <v/>
      </c>
      <c r="AL146" s="43" t="str">
        <f ca="1">IFERROR(INDEX(Data!$A$1:AS$1002,_xlfn.AGGREGATE(15,6,(OFFSET(Data!$A$1,0,MATCH(AL$6,Data!$1:$1,0)-1,1000,1)=IF(AL$7="","Yes",AL$7))/(OFFSET(Data!$A$1,0,MATCH(AL$6,Data!$1:$1,0)-1,1000,1)=IF(AL$7="","Yes",AL$7))*ROW(Data!$C$1:$C$1002),ROW(AL146)-ROW(AL$7)),1),"")</f>
        <v/>
      </c>
      <c r="AM146" s="43" t="str">
        <f ca="1">IF(AN146="","",IF(INDEX(Data!$BR:$BR,MATCH(AN146,Data!$A:$A,0),1)=0,"",INDEX(Data!$BR:$BR,MATCH(AN146,Data!$A:$A,0),1)))</f>
        <v/>
      </c>
      <c r="AN146" s="43" t="str">
        <f ca="1">IFERROR(INDEX(Data!$A$1:AU$1002,_xlfn.AGGREGATE(15,6,(OFFSET(Data!$A$1,0,MATCH(AN$6,Data!$1:$1,0)-1,1000,1)=IF(AN$7="","Yes",AN$7))/(OFFSET(Data!$A$1,0,MATCH(AN$6,Data!$1:$1,0)-1,1000,1)=IF(AN$7="","Yes",AN$7))*ROW(Data!$C$1:$C$1002),ROW(AN146)-ROW(AN$7)),1),"")</f>
        <v/>
      </c>
    </row>
    <row r="147" spans="1:40" x14ac:dyDescent="0.4">
      <c r="A147" s="43" t="str">
        <f ca="1">IF(B147="","",IF(INDEX(Data!$BR:$BR,MATCH(B147,Data!$A:$A,0),1)=0,"",INDEX(Data!$BR:$BR,MATCH(B147,Data!$A:$A,0),1)))</f>
        <v/>
      </c>
      <c r="B147" s="43" t="str">
        <f ca="1">IFERROR(INDEX(Data!A$1:$A$1002,_xlfn.AGGREGATE(15,6,(OFFSET(Data!$A$1,0,MATCH(B$6,Data!$1:$1,0)-1,1000,1)=IF(B$7="","Yes",B$7))/(OFFSET(Data!$A$1,0,MATCH(B$6,Data!$1:$1,0)-1,1000,1)=IF(B$7="","Yes",B$7))*ROW(Data!$C$1:$C$1002),ROW(B147)-ROW(B$7)),1),"")</f>
        <v/>
      </c>
      <c r="C147" s="43" t="str">
        <f ca="1">IF(D147="","",IF(INDEX(Data!$BR:$BR,MATCH(D147,Data!$A:$A,0),1)=0,"",INDEX(Data!$BR:$BR,MATCH(D147,Data!$A:$A,0),1)))</f>
        <v/>
      </c>
      <c r="D147" s="43" t="str">
        <f ca="1">IFERROR(INDEX(Data!$A$1:C$1002,_xlfn.AGGREGATE(15,6,(OFFSET(Data!$A$1,0,MATCH(D$6,Data!$1:$1,0)-1,1000,1)=IF(D$7="","Yes",D$7))/(OFFSET(Data!$A$1,0,MATCH(D$6,Data!$1:$1,0)-1,1000,1)=IF(D$7="","Yes",D$7))*ROW(Data!$C$1:$C$1002),ROW(D147)-ROW(D$7)),1),"")</f>
        <v/>
      </c>
      <c r="E147" s="43" t="str">
        <f ca="1">IF(F147="","",IF(INDEX(Data!$BR:$BR,MATCH(F147,Data!$A:$A,0),1)=0,"",INDEX(Data!$BR:$BR,MATCH(F147,Data!$A:$A,0),1)))</f>
        <v/>
      </c>
      <c r="F147" s="43" t="str">
        <f ca="1">IFERROR(INDEX(Data!$A$1:E$1002,_xlfn.AGGREGATE(15,6,(OFFSET(Data!$A$1,0,MATCH(F$6,Data!$1:$1,0)-1,1000,1)=IF(F$7="","Yes",F$7))/(OFFSET(Data!$A$1,0,MATCH(F$6,Data!$1:$1,0)-1,1000,1)=IF(F$7="","Yes",F$7))*ROW(Data!$C$1:$C$1002),ROW(F147)-ROW(F$7)),1),"")</f>
        <v/>
      </c>
      <c r="G147" s="43" t="str">
        <f ca="1">IF(H147="","",IF(INDEX(Data!$BR:$BR,MATCH(H147,Data!$A:$A,0),1)=0,"",INDEX(Data!$BR:$BR,MATCH(H147,Data!$A:$A,0),1)))</f>
        <v/>
      </c>
      <c r="H147" s="43" t="str">
        <f ca="1">IFERROR(INDEX(Data!$A$1:G$1002,_xlfn.AGGREGATE(15,6,(OFFSET(Data!$A$1,0,MATCH(H$6,Data!$1:$1,0)-1,1000,1)=IF(H$7="","Yes",H$7))/(OFFSET(Data!$A$1,0,MATCH(H$6,Data!$1:$1,0)-1,1000,1)=IF(H$7="","Yes",H$7))*ROW(Data!$C$1:$C$1002),ROW(H147)-ROW(H$7)),1),"")</f>
        <v/>
      </c>
      <c r="I147" s="43" t="str">
        <f ca="1">IF(J147="","",IF(INDEX(Data!$BR:$BR,MATCH(J147,Data!$A:$A,0),1)=0,"",INDEX(Data!$BR:$BR,MATCH(J147,Data!$A:$A,0),1)))</f>
        <v/>
      </c>
      <c r="J147" s="43" t="str">
        <f ca="1">IFERROR(INDEX(Data!$A$1:I$1002,_xlfn.AGGREGATE(15,6,(OFFSET(Data!$A$1,0,MATCH(J$6,Data!$1:$1,0)-1,1000,1)=IF(J$7="","Yes",J$7))/(OFFSET(Data!$A$1,0,MATCH(J$6,Data!$1:$1,0)-1,1000,1)=IF(J$7="","Yes",J$7))*ROW(Data!$C$1:$C$1002),ROW(J147)-ROW(J$7)),1),"")</f>
        <v/>
      </c>
      <c r="K147" s="43" t="str">
        <f ca="1">IF(L147="","",IF(INDEX(Data!$BR:$BR,MATCH(L147,Data!$A:$A,0),1)=0,"",INDEX(Data!$BR:$BR,MATCH(L147,Data!$A:$A,0),1)))</f>
        <v/>
      </c>
      <c r="L147" s="43" t="str">
        <f ca="1">IFERROR(INDEX(Data!$A$1:K$1002,_xlfn.AGGREGATE(15,6,(OFFSET(Data!$A$1,0,MATCH(L$6,Data!$1:$1,0)-1,1000,1)=IF(L$7="","Yes",L$7))/(OFFSET(Data!$A$1,0,MATCH(L$6,Data!$1:$1,0)-1,1000,1)=IF(L$7="","Yes",L$7))*ROW(Data!$C$1:$C$1002),ROW(L147)-ROW(L$7)),1),"")</f>
        <v/>
      </c>
      <c r="M147" s="43" t="str">
        <f ca="1">IF(N147="","",IF(INDEX(Data!$BR:$BR,MATCH(N147,Data!$A:$A,0),1)=0,"",INDEX(Data!$BR:$BR,MATCH(N147,Data!$A:$A,0),1)))</f>
        <v/>
      </c>
      <c r="N147" s="43" t="str">
        <f ca="1">IFERROR(INDEX(Data!$A$1:M$1002,_xlfn.AGGREGATE(15,6,(OFFSET(Data!$A$1,0,MATCH(N$6,Data!$1:$1,0)-1,1000,1)=IF(N$7="","Yes",N$7))/(OFFSET(Data!$A$1,0,MATCH(N$6,Data!$1:$1,0)-1,1000,1)=IF(N$7="","Yes",N$7))*ROW(Data!$C$1:$C$1002),ROW(N147)-ROW(N$7)),1),"")</f>
        <v/>
      </c>
      <c r="O147" s="43" t="str">
        <f ca="1">IF(P147="","",IF(INDEX(Data!$BR:$BR,MATCH(P147,Data!$A:$A,0),1)=0,"",INDEX(Data!$BR:$BR,MATCH(P147,Data!$A:$A,0),1)))</f>
        <v/>
      </c>
      <c r="P147" s="43" t="str">
        <f ca="1">IFERROR(INDEX(Data!$A$1:O$1002,_xlfn.AGGREGATE(15,6,(OFFSET(Data!$A$1,0,MATCH(P$6,Data!$1:$1,0)-1,1000,1)=IF(P$7="","Yes",P$7))/(OFFSET(Data!$A$1,0,MATCH(P$6,Data!$1:$1,0)-1,1000,1)=IF(P$7="","Yes",P$7))*ROW(Data!$C$1:$C$1002),ROW(P147)-ROW(P$7)),1),"")</f>
        <v/>
      </c>
      <c r="Q147" s="43" t="str">
        <f ca="1">IF(R147="","",IF(INDEX(Data!$BR:$BR,MATCH(R147,Data!$A:$A,0),1)=0,"",INDEX(Data!$BR:$BR,MATCH(R147,Data!$A:$A,0),1)))</f>
        <v/>
      </c>
      <c r="R147" s="43" t="str">
        <f ca="1">IFERROR(INDEX(Data!$A$1:Q$1002,_xlfn.AGGREGATE(15,6,(OFFSET(Data!$A$1,0,MATCH(R$6,Data!$1:$1,0)-1,1000,1)=IF(R$7="","Yes",R$7))/(OFFSET(Data!$A$1,0,MATCH(R$6,Data!$1:$1,0)-1,1000,1)=IF(R$7="","Yes",R$7))*ROW(Data!$C$1:$C$1002),ROW(R147)-ROW(R$7)),1),"")</f>
        <v/>
      </c>
      <c r="S147" s="43" t="str">
        <f ca="1">IF(T147="","",IF(INDEX(Data!$BR:$BR,MATCH(T147,Data!$A:$A,0),1)=0,"",INDEX(Data!$BR:$BR,MATCH(T147,Data!$A:$A,0),1)))</f>
        <v/>
      </c>
      <c r="T147" s="43" t="str">
        <f ca="1">IFERROR(INDEX(Data!$A$1:R$1002,_xlfn.AGGREGATE(15,6,(OFFSET(Data!$A$1,0,MATCH(T$6,Data!$1:$1,0)-1,1000,1)=IF(T$7="","Yes",T$7))/(OFFSET(Data!$A$1,0,MATCH(T$6,Data!$1:$1,0)-1,1000,1)=IF(T$7="","Yes",T$7))*ROW(Data!$C$1:$C$1002),ROW(T147)-ROW(T$7)),1),"")</f>
        <v/>
      </c>
      <c r="U147" s="43" t="str">
        <f ca="1">IF(V147="","",IF(INDEX(Data!$BR:$BR,MATCH(V147,Data!$A:$A,0),1)=0,"",INDEX(Data!$BR:$BR,MATCH(V147,Data!$A:$A,0),1)))</f>
        <v/>
      </c>
      <c r="V147" s="43" t="str">
        <f ca="1">IFERROR(INDEX(Data!$A$1:T$1002,_xlfn.AGGREGATE(15,6,(OFFSET(Data!$A$1,0,MATCH(V$6,Data!$1:$1,0)-1,1000,1)=IF(V$7="","Yes",V$7))/(OFFSET(Data!$A$1,0,MATCH(V$6,Data!$1:$1,0)-1,1000,1)=IF(V$7="","Yes",V$7))*ROW(Data!$C$1:$C$1002),ROW(V147)-ROW(V$7)),1),"")</f>
        <v/>
      </c>
      <c r="W147" s="43" t="str">
        <f ca="1">IF(X147="","",IF(INDEX(Data!$BR:$BR,MATCH(X147,Data!$A:$A,0),1)=0,"",INDEX(Data!$BR:$BR,MATCH(X147,Data!$A:$A,0),1)))</f>
        <v/>
      </c>
      <c r="X147" s="43" t="str">
        <f ca="1">IFERROR(INDEX(Data!$A$1:Y$1002,_xlfn.AGGREGATE(15,6,(OFFSET(Data!$A$1,0,MATCH(X$6,Data!$1:$1,0)-1,1000,1)=IF(X$7="","Yes",X$7))/(OFFSET(Data!$A$1,0,MATCH(X$6,Data!$1:$1,0)-1,1000,1)=IF(X$7="","Yes",X$7))*ROW(Data!$C$1:$C$1002),ROW(X147)-ROW(X$7)),1),"")</f>
        <v/>
      </c>
      <c r="Y147" s="43" t="str">
        <f ca="1">IF(Z147="","",IF(INDEX(Data!$BR:$BR,MATCH(Z147,Data!$A:$A,0),1)=0,"",INDEX(Data!$BR:$BR,MATCH(Z147,Data!$A:$A,0),1)))</f>
        <v/>
      </c>
      <c r="Z147" s="43" t="str">
        <f ca="1">IFERROR(INDEX(Data!$A$1:AA$1002,_xlfn.AGGREGATE(15,6,(OFFSET(Data!$A$1,0,MATCH(Z$6,Data!$1:$1,0)-1,1000,1)=IF(Z$7="","Yes",Z$7))/(OFFSET(Data!$A$1,0,MATCH(Z$6,Data!$1:$1,0)-1,1000,1)=IF(Z$7="","Yes",Z$7))*ROW(Data!$C$1:$C$1002),ROW(Z147)-ROW(Z$7)),1),"")</f>
        <v/>
      </c>
      <c r="AA147" s="43" t="str">
        <f ca="1">IF(AB147="","",IF(INDEX(Data!$BR:$BR,MATCH(AB147,Data!$A:$A,0),1)=0,"",INDEX(Data!$BR:$BR,MATCH(AB147,Data!$A:$A,0),1)))</f>
        <v/>
      </c>
      <c r="AB147" s="43" t="str">
        <f ca="1">IFERROR(INDEX(Data!$A$1:AC$1002,_xlfn.AGGREGATE(15,6,(OFFSET(Data!$A$1,0,MATCH(AB$6,Data!$1:$1,0)-1,1000,1)=IF(AB$7="","Yes",AB$7))/(OFFSET(Data!$A$1,0,MATCH(AB$6,Data!$1:$1,0)-1,1000,1)=IF(AB$7="","Yes",AB$7))*ROW(Data!$C$1:$C$1002),ROW(AB147)-ROW(AB$7)),1),"")</f>
        <v/>
      </c>
      <c r="AC147" s="43" t="str">
        <f ca="1">IF(AD147="","",IF(INDEX(Data!$BR:$BR,MATCH(AD147,Data!$A:$A,0),1)=0,"",INDEX(Data!$BR:$BR,MATCH(AD147,Data!$A:$A,0),1)))</f>
        <v/>
      </c>
      <c r="AD147" s="43" t="str">
        <f ca="1">IFERROR(INDEX(Data!$A$1:AE$1002,_xlfn.AGGREGATE(15,6,(OFFSET(Data!$A$1,0,MATCH(AD$6,Data!$1:$1,0)-1,1000,1)=IF(AD$7="","Yes",AD$7))/(OFFSET(Data!$A$1,0,MATCH(AD$6,Data!$1:$1,0)-1,1000,1)=IF(AD$7="","Yes",AD$7))*ROW(Data!$C$1:$C$1002),ROW(AD147)-ROW(AD$7)),1),"")</f>
        <v/>
      </c>
      <c r="AE147" s="43" t="str">
        <f ca="1">IF(AF147="","",IF(INDEX(Data!$BR:$BR,MATCH(AF147,Data!$A:$A,0),1)=0,"",INDEX(Data!$BR:$BR,MATCH(AF147,Data!$A:$A,0),1)))</f>
        <v/>
      </c>
      <c r="AF147" s="43" t="str">
        <f ca="1">IFERROR(INDEX(Data!$A$1:AM$1002,_xlfn.AGGREGATE(15,6,(OFFSET(Data!$A$1,0,MATCH(AF$6,Data!$1:$1,0)-1,1000,1)=IF(AF$7="","Yes",AF$7))/(OFFSET(Data!$A$1,0,MATCH(AF$6,Data!$1:$1,0)-1,1000,1)=IF(AF$7="","Yes",AF$7))*ROW(Data!$C$1:$C$1002),ROW(AF147)-ROW(AF$7)),1),"")</f>
        <v/>
      </c>
      <c r="AG147" s="43" t="str">
        <f ca="1">IF(AH147="","",IF(INDEX(Data!$BR:$BR,MATCH(AH147,Data!$A:$A,0),1)=0,"",INDEX(Data!$BR:$BR,MATCH(AH147,Data!$A:$A,0),1)))</f>
        <v/>
      </c>
      <c r="AH147" s="43" t="str">
        <f ca="1">IFERROR(INDEX(Data!$A$1:AO$1002,_xlfn.AGGREGATE(15,6,(OFFSET(Data!$A$1,0,MATCH(AH$6,Data!$1:$1,0)-1,1000,1)=IF(AH$7="","Yes",AH$7))/(OFFSET(Data!$A$1,0,MATCH(AH$6,Data!$1:$1,0)-1,1000,1)=IF(AH$7="","Yes",AH$7))*ROW(Data!$C$1:$C$1002),ROW(AH147)-ROW(AH$7)),1),"")</f>
        <v/>
      </c>
      <c r="AI147" s="43" t="str">
        <f ca="1">IF(AJ147="","",IF(INDEX(Data!$BR:$BR,MATCH(AJ147,Data!$A:$A,0),1)=0,"",INDEX(Data!$BR:$BR,MATCH(AJ147,Data!$A:$A,0),1)))</f>
        <v/>
      </c>
      <c r="AJ147" s="43" t="str">
        <f ca="1">IFERROR(INDEX(Data!$A$1:AQ$1002,_xlfn.AGGREGATE(15,6,(OFFSET(Data!$A$1,0,MATCH(AJ$6,Data!$1:$1,0)-1,1000,1)=IF(AJ$7="","Yes",AJ$7))/(OFFSET(Data!$A$1,0,MATCH(AJ$6,Data!$1:$1,0)-1,1000,1)=IF(AJ$7="","Yes",AJ$7))*ROW(Data!$C$1:$C$1002),ROW(AJ147)-ROW(AJ$7)),1),"")</f>
        <v/>
      </c>
      <c r="AK147" s="43" t="str">
        <f ca="1">IF(AL147="","",IF(INDEX(Data!$BR:$BR,MATCH(AL147,Data!$A:$A,0),1)=0,"",INDEX(Data!$BR:$BR,MATCH(AL147,Data!$A:$A,0),1)))</f>
        <v/>
      </c>
      <c r="AL147" s="43" t="str">
        <f ca="1">IFERROR(INDEX(Data!$A$1:AS$1002,_xlfn.AGGREGATE(15,6,(OFFSET(Data!$A$1,0,MATCH(AL$6,Data!$1:$1,0)-1,1000,1)=IF(AL$7="","Yes",AL$7))/(OFFSET(Data!$A$1,0,MATCH(AL$6,Data!$1:$1,0)-1,1000,1)=IF(AL$7="","Yes",AL$7))*ROW(Data!$C$1:$C$1002),ROW(AL147)-ROW(AL$7)),1),"")</f>
        <v/>
      </c>
      <c r="AM147" s="43" t="str">
        <f ca="1">IF(AN147="","",IF(INDEX(Data!$BR:$BR,MATCH(AN147,Data!$A:$A,0),1)=0,"",INDEX(Data!$BR:$BR,MATCH(AN147,Data!$A:$A,0),1)))</f>
        <v/>
      </c>
      <c r="AN147" s="43" t="str">
        <f ca="1">IFERROR(INDEX(Data!$A$1:AU$1002,_xlfn.AGGREGATE(15,6,(OFFSET(Data!$A$1,0,MATCH(AN$6,Data!$1:$1,0)-1,1000,1)=IF(AN$7="","Yes",AN$7))/(OFFSET(Data!$A$1,0,MATCH(AN$6,Data!$1:$1,0)-1,1000,1)=IF(AN$7="","Yes",AN$7))*ROW(Data!$C$1:$C$1002),ROW(AN147)-ROW(AN$7)),1),"")</f>
        <v/>
      </c>
    </row>
    <row r="148" spans="1:40" x14ac:dyDescent="0.4">
      <c r="A148" s="43" t="str">
        <f ca="1">IF(B148="","",IF(INDEX(Data!$BR:$BR,MATCH(B148,Data!$A:$A,0),1)=0,"",INDEX(Data!$BR:$BR,MATCH(B148,Data!$A:$A,0),1)))</f>
        <v/>
      </c>
      <c r="B148" s="43" t="str">
        <f ca="1">IFERROR(INDEX(Data!A$1:$A$1002,_xlfn.AGGREGATE(15,6,(OFFSET(Data!$A$1,0,MATCH(B$6,Data!$1:$1,0)-1,1000,1)=IF(B$7="","Yes",B$7))/(OFFSET(Data!$A$1,0,MATCH(B$6,Data!$1:$1,0)-1,1000,1)=IF(B$7="","Yes",B$7))*ROW(Data!$C$1:$C$1002),ROW(B148)-ROW(B$7)),1),"")</f>
        <v/>
      </c>
      <c r="C148" s="43" t="str">
        <f ca="1">IF(D148="","",IF(INDEX(Data!$BR:$BR,MATCH(D148,Data!$A:$A,0),1)=0,"",INDEX(Data!$BR:$BR,MATCH(D148,Data!$A:$A,0),1)))</f>
        <v/>
      </c>
      <c r="D148" s="43" t="str">
        <f ca="1">IFERROR(INDEX(Data!$A$1:C$1002,_xlfn.AGGREGATE(15,6,(OFFSET(Data!$A$1,0,MATCH(D$6,Data!$1:$1,0)-1,1000,1)=IF(D$7="","Yes",D$7))/(OFFSET(Data!$A$1,0,MATCH(D$6,Data!$1:$1,0)-1,1000,1)=IF(D$7="","Yes",D$7))*ROW(Data!$C$1:$C$1002),ROW(D148)-ROW(D$7)),1),"")</f>
        <v/>
      </c>
      <c r="E148" s="43" t="str">
        <f ca="1">IF(F148="","",IF(INDEX(Data!$BR:$BR,MATCH(F148,Data!$A:$A,0),1)=0,"",INDEX(Data!$BR:$BR,MATCH(F148,Data!$A:$A,0),1)))</f>
        <v/>
      </c>
      <c r="F148" s="43" t="str">
        <f ca="1">IFERROR(INDEX(Data!$A$1:E$1002,_xlfn.AGGREGATE(15,6,(OFFSET(Data!$A$1,0,MATCH(F$6,Data!$1:$1,0)-1,1000,1)=IF(F$7="","Yes",F$7))/(OFFSET(Data!$A$1,0,MATCH(F$6,Data!$1:$1,0)-1,1000,1)=IF(F$7="","Yes",F$7))*ROW(Data!$C$1:$C$1002),ROW(F148)-ROW(F$7)),1),"")</f>
        <v/>
      </c>
      <c r="G148" s="43" t="str">
        <f ca="1">IF(H148="","",IF(INDEX(Data!$BR:$BR,MATCH(H148,Data!$A:$A,0),1)=0,"",INDEX(Data!$BR:$BR,MATCH(H148,Data!$A:$A,0),1)))</f>
        <v/>
      </c>
      <c r="H148" s="43" t="str">
        <f ca="1">IFERROR(INDEX(Data!$A$1:G$1002,_xlfn.AGGREGATE(15,6,(OFFSET(Data!$A$1,0,MATCH(H$6,Data!$1:$1,0)-1,1000,1)=IF(H$7="","Yes",H$7))/(OFFSET(Data!$A$1,0,MATCH(H$6,Data!$1:$1,0)-1,1000,1)=IF(H$7="","Yes",H$7))*ROW(Data!$C$1:$C$1002),ROW(H148)-ROW(H$7)),1),"")</f>
        <v/>
      </c>
      <c r="I148" s="43" t="str">
        <f ca="1">IF(J148="","",IF(INDEX(Data!$BR:$BR,MATCH(J148,Data!$A:$A,0),1)=0,"",INDEX(Data!$BR:$BR,MATCH(J148,Data!$A:$A,0),1)))</f>
        <v/>
      </c>
      <c r="J148" s="43" t="str">
        <f ca="1">IFERROR(INDEX(Data!$A$1:I$1002,_xlfn.AGGREGATE(15,6,(OFFSET(Data!$A$1,0,MATCH(J$6,Data!$1:$1,0)-1,1000,1)=IF(J$7="","Yes",J$7))/(OFFSET(Data!$A$1,0,MATCH(J$6,Data!$1:$1,0)-1,1000,1)=IF(J$7="","Yes",J$7))*ROW(Data!$C$1:$C$1002),ROW(J148)-ROW(J$7)),1),"")</f>
        <v/>
      </c>
      <c r="K148" s="43" t="str">
        <f ca="1">IF(L148="","",IF(INDEX(Data!$BR:$BR,MATCH(L148,Data!$A:$A,0),1)=0,"",INDEX(Data!$BR:$BR,MATCH(L148,Data!$A:$A,0),1)))</f>
        <v/>
      </c>
      <c r="L148" s="43" t="str">
        <f ca="1">IFERROR(INDEX(Data!$A$1:K$1002,_xlfn.AGGREGATE(15,6,(OFFSET(Data!$A$1,0,MATCH(L$6,Data!$1:$1,0)-1,1000,1)=IF(L$7="","Yes",L$7))/(OFFSET(Data!$A$1,0,MATCH(L$6,Data!$1:$1,0)-1,1000,1)=IF(L$7="","Yes",L$7))*ROW(Data!$C$1:$C$1002),ROW(L148)-ROW(L$7)),1),"")</f>
        <v/>
      </c>
      <c r="M148" s="43" t="str">
        <f ca="1">IF(N148="","",IF(INDEX(Data!$BR:$BR,MATCH(N148,Data!$A:$A,0),1)=0,"",INDEX(Data!$BR:$BR,MATCH(N148,Data!$A:$A,0),1)))</f>
        <v/>
      </c>
      <c r="N148" s="43" t="str">
        <f ca="1">IFERROR(INDEX(Data!$A$1:M$1002,_xlfn.AGGREGATE(15,6,(OFFSET(Data!$A$1,0,MATCH(N$6,Data!$1:$1,0)-1,1000,1)=IF(N$7="","Yes",N$7))/(OFFSET(Data!$A$1,0,MATCH(N$6,Data!$1:$1,0)-1,1000,1)=IF(N$7="","Yes",N$7))*ROW(Data!$C$1:$C$1002),ROW(N148)-ROW(N$7)),1),"")</f>
        <v/>
      </c>
      <c r="O148" s="43" t="str">
        <f ca="1">IF(P148="","",IF(INDEX(Data!$BR:$BR,MATCH(P148,Data!$A:$A,0),1)=0,"",INDEX(Data!$BR:$BR,MATCH(P148,Data!$A:$A,0),1)))</f>
        <v/>
      </c>
      <c r="P148" s="43" t="str">
        <f ca="1">IFERROR(INDEX(Data!$A$1:O$1002,_xlfn.AGGREGATE(15,6,(OFFSET(Data!$A$1,0,MATCH(P$6,Data!$1:$1,0)-1,1000,1)=IF(P$7="","Yes",P$7))/(OFFSET(Data!$A$1,0,MATCH(P$6,Data!$1:$1,0)-1,1000,1)=IF(P$7="","Yes",P$7))*ROW(Data!$C$1:$C$1002),ROW(P148)-ROW(P$7)),1),"")</f>
        <v/>
      </c>
      <c r="Q148" s="43" t="str">
        <f ca="1">IF(R148="","",IF(INDEX(Data!$BR:$BR,MATCH(R148,Data!$A:$A,0),1)=0,"",INDEX(Data!$BR:$BR,MATCH(R148,Data!$A:$A,0),1)))</f>
        <v/>
      </c>
      <c r="R148" s="43" t="str">
        <f ca="1">IFERROR(INDEX(Data!$A$1:Q$1002,_xlfn.AGGREGATE(15,6,(OFFSET(Data!$A$1,0,MATCH(R$6,Data!$1:$1,0)-1,1000,1)=IF(R$7="","Yes",R$7))/(OFFSET(Data!$A$1,0,MATCH(R$6,Data!$1:$1,0)-1,1000,1)=IF(R$7="","Yes",R$7))*ROW(Data!$C$1:$C$1002),ROW(R148)-ROW(R$7)),1),"")</f>
        <v/>
      </c>
      <c r="S148" s="43" t="str">
        <f ca="1">IF(T148="","",IF(INDEX(Data!$BR:$BR,MATCH(T148,Data!$A:$A,0),1)=0,"",INDEX(Data!$BR:$BR,MATCH(T148,Data!$A:$A,0),1)))</f>
        <v/>
      </c>
      <c r="T148" s="43" t="str">
        <f ca="1">IFERROR(INDEX(Data!$A$1:R$1002,_xlfn.AGGREGATE(15,6,(OFFSET(Data!$A$1,0,MATCH(T$6,Data!$1:$1,0)-1,1000,1)=IF(T$7="","Yes",T$7))/(OFFSET(Data!$A$1,0,MATCH(T$6,Data!$1:$1,0)-1,1000,1)=IF(T$7="","Yes",T$7))*ROW(Data!$C$1:$C$1002),ROW(T148)-ROW(T$7)),1),"")</f>
        <v/>
      </c>
      <c r="U148" s="43" t="str">
        <f ca="1">IF(V148="","",IF(INDEX(Data!$BR:$BR,MATCH(V148,Data!$A:$A,0),1)=0,"",INDEX(Data!$BR:$BR,MATCH(V148,Data!$A:$A,0),1)))</f>
        <v/>
      </c>
      <c r="V148" s="43" t="str">
        <f ca="1">IFERROR(INDEX(Data!$A$1:T$1002,_xlfn.AGGREGATE(15,6,(OFFSET(Data!$A$1,0,MATCH(V$6,Data!$1:$1,0)-1,1000,1)=IF(V$7="","Yes",V$7))/(OFFSET(Data!$A$1,0,MATCH(V$6,Data!$1:$1,0)-1,1000,1)=IF(V$7="","Yes",V$7))*ROW(Data!$C$1:$C$1002),ROW(V148)-ROW(V$7)),1),"")</f>
        <v/>
      </c>
      <c r="W148" s="43" t="str">
        <f ca="1">IF(X148="","",IF(INDEX(Data!$BR:$BR,MATCH(X148,Data!$A:$A,0),1)=0,"",INDEX(Data!$BR:$BR,MATCH(X148,Data!$A:$A,0),1)))</f>
        <v/>
      </c>
      <c r="X148" s="43" t="str">
        <f ca="1">IFERROR(INDEX(Data!$A$1:Y$1002,_xlfn.AGGREGATE(15,6,(OFFSET(Data!$A$1,0,MATCH(X$6,Data!$1:$1,0)-1,1000,1)=IF(X$7="","Yes",X$7))/(OFFSET(Data!$A$1,0,MATCH(X$6,Data!$1:$1,0)-1,1000,1)=IF(X$7="","Yes",X$7))*ROW(Data!$C$1:$C$1002),ROW(X148)-ROW(X$7)),1),"")</f>
        <v/>
      </c>
      <c r="Y148" s="43" t="str">
        <f ca="1">IF(Z148="","",IF(INDEX(Data!$BR:$BR,MATCH(Z148,Data!$A:$A,0),1)=0,"",INDEX(Data!$BR:$BR,MATCH(Z148,Data!$A:$A,0),1)))</f>
        <v/>
      </c>
      <c r="Z148" s="43" t="str">
        <f ca="1">IFERROR(INDEX(Data!$A$1:AA$1002,_xlfn.AGGREGATE(15,6,(OFFSET(Data!$A$1,0,MATCH(Z$6,Data!$1:$1,0)-1,1000,1)=IF(Z$7="","Yes",Z$7))/(OFFSET(Data!$A$1,0,MATCH(Z$6,Data!$1:$1,0)-1,1000,1)=IF(Z$7="","Yes",Z$7))*ROW(Data!$C$1:$C$1002),ROW(Z148)-ROW(Z$7)),1),"")</f>
        <v/>
      </c>
      <c r="AA148" s="43" t="str">
        <f ca="1">IF(AB148="","",IF(INDEX(Data!$BR:$BR,MATCH(AB148,Data!$A:$A,0),1)=0,"",INDEX(Data!$BR:$BR,MATCH(AB148,Data!$A:$A,0),1)))</f>
        <v/>
      </c>
      <c r="AB148" s="43" t="str">
        <f ca="1">IFERROR(INDEX(Data!$A$1:AC$1002,_xlfn.AGGREGATE(15,6,(OFFSET(Data!$A$1,0,MATCH(AB$6,Data!$1:$1,0)-1,1000,1)=IF(AB$7="","Yes",AB$7))/(OFFSET(Data!$A$1,0,MATCH(AB$6,Data!$1:$1,0)-1,1000,1)=IF(AB$7="","Yes",AB$7))*ROW(Data!$C$1:$C$1002),ROW(AB148)-ROW(AB$7)),1),"")</f>
        <v/>
      </c>
      <c r="AC148" s="43" t="str">
        <f ca="1">IF(AD148="","",IF(INDEX(Data!$BR:$BR,MATCH(AD148,Data!$A:$A,0),1)=0,"",INDEX(Data!$BR:$BR,MATCH(AD148,Data!$A:$A,0),1)))</f>
        <v/>
      </c>
      <c r="AD148" s="43" t="str">
        <f ca="1">IFERROR(INDEX(Data!$A$1:AE$1002,_xlfn.AGGREGATE(15,6,(OFFSET(Data!$A$1,0,MATCH(AD$6,Data!$1:$1,0)-1,1000,1)=IF(AD$7="","Yes",AD$7))/(OFFSET(Data!$A$1,0,MATCH(AD$6,Data!$1:$1,0)-1,1000,1)=IF(AD$7="","Yes",AD$7))*ROW(Data!$C$1:$C$1002),ROW(AD148)-ROW(AD$7)),1),"")</f>
        <v/>
      </c>
      <c r="AE148" s="43" t="str">
        <f ca="1">IF(AF148="","",IF(INDEX(Data!$BR:$BR,MATCH(AF148,Data!$A:$A,0),1)=0,"",INDEX(Data!$BR:$BR,MATCH(AF148,Data!$A:$A,0),1)))</f>
        <v/>
      </c>
      <c r="AF148" s="43" t="str">
        <f ca="1">IFERROR(INDEX(Data!$A$1:AM$1002,_xlfn.AGGREGATE(15,6,(OFFSET(Data!$A$1,0,MATCH(AF$6,Data!$1:$1,0)-1,1000,1)=IF(AF$7="","Yes",AF$7))/(OFFSET(Data!$A$1,0,MATCH(AF$6,Data!$1:$1,0)-1,1000,1)=IF(AF$7="","Yes",AF$7))*ROW(Data!$C$1:$C$1002),ROW(AF148)-ROW(AF$7)),1),"")</f>
        <v/>
      </c>
      <c r="AG148" s="43" t="str">
        <f ca="1">IF(AH148="","",IF(INDEX(Data!$BR:$BR,MATCH(AH148,Data!$A:$A,0),1)=0,"",INDEX(Data!$BR:$BR,MATCH(AH148,Data!$A:$A,0),1)))</f>
        <v/>
      </c>
      <c r="AH148" s="43" t="str">
        <f ca="1">IFERROR(INDEX(Data!$A$1:AO$1002,_xlfn.AGGREGATE(15,6,(OFFSET(Data!$A$1,0,MATCH(AH$6,Data!$1:$1,0)-1,1000,1)=IF(AH$7="","Yes",AH$7))/(OFFSET(Data!$A$1,0,MATCH(AH$6,Data!$1:$1,0)-1,1000,1)=IF(AH$7="","Yes",AH$7))*ROW(Data!$C$1:$C$1002),ROW(AH148)-ROW(AH$7)),1),"")</f>
        <v/>
      </c>
      <c r="AI148" s="43" t="str">
        <f ca="1">IF(AJ148="","",IF(INDEX(Data!$BR:$BR,MATCH(AJ148,Data!$A:$A,0),1)=0,"",INDEX(Data!$BR:$BR,MATCH(AJ148,Data!$A:$A,0),1)))</f>
        <v/>
      </c>
      <c r="AJ148" s="43" t="str">
        <f ca="1">IFERROR(INDEX(Data!$A$1:AQ$1002,_xlfn.AGGREGATE(15,6,(OFFSET(Data!$A$1,0,MATCH(AJ$6,Data!$1:$1,0)-1,1000,1)=IF(AJ$7="","Yes",AJ$7))/(OFFSET(Data!$A$1,0,MATCH(AJ$6,Data!$1:$1,0)-1,1000,1)=IF(AJ$7="","Yes",AJ$7))*ROW(Data!$C$1:$C$1002),ROW(AJ148)-ROW(AJ$7)),1),"")</f>
        <v/>
      </c>
      <c r="AK148" s="43" t="str">
        <f ca="1">IF(AL148="","",IF(INDEX(Data!$BR:$BR,MATCH(AL148,Data!$A:$A,0),1)=0,"",INDEX(Data!$BR:$BR,MATCH(AL148,Data!$A:$A,0),1)))</f>
        <v/>
      </c>
      <c r="AL148" s="43" t="str">
        <f ca="1">IFERROR(INDEX(Data!$A$1:AS$1002,_xlfn.AGGREGATE(15,6,(OFFSET(Data!$A$1,0,MATCH(AL$6,Data!$1:$1,0)-1,1000,1)=IF(AL$7="","Yes",AL$7))/(OFFSET(Data!$A$1,0,MATCH(AL$6,Data!$1:$1,0)-1,1000,1)=IF(AL$7="","Yes",AL$7))*ROW(Data!$C$1:$C$1002),ROW(AL148)-ROW(AL$7)),1),"")</f>
        <v/>
      </c>
      <c r="AM148" s="43" t="str">
        <f ca="1">IF(AN148="","",IF(INDEX(Data!$BR:$BR,MATCH(AN148,Data!$A:$A,0),1)=0,"",INDEX(Data!$BR:$BR,MATCH(AN148,Data!$A:$A,0),1)))</f>
        <v/>
      </c>
      <c r="AN148" s="43" t="str">
        <f ca="1">IFERROR(INDEX(Data!$A$1:AU$1002,_xlfn.AGGREGATE(15,6,(OFFSET(Data!$A$1,0,MATCH(AN$6,Data!$1:$1,0)-1,1000,1)=IF(AN$7="","Yes",AN$7))/(OFFSET(Data!$A$1,0,MATCH(AN$6,Data!$1:$1,0)-1,1000,1)=IF(AN$7="","Yes",AN$7))*ROW(Data!$C$1:$C$1002),ROW(AN148)-ROW(AN$7)),1),"")</f>
        <v/>
      </c>
    </row>
    <row r="149" spans="1:40" x14ac:dyDescent="0.4">
      <c r="A149" s="43" t="str">
        <f ca="1">IF(B149="","",IF(INDEX(Data!$BR:$BR,MATCH(B149,Data!$A:$A,0),1)=0,"",INDEX(Data!$BR:$BR,MATCH(B149,Data!$A:$A,0),1)))</f>
        <v/>
      </c>
      <c r="B149" s="43" t="str">
        <f ca="1">IFERROR(INDEX(Data!A$1:$A$1002,_xlfn.AGGREGATE(15,6,(OFFSET(Data!$A$1,0,MATCH(B$6,Data!$1:$1,0)-1,1000,1)=IF(B$7="","Yes",B$7))/(OFFSET(Data!$A$1,0,MATCH(B$6,Data!$1:$1,0)-1,1000,1)=IF(B$7="","Yes",B$7))*ROW(Data!$C$1:$C$1002),ROW(B149)-ROW(B$7)),1),"")</f>
        <v/>
      </c>
      <c r="C149" s="43" t="str">
        <f ca="1">IF(D149="","",IF(INDEX(Data!$BR:$BR,MATCH(D149,Data!$A:$A,0),1)=0,"",INDEX(Data!$BR:$BR,MATCH(D149,Data!$A:$A,0),1)))</f>
        <v/>
      </c>
      <c r="D149" s="43" t="str">
        <f ca="1">IFERROR(INDEX(Data!$A$1:C$1002,_xlfn.AGGREGATE(15,6,(OFFSET(Data!$A$1,0,MATCH(D$6,Data!$1:$1,0)-1,1000,1)=IF(D$7="","Yes",D$7))/(OFFSET(Data!$A$1,0,MATCH(D$6,Data!$1:$1,0)-1,1000,1)=IF(D$7="","Yes",D$7))*ROW(Data!$C$1:$C$1002),ROW(D149)-ROW(D$7)),1),"")</f>
        <v/>
      </c>
      <c r="E149" s="43" t="str">
        <f ca="1">IF(F149="","",IF(INDEX(Data!$BR:$BR,MATCH(F149,Data!$A:$A,0),1)=0,"",INDEX(Data!$BR:$BR,MATCH(F149,Data!$A:$A,0),1)))</f>
        <v/>
      </c>
      <c r="F149" s="43" t="str">
        <f ca="1">IFERROR(INDEX(Data!$A$1:E$1002,_xlfn.AGGREGATE(15,6,(OFFSET(Data!$A$1,0,MATCH(F$6,Data!$1:$1,0)-1,1000,1)=IF(F$7="","Yes",F$7))/(OFFSET(Data!$A$1,0,MATCH(F$6,Data!$1:$1,0)-1,1000,1)=IF(F$7="","Yes",F$7))*ROW(Data!$C$1:$C$1002),ROW(F149)-ROW(F$7)),1),"")</f>
        <v/>
      </c>
      <c r="G149" s="43" t="str">
        <f ca="1">IF(H149="","",IF(INDEX(Data!$BR:$BR,MATCH(H149,Data!$A:$A,0),1)=0,"",INDEX(Data!$BR:$BR,MATCH(H149,Data!$A:$A,0),1)))</f>
        <v/>
      </c>
      <c r="H149" s="43" t="str">
        <f ca="1">IFERROR(INDEX(Data!$A$1:G$1002,_xlfn.AGGREGATE(15,6,(OFFSET(Data!$A$1,0,MATCH(H$6,Data!$1:$1,0)-1,1000,1)=IF(H$7="","Yes",H$7))/(OFFSET(Data!$A$1,0,MATCH(H$6,Data!$1:$1,0)-1,1000,1)=IF(H$7="","Yes",H$7))*ROW(Data!$C$1:$C$1002),ROW(H149)-ROW(H$7)),1),"")</f>
        <v/>
      </c>
      <c r="I149" s="43" t="str">
        <f ca="1">IF(J149="","",IF(INDEX(Data!$BR:$BR,MATCH(J149,Data!$A:$A,0),1)=0,"",INDEX(Data!$BR:$BR,MATCH(J149,Data!$A:$A,0),1)))</f>
        <v/>
      </c>
      <c r="J149" s="43" t="str">
        <f ca="1">IFERROR(INDEX(Data!$A$1:I$1002,_xlfn.AGGREGATE(15,6,(OFFSET(Data!$A$1,0,MATCH(J$6,Data!$1:$1,0)-1,1000,1)=IF(J$7="","Yes",J$7))/(OFFSET(Data!$A$1,0,MATCH(J$6,Data!$1:$1,0)-1,1000,1)=IF(J$7="","Yes",J$7))*ROW(Data!$C$1:$C$1002),ROW(J149)-ROW(J$7)),1),"")</f>
        <v/>
      </c>
      <c r="K149" s="43" t="str">
        <f ca="1">IF(L149="","",IF(INDEX(Data!$BR:$BR,MATCH(L149,Data!$A:$A,0),1)=0,"",INDEX(Data!$BR:$BR,MATCH(L149,Data!$A:$A,0),1)))</f>
        <v/>
      </c>
      <c r="L149" s="43" t="str">
        <f ca="1">IFERROR(INDEX(Data!$A$1:K$1002,_xlfn.AGGREGATE(15,6,(OFFSET(Data!$A$1,0,MATCH(L$6,Data!$1:$1,0)-1,1000,1)=IF(L$7="","Yes",L$7))/(OFFSET(Data!$A$1,0,MATCH(L$6,Data!$1:$1,0)-1,1000,1)=IF(L$7="","Yes",L$7))*ROW(Data!$C$1:$C$1002),ROW(L149)-ROW(L$7)),1),"")</f>
        <v/>
      </c>
      <c r="M149" s="43" t="str">
        <f ca="1">IF(N149="","",IF(INDEX(Data!$BR:$BR,MATCH(N149,Data!$A:$A,0),1)=0,"",INDEX(Data!$BR:$BR,MATCH(N149,Data!$A:$A,0),1)))</f>
        <v/>
      </c>
      <c r="N149" s="43" t="str">
        <f ca="1">IFERROR(INDEX(Data!$A$1:M$1002,_xlfn.AGGREGATE(15,6,(OFFSET(Data!$A$1,0,MATCH(N$6,Data!$1:$1,0)-1,1000,1)=IF(N$7="","Yes",N$7))/(OFFSET(Data!$A$1,0,MATCH(N$6,Data!$1:$1,0)-1,1000,1)=IF(N$7="","Yes",N$7))*ROW(Data!$C$1:$C$1002),ROW(N149)-ROW(N$7)),1),"")</f>
        <v/>
      </c>
      <c r="O149" s="43" t="str">
        <f ca="1">IF(P149="","",IF(INDEX(Data!$BR:$BR,MATCH(P149,Data!$A:$A,0),1)=0,"",INDEX(Data!$BR:$BR,MATCH(P149,Data!$A:$A,0),1)))</f>
        <v/>
      </c>
      <c r="P149" s="43" t="str">
        <f ca="1">IFERROR(INDEX(Data!$A$1:O$1002,_xlfn.AGGREGATE(15,6,(OFFSET(Data!$A$1,0,MATCH(P$6,Data!$1:$1,0)-1,1000,1)=IF(P$7="","Yes",P$7))/(OFFSET(Data!$A$1,0,MATCH(P$6,Data!$1:$1,0)-1,1000,1)=IF(P$7="","Yes",P$7))*ROW(Data!$C$1:$C$1002),ROW(P149)-ROW(P$7)),1),"")</f>
        <v/>
      </c>
      <c r="Q149" s="43" t="str">
        <f ca="1">IF(R149="","",IF(INDEX(Data!$BR:$BR,MATCH(R149,Data!$A:$A,0),1)=0,"",INDEX(Data!$BR:$BR,MATCH(R149,Data!$A:$A,0),1)))</f>
        <v/>
      </c>
      <c r="R149" s="43" t="str">
        <f ca="1">IFERROR(INDEX(Data!$A$1:Q$1002,_xlfn.AGGREGATE(15,6,(OFFSET(Data!$A$1,0,MATCH(R$6,Data!$1:$1,0)-1,1000,1)=IF(R$7="","Yes",R$7))/(OFFSET(Data!$A$1,0,MATCH(R$6,Data!$1:$1,0)-1,1000,1)=IF(R$7="","Yes",R$7))*ROW(Data!$C$1:$C$1002),ROW(R149)-ROW(R$7)),1),"")</f>
        <v/>
      </c>
      <c r="S149" s="43" t="str">
        <f ca="1">IF(T149="","",IF(INDEX(Data!$BR:$BR,MATCH(T149,Data!$A:$A,0),1)=0,"",INDEX(Data!$BR:$BR,MATCH(T149,Data!$A:$A,0),1)))</f>
        <v/>
      </c>
      <c r="T149" s="43" t="str">
        <f ca="1">IFERROR(INDEX(Data!$A$1:R$1002,_xlfn.AGGREGATE(15,6,(OFFSET(Data!$A$1,0,MATCH(T$6,Data!$1:$1,0)-1,1000,1)=IF(T$7="","Yes",T$7))/(OFFSET(Data!$A$1,0,MATCH(T$6,Data!$1:$1,0)-1,1000,1)=IF(T$7="","Yes",T$7))*ROW(Data!$C$1:$C$1002),ROW(T149)-ROW(T$7)),1),"")</f>
        <v/>
      </c>
      <c r="U149" s="43" t="str">
        <f ca="1">IF(V149="","",IF(INDEX(Data!$BR:$BR,MATCH(V149,Data!$A:$A,0),1)=0,"",INDEX(Data!$BR:$BR,MATCH(V149,Data!$A:$A,0),1)))</f>
        <v/>
      </c>
      <c r="V149" s="43" t="str">
        <f ca="1">IFERROR(INDEX(Data!$A$1:T$1002,_xlfn.AGGREGATE(15,6,(OFFSET(Data!$A$1,0,MATCH(V$6,Data!$1:$1,0)-1,1000,1)=IF(V$7="","Yes",V$7))/(OFFSET(Data!$A$1,0,MATCH(V$6,Data!$1:$1,0)-1,1000,1)=IF(V$7="","Yes",V$7))*ROW(Data!$C$1:$C$1002),ROW(V149)-ROW(V$7)),1),"")</f>
        <v/>
      </c>
      <c r="W149" s="43" t="str">
        <f ca="1">IF(X149="","",IF(INDEX(Data!$BR:$BR,MATCH(X149,Data!$A:$A,0),1)=0,"",INDEX(Data!$BR:$BR,MATCH(X149,Data!$A:$A,0),1)))</f>
        <v/>
      </c>
      <c r="X149" s="43" t="str">
        <f ca="1">IFERROR(INDEX(Data!$A$1:Y$1002,_xlfn.AGGREGATE(15,6,(OFFSET(Data!$A$1,0,MATCH(X$6,Data!$1:$1,0)-1,1000,1)=IF(X$7="","Yes",X$7))/(OFFSET(Data!$A$1,0,MATCH(X$6,Data!$1:$1,0)-1,1000,1)=IF(X$7="","Yes",X$7))*ROW(Data!$C$1:$C$1002),ROW(X149)-ROW(X$7)),1),"")</f>
        <v/>
      </c>
      <c r="Y149" s="43" t="str">
        <f ca="1">IF(Z149="","",IF(INDEX(Data!$BR:$BR,MATCH(Z149,Data!$A:$A,0),1)=0,"",INDEX(Data!$BR:$BR,MATCH(Z149,Data!$A:$A,0),1)))</f>
        <v/>
      </c>
      <c r="Z149" s="43" t="str">
        <f ca="1">IFERROR(INDEX(Data!$A$1:AA$1002,_xlfn.AGGREGATE(15,6,(OFFSET(Data!$A$1,0,MATCH(Z$6,Data!$1:$1,0)-1,1000,1)=IF(Z$7="","Yes",Z$7))/(OFFSET(Data!$A$1,0,MATCH(Z$6,Data!$1:$1,0)-1,1000,1)=IF(Z$7="","Yes",Z$7))*ROW(Data!$C$1:$C$1002),ROW(Z149)-ROW(Z$7)),1),"")</f>
        <v/>
      </c>
      <c r="AA149" s="43" t="str">
        <f ca="1">IF(AB149="","",IF(INDEX(Data!$BR:$BR,MATCH(AB149,Data!$A:$A,0),1)=0,"",INDEX(Data!$BR:$BR,MATCH(AB149,Data!$A:$A,0),1)))</f>
        <v/>
      </c>
      <c r="AB149" s="43" t="str">
        <f ca="1">IFERROR(INDEX(Data!$A$1:AC$1002,_xlfn.AGGREGATE(15,6,(OFFSET(Data!$A$1,0,MATCH(AB$6,Data!$1:$1,0)-1,1000,1)=IF(AB$7="","Yes",AB$7))/(OFFSET(Data!$A$1,0,MATCH(AB$6,Data!$1:$1,0)-1,1000,1)=IF(AB$7="","Yes",AB$7))*ROW(Data!$C$1:$C$1002),ROW(AB149)-ROW(AB$7)),1),"")</f>
        <v/>
      </c>
      <c r="AC149" s="43" t="str">
        <f ca="1">IF(AD149="","",IF(INDEX(Data!$BR:$BR,MATCH(AD149,Data!$A:$A,0),1)=0,"",INDEX(Data!$BR:$BR,MATCH(AD149,Data!$A:$A,0),1)))</f>
        <v/>
      </c>
      <c r="AD149" s="43" t="str">
        <f ca="1">IFERROR(INDEX(Data!$A$1:AE$1002,_xlfn.AGGREGATE(15,6,(OFFSET(Data!$A$1,0,MATCH(AD$6,Data!$1:$1,0)-1,1000,1)=IF(AD$7="","Yes",AD$7))/(OFFSET(Data!$A$1,0,MATCH(AD$6,Data!$1:$1,0)-1,1000,1)=IF(AD$7="","Yes",AD$7))*ROW(Data!$C$1:$C$1002),ROW(AD149)-ROW(AD$7)),1),"")</f>
        <v/>
      </c>
      <c r="AE149" s="43" t="str">
        <f ca="1">IF(AF149="","",IF(INDEX(Data!$BR:$BR,MATCH(AF149,Data!$A:$A,0),1)=0,"",INDEX(Data!$BR:$BR,MATCH(AF149,Data!$A:$A,0),1)))</f>
        <v/>
      </c>
      <c r="AF149" s="43" t="str">
        <f ca="1">IFERROR(INDEX(Data!$A$1:AM$1002,_xlfn.AGGREGATE(15,6,(OFFSET(Data!$A$1,0,MATCH(AF$6,Data!$1:$1,0)-1,1000,1)=IF(AF$7="","Yes",AF$7))/(OFFSET(Data!$A$1,0,MATCH(AF$6,Data!$1:$1,0)-1,1000,1)=IF(AF$7="","Yes",AF$7))*ROW(Data!$C$1:$C$1002),ROW(AF149)-ROW(AF$7)),1),"")</f>
        <v/>
      </c>
      <c r="AG149" s="43" t="str">
        <f ca="1">IF(AH149="","",IF(INDEX(Data!$BR:$BR,MATCH(AH149,Data!$A:$A,0),1)=0,"",INDEX(Data!$BR:$BR,MATCH(AH149,Data!$A:$A,0),1)))</f>
        <v/>
      </c>
      <c r="AH149" s="43" t="str">
        <f ca="1">IFERROR(INDEX(Data!$A$1:AO$1002,_xlfn.AGGREGATE(15,6,(OFFSET(Data!$A$1,0,MATCH(AH$6,Data!$1:$1,0)-1,1000,1)=IF(AH$7="","Yes",AH$7))/(OFFSET(Data!$A$1,0,MATCH(AH$6,Data!$1:$1,0)-1,1000,1)=IF(AH$7="","Yes",AH$7))*ROW(Data!$C$1:$C$1002),ROW(AH149)-ROW(AH$7)),1),"")</f>
        <v/>
      </c>
      <c r="AI149" s="43" t="str">
        <f ca="1">IF(AJ149="","",IF(INDEX(Data!$BR:$BR,MATCH(AJ149,Data!$A:$A,0),1)=0,"",INDEX(Data!$BR:$BR,MATCH(AJ149,Data!$A:$A,0),1)))</f>
        <v/>
      </c>
      <c r="AJ149" s="43" t="str">
        <f ca="1">IFERROR(INDEX(Data!$A$1:AQ$1002,_xlfn.AGGREGATE(15,6,(OFFSET(Data!$A$1,0,MATCH(AJ$6,Data!$1:$1,0)-1,1000,1)=IF(AJ$7="","Yes",AJ$7))/(OFFSET(Data!$A$1,0,MATCH(AJ$6,Data!$1:$1,0)-1,1000,1)=IF(AJ$7="","Yes",AJ$7))*ROW(Data!$C$1:$C$1002),ROW(AJ149)-ROW(AJ$7)),1),"")</f>
        <v/>
      </c>
      <c r="AK149" s="43" t="str">
        <f ca="1">IF(AL149="","",IF(INDEX(Data!$BR:$BR,MATCH(AL149,Data!$A:$A,0),1)=0,"",INDEX(Data!$BR:$BR,MATCH(AL149,Data!$A:$A,0),1)))</f>
        <v/>
      </c>
      <c r="AL149" s="43" t="str">
        <f ca="1">IFERROR(INDEX(Data!$A$1:AS$1002,_xlfn.AGGREGATE(15,6,(OFFSET(Data!$A$1,0,MATCH(AL$6,Data!$1:$1,0)-1,1000,1)=IF(AL$7="","Yes",AL$7))/(OFFSET(Data!$A$1,0,MATCH(AL$6,Data!$1:$1,0)-1,1000,1)=IF(AL$7="","Yes",AL$7))*ROW(Data!$C$1:$C$1002),ROW(AL149)-ROW(AL$7)),1),"")</f>
        <v/>
      </c>
      <c r="AM149" s="43" t="str">
        <f ca="1">IF(AN149="","",IF(INDEX(Data!$BR:$BR,MATCH(AN149,Data!$A:$A,0),1)=0,"",INDEX(Data!$BR:$BR,MATCH(AN149,Data!$A:$A,0),1)))</f>
        <v/>
      </c>
      <c r="AN149" s="43" t="str">
        <f ca="1">IFERROR(INDEX(Data!$A$1:AU$1002,_xlfn.AGGREGATE(15,6,(OFFSET(Data!$A$1,0,MATCH(AN$6,Data!$1:$1,0)-1,1000,1)=IF(AN$7="","Yes",AN$7))/(OFFSET(Data!$A$1,0,MATCH(AN$6,Data!$1:$1,0)-1,1000,1)=IF(AN$7="","Yes",AN$7))*ROW(Data!$C$1:$C$1002),ROW(AN149)-ROW(AN$7)),1),"")</f>
        <v/>
      </c>
    </row>
    <row r="150" spans="1:40" x14ac:dyDescent="0.4">
      <c r="A150" s="43" t="str">
        <f ca="1">IF(B150="","",IF(INDEX(Data!$BR:$BR,MATCH(B150,Data!$A:$A,0),1)=0,"",INDEX(Data!$BR:$BR,MATCH(B150,Data!$A:$A,0),1)))</f>
        <v/>
      </c>
      <c r="B150" s="43" t="str">
        <f ca="1">IFERROR(INDEX(Data!A$1:$A$1002,_xlfn.AGGREGATE(15,6,(OFFSET(Data!$A$1,0,MATCH(B$6,Data!$1:$1,0)-1,1000,1)=IF(B$7="","Yes",B$7))/(OFFSET(Data!$A$1,0,MATCH(B$6,Data!$1:$1,0)-1,1000,1)=IF(B$7="","Yes",B$7))*ROW(Data!$C$1:$C$1002),ROW(B150)-ROW(B$7)),1),"")</f>
        <v/>
      </c>
      <c r="C150" s="43" t="str">
        <f ca="1">IF(D150="","",IF(INDEX(Data!$BR:$BR,MATCH(D150,Data!$A:$A,0),1)=0,"",INDEX(Data!$BR:$BR,MATCH(D150,Data!$A:$A,0),1)))</f>
        <v/>
      </c>
      <c r="D150" s="43" t="str">
        <f ca="1">IFERROR(INDEX(Data!$A$1:C$1002,_xlfn.AGGREGATE(15,6,(OFFSET(Data!$A$1,0,MATCH(D$6,Data!$1:$1,0)-1,1000,1)=IF(D$7="","Yes",D$7))/(OFFSET(Data!$A$1,0,MATCH(D$6,Data!$1:$1,0)-1,1000,1)=IF(D$7="","Yes",D$7))*ROW(Data!$C$1:$C$1002),ROW(D150)-ROW(D$7)),1),"")</f>
        <v/>
      </c>
      <c r="E150" s="43" t="str">
        <f ca="1">IF(F150="","",IF(INDEX(Data!$BR:$BR,MATCH(F150,Data!$A:$A,0),1)=0,"",INDEX(Data!$BR:$BR,MATCH(F150,Data!$A:$A,0),1)))</f>
        <v/>
      </c>
      <c r="F150" s="43" t="str">
        <f ca="1">IFERROR(INDEX(Data!$A$1:E$1002,_xlfn.AGGREGATE(15,6,(OFFSET(Data!$A$1,0,MATCH(F$6,Data!$1:$1,0)-1,1000,1)=IF(F$7="","Yes",F$7))/(OFFSET(Data!$A$1,0,MATCH(F$6,Data!$1:$1,0)-1,1000,1)=IF(F$7="","Yes",F$7))*ROW(Data!$C$1:$C$1002),ROW(F150)-ROW(F$7)),1),"")</f>
        <v/>
      </c>
      <c r="G150" s="43" t="str">
        <f ca="1">IF(H150="","",IF(INDEX(Data!$BR:$BR,MATCH(H150,Data!$A:$A,0),1)=0,"",INDEX(Data!$BR:$BR,MATCH(H150,Data!$A:$A,0),1)))</f>
        <v/>
      </c>
      <c r="H150" s="43" t="str">
        <f ca="1">IFERROR(INDEX(Data!$A$1:G$1002,_xlfn.AGGREGATE(15,6,(OFFSET(Data!$A$1,0,MATCH(H$6,Data!$1:$1,0)-1,1000,1)=IF(H$7="","Yes",H$7))/(OFFSET(Data!$A$1,0,MATCH(H$6,Data!$1:$1,0)-1,1000,1)=IF(H$7="","Yes",H$7))*ROW(Data!$C$1:$C$1002),ROW(H150)-ROW(H$7)),1),"")</f>
        <v/>
      </c>
      <c r="I150" s="43" t="str">
        <f ca="1">IF(J150="","",IF(INDEX(Data!$BR:$BR,MATCH(J150,Data!$A:$A,0),1)=0,"",INDEX(Data!$BR:$BR,MATCH(J150,Data!$A:$A,0),1)))</f>
        <v/>
      </c>
      <c r="J150" s="43" t="str">
        <f ca="1">IFERROR(INDEX(Data!$A$1:I$1002,_xlfn.AGGREGATE(15,6,(OFFSET(Data!$A$1,0,MATCH(J$6,Data!$1:$1,0)-1,1000,1)=IF(J$7="","Yes",J$7))/(OFFSET(Data!$A$1,0,MATCH(J$6,Data!$1:$1,0)-1,1000,1)=IF(J$7="","Yes",J$7))*ROW(Data!$C$1:$C$1002),ROW(J150)-ROW(J$7)),1),"")</f>
        <v/>
      </c>
      <c r="K150" s="43" t="str">
        <f ca="1">IF(L150="","",IF(INDEX(Data!$BR:$BR,MATCH(L150,Data!$A:$A,0),1)=0,"",INDEX(Data!$BR:$BR,MATCH(L150,Data!$A:$A,0),1)))</f>
        <v/>
      </c>
      <c r="L150" s="43" t="str">
        <f ca="1">IFERROR(INDEX(Data!$A$1:K$1002,_xlfn.AGGREGATE(15,6,(OFFSET(Data!$A$1,0,MATCH(L$6,Data!$1:$1,0)-1,1000,1)=IF(L$7="","Yes",L$7))/(OFFSET(Data!$A$1,0,MATCH(L$6,Data!$1:$1,0)-1,1000,1)=IF(L$7="","Yes",L$7))*ROW(Data!$C$1:$C$1002),ROW(L150)-ROW(L$7)),1),"")</f>
        <v/>
      </c>
      <c r="M150" s="43" t="str">
        <f ca="1">IF(N150="","",IF(INDEX(Data!$BR:$BR,MATCH(N150,Data!$A:$A,0),1)=0,"",INDEX(Data!$BR:$BR,MATCH(N150,Data!$A:$A,0),1)))</f>
        <v/>
      </c>
      <c r="N150" s="43" t="str">
        <f ca="1">IFERROR(INDEX(Data!$A$1:M$1002,_xlfn.AGGREGATE(15,6,(OFFSET(Data!$A$1,0,MATCH(N$6,Data!$1:$1,0)-1,1000,1)=IF(N$7="","Yes",N$7))/(OFFSET(Data!$A$1,0,MATCH(N$6,Data!$1:$1,0)-1,1000,1)=IF(N$7="","Yes",N$7))*ROW(Data!$C$1:$C$1002),ROW(N150)-ROW(N$7)),1),"")</f>
        <v/>
      </c>
      <c r="O150" s="43" t="str">
        <f ca="1">IF(P150="","",IF(INDEX(Data!$BR:$BR,MATCH(P150,Data!$A:$A,0),1)=0,"",INDEX(Data!$BR:$BR,MATCH(P150,Data!$A:$A,0),1)))</f>
        <v/>
      </c>
      <c r="P150" s="43" t="str">
        <f ca="1">IFERROR(INDEX(Data!$A$1:O$1002,_xlfn.AGGREGATE(15,6,(OFFSET(Data!$A$1,0,MATCH(P$6,Data!$1:$1,0)-1,1000,1)=IF(P$7="","Yes",P$7))/(OFFSET(Data!$A$1,0,MATCH(P$6,Data!$1:$1,0)-1,1000,1)=IF(P$7="","Yes",P$7))*ROW(Data!$C$1:$C$1002),ROW(P150)-ROW(P$7)),1),"")</f>
        <v/>
      </c>
      <c r="Q150" s="43" t="str">
        <f ca="1">IF(R150="","",IF(INDEX(Data!$BR:$BR,MATCH(R150,Data!$A:$A,0),1)=0,"",INDEX(Data!$BR:$BR,MATCH(R150,Data!$A:$A,0),1)))</f>
        <v/>
      </c>
      <c r="R150" s="43" t="str">
        <f ca="1">IFERROR(INDEX(Data!$A$1:Q$1002,_xlfn.AGGREGATE(15,6,(OFFSET(Data!$A$1,0,MATCH(R$6,Data!$1:$1,0)-1,1000,1)=IF(R$7="","Yes",R$7))/(OFFSET(Data!$A$1,0,MATCH(R$6,Data!$1:$1,0)-1,1000,1)=IF(R$7="","Yes",R$7))*ROW(Data!$C$1:$C$1002),ROW(R150)-ROW(R$7)),1),"")</f>
        <v/>
      </c>
      <c r="S150" s="43" t="str">
        <f ca="1">IF(T150="","",IF(INDEX(Data!$BR:$BR,MATCH(T150,Data!$A:$A,0),1)=0,"",INDEX(Data!$BR:$BR,MATCH(T150,Data!$A:$A,0),1)))</f>
        <v/>
      </c>
      <c r="T150" s="43" t="str">
        <f ca="1">IFERROR(INDEX(Data!$A$1:R$1002,_xlfn.AGGREGATE(15,6,(OFFSET(Data!$A$1,0,MATCH(T$6,Data!$1:$1,0)-1,1000,1)=IF(T$7="","Yes",T$7))/(OFFSET(Data!$A$1,0,MATCH(T$6,Data!$1:$1,0)-1,1000,1)=IF(T$7="","Yes",T$7))*ROW(Data!$C$1:$C$1002),ROW(T150)-ROW(T$7)),1),"")</f>
        <v/>
      </c>
      <c r="U150" s="43" t="str">
        <f ca="1">IF(V150="","",IF(INDEX(Data!$BR:$BR,MATCH(V150,Data!$A:$A,0),1)=0,"",INDEX(Data!$BR:$BR,MATCH(V150,Data!$A:$A,0),1)))</f>
        <v/>
      </c>
      <c r="V150" s="43" t="str">
        <f ca="1">IFERROR(INDEX(Data!$A$1:T$1002,_xlfn.AGGREGATE(15,6,(OFFSET(Data!$A$1,0,MATCH(V$6,Data!$1:$1,0)-1,1000,1)=IF(V$7="","Yes",V$7))/(OFFSET(Data!$A$1,0,MATCH(V$6,Data!$1:$1,0)-1,1000,1)=IF(V$7="","Yes",V$7))*ROW(Data!$C$1:$C$1002),ROW(V150)-ROW(V$7)),1),"")</f>
        <v/>
      </c>
      <c r="W150" s="43" t="str">
        <f ca="1">IF(X150="","",IF(INDEX(Data!$BR:$BR,MATCH(X150,Data!$A:$A,0),1)=0,"",INDEX(Data!$BR:$BR,MATCH(X150,Data!$A:$A,0),1)))</f>
        <v/>
      </c>
      <c r="X150" s="43" t="str">
        <f ca="1">IFERROR(INDEX(Data!$A$1:Y$1002,_xlfn.AGGREGATE(15,6,(OFFSET(Data!$A$1,0,MATCH(X$6,Data!$1:$1,0)-1,1000,1)=IF(X$7="","Yes",X$7))/(OFFSET(Data!$A$1,0,MATCH(X$6,Data!$1:$1,0)-1,1000,1)=IF(X$7="","Yes",X$7))*ROW(Data!$C$1:$C$1002),ROW(X150)-ROW(X$7)),1),"")</f>
        <v/>
      </c>
      <c r="Y150" s="43" t="str">
        <f ca="1">IF(Z150="","",IF(INDEX(Data!$BR:$BR,MATCH(Z150,Data!$A:$A,0),1)=0,"",INDEX(Data!$BR:$BR,MATCH(Z150,Data!$A:$A,0),1)))</f>
        <v/>
      </c>
      <c r="Z150" s="43" t="str">
        <f ca="1">IFERROR(INDEX(Data!$A$1:AA$1002,_xlfn.AGGREGATE(15,6,(OFFSET(Data!$A$1,0,MATCH(Z$6,Data!$1:$1,0)-1,1000,1)=IF(Z$7="","Yes",Z$7))/(OFFSET(Data!$A$1,0,MATCH(Z$6,Data!$1:$1,0)-1,1000,1)=IF(Z$7="","Yes",Z$7))*ROW(Data!$C$1:$C$1002),ROW(Z150)-ROW(Z$7)),1),"")</f>
        <v/>
      </c>
      <c r="AA150" s="43" t="str">
        <f ca="1">IF(AB150="","",IF(INDEX(Data!$BR:$BR,MATCH(AB150,Data!$A:$A,0),1)=0,"",INDEX(Data!$BR:$BR,MATCH(AB150,Data!$A:$A,0),1)))</f>
        <v/>
      </c>
      <c r="AB150" s="43" t="str">
        <f ca="1">IFERROR(INDEX(Data!$A$1:AC$1002,_xlfn.AGGREGATE(15,6,(OFFSET(Data!$A$1,0,MATCH(AB$6,Data!$1:$1,0)-1,1000,1)=IF(AB$7="","Yes",AB$7))/(OFFSET(Data!$A$1,0,MATCH(AB$6,Data!$1:$1,0)-1,1000,1)=IF(AB$7="","Yes",AB$7))*ROW(Data!$C$1:$C$1002),ROW(AB150)-ROW(AB$7)),1),"")</f>
        <v/>
      </c>
      <c r="AC150" s="43" t="str">
        <f ca="1">IF(AD150="","",IF(INDEX(Data!$BR:$BR,MATCH(AD150,Data!$A:$A,0),1)=0,"",INDEX(Data!$BR:$BR,MATCH(AD150,Data!$A:$A,0),1)))</f>
        <v/>
      </c>
      <c r="AD150" s="43" t="str">
        <f ca="1">IFERROR(INDEX(Data!$A$1:AE$1002,_xlfn.AGGREGATE(15,6,(OFFSET(Data!$A$1,0,MATCH(AD$6,Data!$1:$1,0)-1,1000,1)=IF(AD$7="","Yes",AD$7))/(OFFSET(Data!$A$1,0,MATCH(AD$6,Data!$1:$1,0)-1,1000,1)=IF(AD$7="","Yes",AD$7))*ROW(Data!$C$1:$C$1002),ROW(AD150)-ROW(AD$7)),1),"")</f>
        <v/>
      </c>
      <c r="AE150" s="43" t="str">
        <f ca="1">IF(AF150="","",IF(INDEX(Data!$BR:$BR,MATCH(AF150,Data!$A:$A,0),1)=0,"",INDEX(Data!$BR:$BR,MATCH(AF150,Data!$A:$A,0),1)))</f>
        <v/>
      </c>
      <c r="AF150" s="43" t="str">
        <f ca="1">IFERROR(INDEX(Data!$A$1:AM$1002,_xlfn.AGGREGATE(15,6,(OFFSET(Data!$A$1,0,MATCH(AF$6,Data!$1:$1,0)-1,1000,1)=IF(AF$7="","Yes",AF$7))/(OFFSET(Data!$A$1,0,MATCH(AF$6,Data!$1:$1,0)-1,1000,1)=IF(AF$7="","Yes",AF$7))*ROW(Data!$C$1:$C$1002),ROW(AF150)-ROW(AF$7)),1),"")</f>
        <v/>
      </c>
      <c r="AG150" s="43" t="str">
        <f ca="1">IF(AH150="","",IF(INDEX(Data!$BR:$BR,MATCH(AH150,Data!$A:$A,0),1)=0,"",INDEX(Data!$BR:$BR,MATCH(AH150,Data!$A:$A,0),1)))</f>
        <v/>
      </c>
      <c r="AH150" s="43" t="str">
        <f ca="1">IFERROR(INDEX(Data!$A$1:AO$1002,_xlfn.AGGREGATE(15,6,(OFFSET(Data!$A$1,0,MATCH(AH$6,Data!$1:$1,0)-1,1000,1)=IF(AH$7="","Yes",AH$7))/(OFFSET(Data!$A$1,0,MATCH(AH$6,Data!$1:$1,0)-1,1000,1)=IF(AH$7="","Yes",AH$7))*ROW(Data!$C$1:$C$1002),ROW(AH150)-ROW(AH$7)),1),"")</f>
        <v/>
      </c>
      <c r="AI150" s="43" t="str">
        <f ca="1">IF(AJ150="","",IF(INDEX(Data!$BR:$BR,MATCH(AJ150,Data!$A:$A,0),1)=0,"",INDEX(Data!$BR:$BR,MATCH(AJ150,Data!$A:$A,0),1)))</f>
        <v/>
      </c>
      <c r="AJ150" s="43" t="str">
        <f ca="1">IFERROR(INDEX(Data!$A$1:AQ$1002,_xlfn.AGGREGATE(15,6,(OFFSET(Data!$A$1,0,MATCH(AJ$6,Data!$1:$1,0)-1,1000,1)=IF(AJ$7="","Yes",AJ$7))/(OFFSET(Data!$A$1,0,MATCH(AJ$6,Data!$1:$1,0)-1,1000,1)=IF(AJ$7="","Yes",AJ$7))*ROW(Data!$C$1:$C$1002),ROW(AJ150)-ROW(AJ$7)),1),"")</f>
        <v/>
      </c>
      <c r="AK150" s="43" t="str">
        <f ca="1">IF(AL150="","",IF(INDEX(Data!$BR:$BR,MATCH(AL150,Data!$A:$A,0),1)=0,"",INDEX(Data!$BR:$BR,MATCH(AL150,Data!$A:$A,0),1)))</f>
        <v/>
      </c>
      <c r="AL150" s="43" t="str">
        <f ca="1">IFERROR(INDEX(Data!$A$1:AS$1002,_xlfn.AGGREGATE(15,6,(OFFSET(Data!$A$1,0,MATCH(AL$6,Data!$1:$1,0)-1,1000,1)=IF(AL$7="","Yes",AL$7))/(OFFSET(Data!$A$1,0,MATCH(AL$6,Data!$1:$1,0)-1,1000,1)=IF(AL$7="","Yes",AL$7))*ROW(Data!$C$1:$C$1002),ROW(AL150)-ROW(AL$7)),1),"")</f>
        <v/>
      </c>
      <c r="AM150" s="43" t="str">
        <f ca="1">IF(AN150="","",IF(INDEX(Data!$BR:$BR,MATCH(AN150,Data!$A:$A,0),1)=0,"",INDEX(Data!$BR:$BR,MATCH(AN150,Data!$A:$A,0),1)))</f>
        <v/>
      </c>
      <c r="AN150" s="43" t="str">
        <f ca="1">IFERROR(INDEX(Data!$A$1:AU$1002,_xlfn.AGGREGATE(15,6,(OFFSET(Data!$A$1,0,MATCH(AN$6,Data!$1:$1,0)-1,1000,1)=IF(AN$7="","Yes",AN$7))/(OFFSET(Data!$A$1,0,MATCH(AN$6,Data!$1:$1,0)-1,1000,1)=IF(AN$7="","Yes",AN$7))*ROW(Data!$C$1:$C$1002),ROW(AN150)-ROW(AN$7)),1),"")</f>
        <v/>
      </c>
    </row>
    <row r="151" spans="1:40" x14ac:dyDescent="0.4">
      <c r="A151" s="43" t="str">
        <f ca="1">IF(B151="","",IF(INDEX(Data!$BR:$BR,MATCH(B151,Data!$A:$A,0),1)=0,"",INDEX(Data!$BR:$BR,MATCH(B151,Data!$A:$A,0),1)))</f>
        <v/>
      </c>
      <c r="B151" s="43" t="str">
        <f ca="1">IFERROR(INDEX(Data!A$1:$A$1002,_xlfn.AGGREGATE(15,6,(OFFSET(Data!$A$1,0,MATCH(B$6,Data!$1:$1,0)-1,1000,1)=IF(B$7="","Yes",B$7))/(OFFSET(Data!$A$1,0,MATCH(B$6,Data!$1:$1,0)-1,1000,1)=IF(B$7="","Yes",B$7))*ROW(Data!$C$1:$C$1002),ROW(B151)-ROW(B$7)),1),"")</f>
        <v/>
      </c>
      <c r="C151" s="43" t="str">
        <f ca="1">IF(D151="","",IF(INDEX(Data!$BR:$BR,MATCH(D151,Data!$A:$A,0),1)=0,"",INDEX(Data!$BR:$BR,MATCH(D151,Data!$A:$A,0),1)))</f>
        <v/>
      </c>
      <c r="D151" s="43" t="str">
        <f ca="1">IFERROR(INDEX(Data!$A$1:C$1002,_xlfn.AGGREGATE(15,6,(OFFSET(Data!$A$1,0,MATCH(D$6,Data!$1:$1,0)-1,1000,1)=IF(D$7="","Yes",D$7))/(OFFSET(Data!$A$1,0,MATCH(D$6,Data!$1:$1,0)-1,1000,1)=IF(D$7="","Yes",D$7))*ROW(Data!$C$1:$C$1002),ROW(D151)-ROW(D$7)),1),"")</f>
        <v/>
      </c>
      <c r="E151" s="43" t="str">
        <f ca="1">IF(F151="","",IF(INDEX(Data!$BR:$BR,MATCH(F151,Data!$A:$A,0),1)=0,"",INDEX(Data!$BR:$BR,MATCH(F151,Data!$A:$A,0),1)))</f>
        <v/>
      </c>
      <c r="F151" s="43" t="str">
        <f ca="1">IFERROR(INDEX(Data!$A$1:E$1002,_xlfn.AGGREGATE(15,6,(OFFSET(Data!$A$1,0,MATCH(F$6,Data!$1:$1,0)-1,1000,1)=IF(F$7="","Yes",F$7))/(OFFSET(Data!$A$1,0,MATCH(F$6,Data!$1:$1,0)-1,1000,1)=IF(F$7="","Yes",F$7))*ROW(Data!$C$1:$C$1002),ROW(F151)-ROW(F$7)),1),"")</f>
        <v/>
      </c>
      <c r="G151" s="43" t="str">
        <f ca="1">IF(H151="","",IF(INDEX(Data!$BR:$BR,MATCH(H151,Data!$A:$A,0),1)=0,"",INDEX(Data!$BR:$BR,MATCH(H151,Data!$A:$A,0),1)))</f>
        <v/>
      </c>
      <c r="H151" s="43" t="str">
        <f ca="1">IFERROR(INDEX(Data!$A$1:G$1002,_xlfn.AGGREGATE(15,6,(OFFSET(Data!$A$1,0,MATCH(H$6,Data!$1:$1,0)-1,1000,1)=IF(H$7="","Yes",H$7))/(OFFSET(Data!$A$1,0,MATCH(H$6,Data!$1:$1,0)-1,1000,1)=IF(H$7="","Yes",H$7))*ROW(Data!$C$1:$C$1002),ROW(H151)-ROW(H$7)),1),"")</f>
        <v/>
      </c>
      <c r="I151" s="43" t="str">
        <f ca="1">IF(J151="","",IF(INDEX(Data!$BR:$BR,MATCH(J151,Data!$A:$A,0),1)=0,"",INDEX(Data!$BR:$BR,MATCH(J151,Data!$A:$A,0),1)))</f>
        <v/>
      </c>
      <c r="J151" s="43" t="str">
        <f ca="1">IFERROR(INDEX(Data!$A$1:I$1002,_xlfn.AGGREGATE(15,6,(OFFSET(Data!$A$1,0,MATCH(J$6,Data!$1:$1,0)-1,1000,1)=IF(J$7="","Yes",J$7))/(OFFSET(Data!$A$1,0,MATCH(J$6,Data!$1:$1,0)-1,1000,1)=IF(J$7="","Yes",J$7))*ROW(Data!$C$1:$C$1002),ROW(J151)-ROW(J$7)),1),"")</f>
        <v/>
      </c>
      <c r="K151" s="43" t="str">
        <f ca="1">IF(L151="","",IF(INDEX(Data!$BR:$BR,MATCH(L151,Data!$A:$A,0),1)=0,"",INDEX(Data!$BR:$BR,MATCH(L151,Data!$A:$A,0),1)))</f>
        <v/>
      </c>
      <c r="L151" s="43" t="str">
        <f ca="1">IFERROR(INDEX(Data!$A$1:K$1002,_xlfn.AGGREGATE(15,6,(OFFSET(Data!$A$1,0,MATCH(L$6,Data!$1:$1,0)-1,1000,1)=IF(L$7="","Yes",L$7))/(OFFSET(Data!$A$1,0,MATCH(L$6,Data!$1:$1,0)-1,1000,1)=IF(L$7="","Yes",L$7))*ROW(Data!$C$1:$C$1002),ROW(L151)-ROW(L$7)),1),"")</f>
        <v/>
      </c>
      <c r="M151" s="43" t="str">
        <f ca="1">IF(N151="","",IF(INDEX(Data!$BR:$BR,MATCH(N151,Data!$A:$A,0),1)=0,"",INDEX(Data!$BR:$BR,MATCH(N151,Data!$A:$A,0),1)))</f>
        <v/>
      </c>
      <c r="N151" s="43" t="str">
        <f ca="1">IFERROR(INDEX(Data!$A$1:M$1002,_xlfn.AGGREGATE(15,6,(OFFSET(Data!$A$1,0,MATCH(N$6,Data!$1:$1,0)-1,1000,1)=IF(N$7="","Yes",N$7))/(OFFSET(Data!$A$1,0,MATCH(N$6,Data!$1:$1,0)-1,1000,1)=IF(N$7="","Yes",N$7))*ROW(Data!$C$1:$C$1002),ROW(N151)-ROW(N$7)),1),"")</f>
        <v/>
      </c>
      <c r="O151" s="43" t="str">
        <f ca="1">IF(P151="","",IF(INDEX(Data!$BR:$BR,MATCH(P151,Data!$A:$A,0),1)=0,"",INDEX(Data!$BR:$BR,MATCH(P151,Data!$A:$A,0),1)))</f>
        <v/>
      </c>
      <c r="P151" s="43" t="str">
        <f ca="1">IFERROR(INDEX(Data!$A$1:O$1002,_xlfn.AGGREGATE(15,6,(OFFSET(Data!$A$1,0,MATCH(P$6,Data!$1:$1,0)-1,1000,1)=IF(P$7="","Yes",P$7))/(OFFSET(Data!$A$1,0,MATCH(P$6,Data!$1:$1,0)-1,1000,1)=IF(P$7="","Yes",P$7))*ROW(Data!$C$1:$C$1002),ROW(P151)-ROW(P$7)),1),"")</f>
        <v/>
      </c>
      <c r="Q151" s="43" t="str">
        <f ca="1">IF(R151="","",IF(INDEX(Data!$BR:$BR,MATCH(R151,Data!$A:$A,0),1)=0,"",INDEX(Data!$BR:$BR,MATCH(R151,Data!$A:$A,0),1)))</f>
        <v/>
      </c>
      <c r="R151" s="43" t="str">
        <f ca="1">IFERROR(INDEX(Data!$A$1:Q$1002,_xlfn.AGGREGATE(15,6,(OFFSET(Data!$A$1,0,MATCH(R$6,Data!$1:$1,0)-1,1000,1)=IF(R$7="","Yes",R$7))/(OFFSET(Data!$A$1,0,MATCH(R$6,Data!$1:$1,0)-1,1000,1)=IF(R$7="","Yes",R$7))*ROW(Data!$C$1:$C$1002),ROW(R151)-ROW(R$7)),1),"")</f>
        <v/>
      </c>
      <c r="S151" s="43" t="str">
        <f ca="1">IF(T151="","",IF(INDEX(Data!$BR:$BR,MATCH(T151,Data!$A:$A,0),1)=0,"",INDEX(Data!$BR:$BR,MATCH(T151,Data!$A:$A,0),1)))</f>
        <v/>
      </c>
      <c r="T151" s="43" t="str">
        <f ca="1">IFERROR(INDEX(Data!$A$1:R$1002,_xlfn.AGGREGATE(15,6,(OFFSET(Data!$A$1,0,MATCH(T$6,Data!$1:$1,0)-1,1000,1)=IF(T$7="","Yes",T$7))/(OFFSET(Data!$A$1,0,MATCH(T$6,Data!$1:$1,0)-1,1000,1)=IF(T$7="","Yes",T$7))*ROW(Data!$C$1:$C$1002),ROW(T151)-ROW(T$7)),1),"")</f>
        <v/>
      </c>
      <c r="U151" s="43" t="str">
        <f ca="1">IF(V151="","",IF(INDEX(Data!$BR:$BR,MATCH(V151,Data!$A:$A,0),1)=0,"",INDEX(Data!$BR:$BR,MATCH(V151,Data!$A:$A,0),1)))</f>
        <v/>
      </c>
      <c r="V151" s="43" t="str">
        <f ca="1">IFERROR(INDEX(Data!$A$1:T$1002,_xlfn.AGGREGATE(15,6,(OFFSET(Data!$A$1,0,MATCH(V$6,Data!$1:$1,0)-1,1000,1)=IF(V$7="","Yes",V$7))/(OFFSET(Data!$A$1,0,MATCH(V$6,Data!$1:$1,0)-1,1000,1)=IF(V$7="","Yes",V$7))*ROW(Data!$C$1:$C$1002),ROW(V151)-ROW(V$7)),1),"")</f>
        <v/>
      </c>
      <c r="W151" s="43" t="str">
        <f ca="1">IF(X151="","",IF(INDEX(Data!$BR:$BR,MATCH(X151,Data!$A:$A,0),1)=0,"",INDEX(Data!$BR:$BR,MATCH(X151,Data!$A:$A,0),1)))</f>
        <v/>
      </c>
      <c r="X151" s="43" t="str">
        <f ca="1">IFERROR(INDEX(Data!$A$1:Y$1002,_xlfn.AGGREGATE(15,6,(OFFSET(Data!$A$1,0,MATCH(X$6,Data!$1:$1,0)-1,1000,1)=IF(X$7="","Yes",X$7))/(OFFSET(Data!$A$1,0,MATCH(X$6,Data!$1:$1,0)-1,1000,1)=IF(X$7="","Yes",X$7))*ROW(Data!$C$1:$C$1002),ROW(X151)-ROW(X$7)),1),"")</f>
        <v/>
      </c>
      <c r="Y151" s="43" t="str">
        <f ca="1">IF(Z151="","",IF(INDEX(Data!$BR:$BR,MATCH(Z151,Data!$A:$A,0),1)=0,"",INDEX(Data!$BR:$BR,MATCH(Z151,Data!$A:$A,0),1)))</f>
        <v/>
      </c>
      <c r="Z151" s="43" t="str">
        <f ca="1">IFERROR(INDEX(Data!$A$1:AA$1002,_xlfn.AGGREGATE(15,6,(OFFSET(Data!$A$1,0,MATCH(Z$6,Data!$1:$1,0)-1,1000,1)=IF(Z$7="","Yes",Z$7))/(OFFSET(Data!$A$1,0,MATCH(Z$6,Data!$1:$1,0)-1,1000,1)=IF(Z$7="","Yes",Z$7))*ROW(Data!$C$1:$C$1002),ROW(Z151)-ROW(Z$7)),1),"")</f>
        <v/>
      </c>
      <c r="AA151" s="43" t="str">
        <f ca="1">IF(AB151="","",IF(INDEX(Data!$BR:$BR,MATCH(AB151,Data!$A:$A,0),1)=0,"",INDEX(Data!$BR:$BR,MATCH(AB151,Data!$A:$A,0),1)))</f>
        <v/>
      </c>
      <c r="AB151" s="43" t="str">
        <f ca="1">IFERROR(INDEX(Data!$A$1:AC$1002,_xlfn.AGGREGATE(15,6,(OFFSET(Data!$A$1,0,MATCH(AB$6,Data!$1:$1,0)-1,1000,1)=IF(AB$7="","Yes",AB$7))/(OFFSET(Data!$A$1,0,MATCH(AB$6,Data!$1:$1,0)-1,1000,1)=IF(AB$7="","Yes",AB$7))*ROW(Data!$C$1:$C$1002),ROW(AB151)-ROW(AB$7)),1),"")</f>
        <v/>
      </c>
      <c r="AC151" s="43" t="str">
        <f ca="1">IF(AD151="","",IF(INDEX(Data!$BR:$BR,MATCH(AD151,Data!$A:$A,0),1)=0,"",INDEX(Data!$BR:$BR,MATCH(AD151,Data!$A:$A,0),1)))</f>
        <v/>
      </c>
      <c r="AD151" s="43" t="str">
        <f ca="1">IFERROR(INDEX(Data!$A$1:AE$1002,_xlfn.AGGREGATE(15,6,(OFFSET(Data!$A$1,0,MATCH(AD$6,Data!$1:$1,0)-1,1000,1)=IF(AD$7="","Yes",AD$7))/(OFFSET(Data!$A$1,0,MATCH(AD$6,Data!$1:$1,0)-1,1000,1)=IF(AD$7="","Yes",AD$7))*ROW(Data!$C$1:$C$1002),ROW(AD151)-ROW(AD$7)),1),"")</f>
        <v/>
      </c>
      <c r="AE151" s="43" t="str">
        <f ca="1">IF(AF151="","",IF(INDEX(Data!$BR:$BR,MATCH(AF151,Data!$A:$A,0),1)=0,"",INDEX(Data!$BR:$BR,MATCH(AF151,Data!$A:$A,0),1)))</f>
        <v/>
      </c>
      <c r="AF151" s="43" t="str">
        <f ca="1">IFERROR(INDEX(Data!$A$1:AM$1002,_xlfn.AGGREGATE(15,6,(OFFSET(Data!$A$1,0,MATCH(AF$6,Data!$1:$1,0)-1,1000,1)=IF(AF$7="","Yes",AF$7))/(OFFSET(Data!$A$1,0,MATCH(AF$6,Data!$1:$1,0)-1,1000,1)=IF(AF$7="","Yes",AF$7))*ROW(Data!$C$1:$C$1002),ROW(AF151)-ROW(AF$7)),1),"")</f>
        <v/>
      </c>
      <c r="AG151" s="43" t="str">
        <f ca="1">IF(AH151="","",IF(INDEX(Data!$BR:$BR,MATCH(AH151,Data!$A:$A,0),1)=0,"",INDEX(Data!$BR:$BR,MATCH(AH151,Data!$A:$A,0),1)))</f>
        <v/>
      </c>
      <c r="AH151" s="43" t="str">
        <f ca="1">IFERROR(INDEX(Data!$A$1:AO$1002,_xlfn.AGGREGATE(15,6,(OFFSET(Data!$A$1,0,MATCH(AH$6,Data!$1:$1,0)-1,1000,1)=IF(AH$7="","Yes",AH$7))/(OFFSET(Data!$A$1,0,MATCH(AH$6,Data!$1:$1,0)-1,1000,1)=IF(AH$7="","Yes",AH$7))*ROW(Data!$C$1:$C$1002),ROW(AH151)-ROW(AH$7)),1),"")</f>
        <v/>
      </c>
      <c r="AI151" s="43" t="str">
        <f ca="1">IF(AJ151="","",IF(INDEX(Data!$BR:$BR,MATCH(AJ151,Data!$A:$A,0),1)=0,"",INDEX(Data!$BR:$BR,MATCH(AJ151,Data!$A:$A,0),1)))</f>
        <v/>
      </c>
      <c r="AJ151" s="43" t="str">
        <f ca="1">IFERROR(INDEX(Data!$A$1:AQ$1002,_xlfn.AGGREGATE(15,6,(OFFSET(Data!$A$1,0,MATCH(AJ$6,Data!$1:$1,0)-1,1000,1)=IF(AJ$7="","Yes",AJ$7))/(OFFSET(Data!$A$1,0,MATCH(AJ$6,Data!$1:$1,0)-1,1000,1)=IF(AJ$7="","Yes",AJ$7))*ROW(Data!$C$1:$C$1002),ROW(AJ151)-ROW(AJ$7)),1),"")</f>
        <v/>
      </c>
      <c r="AK151" s="43" t="str">
        <f ca="1">IF(AL151="","",IF(INDEX(Data!$BR:$BR,MATCH(AL151,Data!$A:$A,0),1)=0,"",INDEX(Data!$BR:$BR,MATCH(AL151,Data!$A:$A,0),1)))</f>
        <v/>
      </c>
      <c r="AL151" s="43" t="str">
        <f ca="1">IFERROR(INDEX(Data!$A$1:AS$1002,_xlfn.AGGREGATE(15,6,(OFFSET(Data!$A$1,0,MATCH(AL$6,Data!$1:$1,0)-1,1000,1)=IF(AL$7="","Yes",AL$7))/(OFFSET(Data!$A$1,0,MATCH(AL$6,Data!$1:$1,0)-1,1000,1)=IF(AL$7="","Yes",AL$7))*ROW(Data!$C$1:$C$1002),ROW(AL151)-ROW(AL$7)),1),"")</f>
        <v/>
      </c>
      <c r="AM151" s="43" t="str">
        <f ca="1">IF(AN151="","",IF(INDEX(Data!$BR:$BR,MATCH(AN151,Data!$A:$A,0),1)=0,"",INDEX(Data!$BR:$BR,MATCH(AN151,Data!$A:$A,0),1)))</f>
        <v/>
      </c>
      <c r="AN151" s="43" t="str">
        <f ca="1">IFERROR(INDEX(Data!$A$1:AU$1002,_xlfn.AGGREGATE(15,6,(OFFSET(Data!$A$1,0,MATCH(AN$6,Data!$1:$1,0)-1,1000,1)=IF(AN$7="","Yes",AN$7))/(OFFSET(Data!$A$1,0,MATCH(AN$6,Data!$1:$1,0)-1,1000,1)=IF(AN$7="","Yes",AN$7))*ROW(Data!$C$1:$C$1002),ROW(AN151)-ROW(AN$7)),1),"")</f>
        <v/>
      </c>
    </row>
    <row r="152" spans="1:40" x14ac:dyDescent="0.4">
      <c r="A152" s="43" t="str">
        <f ca="1">IF(B152="","",IF(INDEX(Data!$BR:$BR,MATCH(B152,Data!$A:$A,0),1)=0,"",INDEX(Data!$BR:$BR,MATCH(B152,Data!$A:$A,0),1)))</f>
        <v/>
      </c>
      <c r="B152" s="43" t="str">
        <f ca="1">IFERROR(INDEX(Data!A$1:$A$1002,_xlfn.AGGREGATE(15,6,(OFFSET(Data!$A$1,0,MATCH(B$6,Data!$1:$1,0)-1,1000,1)=IF(B$7="","Yes",B$7))/(OFFSET(Data!$A$1,0,MATCH(B$6,Data!$1:$1,0)-1,1000,1)=IF(B$7="","Yes",B$7))*ROW(Data!$C$1:$C$1002),ROW(B152)-ROW(B$7)),1),"")</f>
        <v/>
      </c>
      <c r="C152" s="43" t="str">
        <f ca="1">IF(D152="","",IF(INDEX(Data!$BR:$BR,MATCH(D152,Data!$A:$A,0),1)=0,"",INDEX(Data!$BR:$BR,MATCH(D152,Data!$A:$A,0),1)))</f>
        <v/>
      </c>
      <c r="D152" s="43" t="str">
        <f ca="1">IFERROR(INDEX(Data!$A$1:C$1002,_xlfn.AGGREGATE(15,6,(OFFSET(Data!$A$1,0,MATCH(D$6,Data!$1:$1,0)-1,1000,1)=IF(D$7="","Yes",D$7))/(OFFSET(Data!$A$1,0,MATCH(D$6,Data!$1:$1,0)-1,1000,1)=IF(D$7="","Yes",D$7))*ROW(Data!$C$1:$C$1002),ROW(D152)-ROW(D$7)),1),"")</f>
        <v/>
      </c>
      <c r="E152" s="43" t="str">
        <f ca="1">IF(F152="","",IF(INDEX(Data!$BR:$BR,MATCH(F152,Data!$A:$A,0),1)=0,"",INDEX(Data!$BR:$BR,MATCH(F152,Data!$A:$A,0),1)))</f>
        <v/>
      </c>
      <c r="F152" s="43" t="str">
        <f ca="1">IFERROR(INDEX(Data!$A$1:E$1002,_xlfn.AGGREGATE(15,6,(OFFSET(Data!$A$1,0,MATCH(F$6,Data!$1:$1,0)-1,1000,1)=IF(F$7="","Yes",F$7))/(OFFSET(Data!$A$1,0,MATCH(F$6,Data!$1:$1,0)-1,1000,1)=IF(F$7="","Yes",F$7))*ROW(Data!$C$1:$C$1002),ROW(F152)-ROW(F$7)),1),"")</f>
        <v/>
      </c>
      <c r="G152" s="43" t="str">
        <f ca="1">IF(H152="","",IF(INDEX(Data!$BR:$BR,MATCH(H152,Data!$A:$A,0),1)=0,"",INDEX(Data!$BR:$BR,MATCH(H152,Data!$A:$A,0),1)))</f>
        <v/>
      </c>
      <c r="H152" s="43" t="str">
        <f ca="1">IFERROR(INDEX(Data!$A$1:G$1002,_xlfn.AGGREGATE(15,6,(OFFSET(Data!$A$1,0,MATCH(H$6,Data!$1:$1,0)-1,1000,1)=IF(H$7="","Yes",H$7))/(OFFSET(Data!$A$1,0,MATCH(H$6,Data!$1:$1,0)-1,1000,1)=IF(H$7="","Yes",H$7))*ROW(Data!$C$1:$C$1002),ROW(H152)-ROW(H$7)),1),"")</f>
        <v/>
      </c>
      <c r="I152" s="43" t="str">
        <f ca="1">IF(J152="","",IF(INDEX(Data!$BR:$BR,MATCH(J152,Data!$A:$A,0),1)=0,"",INDEX(Data!$BR:$BR,MATCH(J152,Data!$A:$A,0),1)))</f>
        <v/>
      </c>
      <c r="J152" s="43" t="str">
        <f ca="1">IFERROR(INDEX(Data!$A$1:I$1002,_xlfn.AGGREGATE(15,6,(OFFSET(Data!$A$1,0,MATCH(J$6,Data!$1:$1,0)-1,1000,1)=IF(J$7="","Yes",J$7))/(OFFSET(Data!$A$1,0,MATCH(J$6,Data!$1:$1,0)-1,1000,1)=IF(J$7="","Yes",J$7))*ROW(Data!$C$1:$C$1002),ROW(J152)-ROW(J$7)),1),"")</f>
        <v/>
      </c>
      <c r="K152" s="43" t="str">
        <f ca="1">IF(L152="","",IF(INDEX(Data!$BR:$BR,MATCH(L152,Data!$A:$A,0),1)=0,"",INDEX(Data!$BR:$BR,MATCH(L152,Data!$A:$A,0),1)))</f>
        <v/>
      </c>
      <c r="L152" s="43" t="str">
        <f ca="1">IFERROR(INDEX(Data!$A$1:K$1002,_xlfn.AGGREGATE(15,6,(OFFSET(Data!$A$1,0,MATCH(L$6,Data!$1:$1,0)-1,1000,1)=IF(L$7="","Yes",L$7))/(OFFSET(Data!$A$1,0,MATCH(L$6,Data!$1:$1,0)-1,1000,1)=IF(L$7="","Yes",L$7))*ROW(Data!$C$1:$C$1002),ROW(L152)-ROW(L$7)),1),"")</f>
        <v/>
      </c>
      <c r="M152" s="43" t="str">
        <f ca="1">IF(N152="","",IF(INDEX(Data!$BR:$BR,MATCH(N152,Data!$A:$A,0),1)=0,"",INDEX(Data!$BR:$BR,MATCH(N152,Data!$A:$A,0),1)))</f>
        <v/>
      </c>
      <c r="N152" s="43" t="str">
        <f ca="1">IFERROR(INDEX(Data!$A$1:M$1002,_xlfn.AGGREGATE(15,6,(OFFSET(Data!$A$1,0,MATCH(N$6,Data!$1:$1,0)-1,1000,1)=IF(N$7="","Yes",N$7))/(OFFSET(Data!$A$1,0,MATCH(N$6,Data!$1:$1,0)-1,1000,1)=IF(N$7="","Yes",N$7))*ROW(Data!$C$1:$C$1002),ROW(N152)-ROW(N$7)),1),"")</f>
        <v/>
      </c>
      <c r="O152" s="43" t="str">
        <f ca="1">IF(P152="","",IF(INDEX(Data!$BR:$BR,MATCH(P152,Data!$A:$A,0),1)=0,"",INDEX(Data!$BR:$BR,MATCH(P152,Data!$A:$A,0),1)))</f>
        <v/>
      </c>
      <c r="P152" s="43" t="str">
        <f ca="1">IFERROR(INDEX(Data!$A$1:O$1002,_xlfn.AGGREGATE(15,6,(OFFSET(Data!$A$1,0,MATCH(P$6,Data!$1:$1,0)-1,1000,1)=IF(P$7="","Yes",P$7))/(OFFSET(Data!$A$1,0,MATCH(P$6,Data!$1:$1,0)-1,1000,1)=IF(P$7="","Yes",P$7))*ROW(Data!$C$1:$C$1002),ROW(P152)-ROW(P$7)),1),"")</f>
        <v/>
      </c>
      <c r="Q152" s="43" t="str">
        <f ca="1">IF(R152="","",IF(INDEX(Data!$BR:$BR,MATCH(R152,Data!$A:$A,0),1)=0,"",INDEX(Data!$BR:$BR,MATCH(R152,Data!$A:$A,0),1)))</f>
        <v/>
      </c>
      <c r="R152" s="43" t="str">
        <f ca="1">IFERROR(INDEX(Data!$A$1:Q$1002,_xlfn.AGGREGATE(15,6,(OFFSET(Data!$A$1,0,MATCH(R$6,Data!$1:$1,0)-1,1000,1)=IF(R$7="","Yes",R$7))/(OFFSET(Data!$A$1,0,MATCH(R$6,Data!$1:$1,0)-1,1000,1)=IF(R$7="","Yes",R$7))*ROW(Data!$C$1:$C$1002),ROW(R152)-ROW(R$7)),1),"")</f>
        <v/>
      </c>
      <c r="S152" s="43" t="str">
        <f ca="1">IF(T152="","",IF(INDEX(Data!$BR:$BR,MATCH(T152,Data!$A:$A,0),1)=0,"",INDEX(Data!$BR:$BR,MATCH(T152,Data!$A:$A,0),1)))</f>
        <v/>
      </c>
      <c r="T152" s="43" t="str">
        <f ca="1">IFERROR(INDEX(Data!$A$1:R$1002,_xlfn.AGGREGATE(15,6,(OFFSET(Data!$A$1,0,MATCH(T$6,Data!$1:$1,0)-1,1000,1)=IF(T$7="","Yes",T$7))/(OFFSET(Data!$A$1,0,MATCH(T$6,Data!$1:$1,0)-1,1000,1)=IF(T$7="","Yes",T$7))*ROW(Data!$C$1:$C$1002),ROW(T152)-ROW(T$7)),1),"")</f>
        <v/>
      </c>
      <c r="U152" s="43" t="str">
        <f ca="1">IF(V152="","",IF(INDEX(Data!$BR:$BR,MATCH(V152,Data!$A:$A,0),1)=0,"",INDEX(Data!$BR:$BR,MATCH(V152,Data!$A:$A,0),1)))</f>
        <v/>
      </c>
      <c r="V152" s="43" t="str">
        <f ca="1">IFERROR(INDEX(Data!$A$1:T$1002,_xlfn.AGGREGATE(15,6,(OFFSET(Data!$A$1,0,MATCH(V$6,Data!$1:$1,0)-1,1000,1)=IF(V$7="","Yes",V$7))/(OFFSET(Data!$A$1,0,MATCH(V$6,Data!$1:$1,0)-1,1000,1)=IF(V$7="","Yes",V$7))*ROW(Data!$C$1:$C$1002),ROW(V152)-ROW(V$7)),1),"")</f>
        <v/>
      </c>
      <c r="W152" s="43" t="str">
        <f ca="1">IF(X152="","",IF(INDEX(Data!$BR:$BR,MATCH(X152,Data!$A:$A,0),1)=0,"",INDEX(Data!$BR:$BR,MATCH(X152,Data!$A:$A,0),1)))</f>
        <v/>
      </c>
      <c r="X152" s="43" t="str">
        <f ca="1">IFERROR(INDEX(Data!$A$1:Y$1002,_xlfn.AGGREGATE(15,6,(OFFSET(Data!$A$1,0,MATCH(X$6,Data!$1:$1,0)-1,1000,1)=IF(X$7="","Yes",X$7))/(OFFSET(Data!$A$1,0,MATCH(X$6,Data!$1:$1,0)-1,1000,1)=IF(X$7="","Yes",X$7))*ROW(Data!$C$1:$C$1002),ROW(X152)-ROW(X$7)),1),"")</f>
        <v/>
      </c>
      <c r="Y152" s="43" t="str">
        <f ca="1">IF(Z152="","",IF(INDEX(Data!$BR:$BR,MATCH(Z152,Data!$A:$A,0),1)=0,"",INDEX(Data!$BR:$BR,MATCH(Z152,Data!$A:$A,0),1)))</f>
        <v/>
      </c>
      <c r="Z152" s="43" t="str">
        <f ca="1">IFERROR(INDEX(Data!$A$1:AA$1002,_xlfn.AGGREGATE(15,6,(OFFSET(Data!$A$1,0,MATCH(Z$6,Data!$1:$1,0)-1,1000,1)=IF(Z$7="","Yes",Z$7))/(OFFSET(Data!$A$1,0,MATCH(Z$6,Data!$1:$1,0)-1,1000,1)=IF(Z$7="","Yes",Z$7))*ROW(Data!$C$1:$C$1002),ROW(Z152)-ROW(Z$7)),1),"")</f>
        <v/>
      </c>
      <c r="AA152" s="43" t="str">
        <f ca="1">IF(AB152="","",IF(INDEX(Data!$BR:$BR,MATCH(AB152,Data!$A:$A,0),1)=0,"",INDEX(Data!$BR:$BR,MATCH(AB152,Data!$A:$A,0),1)))</f>
        <v/>
      </c>
      <c r="AB152" s="43" t="str">
        <f ca="1">IFERROR(INDEX(Data!$A$1:AC$1002,_xlfn.AGGREGATE(15,6,(OFFSET(Data!$A$1,0,MATCH(AB$6,Data!$1:$1,0)-1,1000,1)=IF(AB$7="","Yes",AB$7))/(OFFSET(Data!$A$1,0,MATCH(AB$6,Data!$1:$1,0)-1,1000,1)=IF(AB$7="","Yes",AB$7))*ROW(Data!$C$1:$C$1002),ROW(AB152)-ROW(AB$7)),1),"")</f>
        <v/>
      </c>
      <c r="AC152" s="43" t="str">
        <f ca="1">IF(AD152="","",IF(INDEX(Data!$BR:$BR,MATCH(AD152,Data!$A:$A,0),1)=0,"",INDEX(Data!$BR:$BR,MATCH(AD152,Data!$A:$A,0),1)))</f>
        <v/>
      </c>
      <c r="AD152" s="43" t="str">
        <f ca="1">IFERROR(INDEX(Data!$A$1:AE$1002,_xlfn.AGGREGATE(15,6,(OFFSET(Data!$A$1,0,MATCH(AD$6,Data!$1:$1,0)-1,1000,1)=IF(AD$7="","Yes",AD$7))/(OFFSET(Data!$A$1,0,MATCH(AD$6,Data!$1:$1,0)-1,1000,1)=IF(AD$7="","Yes",AD$7))*ROW(Data!$C$1:$C$1002),ROW(AD152)-ROW(AD$7)),1),"")</f>
        <v/>
      </c>
      <c r="AE152" s="43" t="str">
        <f ca="1">IF(AF152="","",IF(INDEX(Data!$BR:$BR,MATCH(AF152,Data!$A:$A,0),1)=0,"",INDEX(Data!$BR:$BR,MATCH(AF152,Data!$A:$A,0),1)))</f>
        <v/>
      </c>
      <c r="AF152" s="43" t="str">
        <f ca="1">IFERROR(INDEX(Data!$A$1:AM$1002,_xlfn.AGGREGATE(15,6,(OFFSET(Data!$A$1,0,MATCH(AF$6,Data!$1:$1,0)-1,1000,1)=IF(AF$7="","Yes",AF$7))/(OFFSET(Data!$A$1,0,MATCH(AF$6,Data!$1:$1,0)-1,1000,1)=IF(AF$7="","Yes",AF$7))*ROW(Data!$C$1:$C$1002),ROW(AF152)-ROW(AF$7)),1),"")</f>
        <v/>
      </c>
      <c r="AG152" s="43" t="str">
        <f ca="1">IF(AH152="","",IF(INDEX(Data!$BR:$BR,MATCH(AH152,Data!$A:$A,0),1)=0,"",INDEX(Data!$BR:$BR,MATCH(AH152,Data!$A:$A,0),1)))</f>
        <v/>
      </c>
      <c r="AH152" s="43" t="str">
        <f ca="1">IFERROR(INDEX(Data!$A$1:AO$1002,_xlfn.AGGREGATE(15,6,(OFFSET(Data!$A$1,0,MATCH(AH$6,Data!$1:$1,0)-1,1000,1)=IF(AH$7="","Yes",AH$7))/(OFFSET(Data!$A$1,0,MATCH(AH$6,Data!$1:$1,0)-1,1000,1)=IF(AH$7="","Yes",AH$7))*ROW(Data!$C$1:$C$1002),ROW(AH152)-ROW(AH$7)),1),"")</f>
        <v/>
      </c>
      <c r="AI152" s="43" t="str">
        <f ca="1">IF(AJ152="","",IF(INDEX(Data!$BR:$BR,MATCH(AJ152,Data!$A:$A,0),1)=0,"",INDEX(Data!$BR:$BR,MATCH(AJ152,Data!$A:$A,0),1)))</f>
        <v/>
      </c>
      <c r="AJ152" s="43" t="str">
        <f ca="1">IFERROR(INDEX(Data!$A$1:AQ$1002,_xlfn.AGGREGATE(15,6,(OFFSET(Data!$A$1,0,MATCH(AJ$6,Data!$1:$1,0)-1,1000,1)=IF(AJ$7="","Yes",AJ$7))/(OFFSET(Data!$A$1,0,MATCH(AJ$6,Data!$1:$1,0)-1,1000,1)=IF(AJ$7="","Yes",AJ$7))*ROW(Data!$C$1:$C$1002),ROW(AJ152)-ROW(AJ$7)),1),"")</f>
        <v/>
      </c>
      <c r="AK152" s="43" t="str">
        <f ca="1">IF(AL152="","",IF(INDEX(Data!$BR:$BR,MATCH(AL152,Data!$A:$A,0),1)=0,"",INDEX(Data!$BR:$BR,MATCH(AL152,Data!$A:$A,0),1)))</f>
        <v/>
      </c>
      <c r="AL152" s="43" t="str">
        <f ca="1">IFERROR(INDEX(Data!$A$1:AS$1002,_xlfn.AGGREGATE(15,6,(OFFSET(Data!$A$1,0,MATCH(AL$6,Data!$1:$1,0)-1,1000,1)=IF(AL$7="","Yes",AL$7))/(OFFSET(Data!$A$1,0,MATCH(AL$6,Data!$1:$1,0)-1,1000,1)=IF(AL$7="","Yes",AL$7))*ROW(Data!$C$1:$C$1002),ROW(AL152)-ROW(AL$7)),1),"")</f>
        <v/>
      </c>
      <c r="AM152" s="43" t="str">
        <f ca="1">IF(AN152="","",IF(INDEX(Data!$BR:$BR,MATCH(AN152,Data!$A:$A,0),1)=0,"",INDEX(Data!$BR:$BR,MATCH(AN152,Data!$A:$A,0),1)))</f>
        <v/>
      </c>
      <c r="AN152" s="43" t="str">
        <f ca="1">IFERROR(INDEX(Data!$A$1:AU$1002,_xlfn.AGGREGATE(15,6,(OFFSET(Data!$A$1,0,MATCH(AN$6,Data!$1:$1,0)-1,1000,1)=IF(AN$7="","Yes",AN$7))/(OFFSET(Data!$A$1,0,MATCH(AN$6,Data!$1:$1,0)-1,1000,1)=IF(AN$7="","Yes",AN$7))*ROW(Data!$C$1:$C$1002),ROW(AN152)-ROW(AN$7)),1),"")</f>
        <v/>
      </c>
    </row>
    <row r="153" spans="1:40" x14ac:dyDescent="0.4">
      <c r="A153" s="43" t="str">
        <f ca="1">IF(B153="","",IF(INDEX(Data!$BR:$BR,MATCH(B153,Data!$A:$A,0),1)=0,"",INDEX(Data!$BR:$BR,MATCH(B153,Data!$A:$A,0),1)))</f>
        <v/>
      </c>
      <c r="B153" s="43" t="str">
        <f ca="1">IFERROR(INDEX(Data!A$1:$A$1002,_xlfn.AGGREGATE(15,6,(OFFSET(Data!$A$1,0,MATCH(B$6,Data!$1:$1,0)-1,1000,1)=IF(B$7="","Yes",B$7))/(OFFSET(Data!$A$1,0,MATCH(B$6,Data!$1:$1,0)-1,1000,1)=IF(B$7="","Yes",B$7))*ROW(Data!$C$1:$C$1002),ROW(B153)-ROW(B$7)),1),"")</f>
        <v/>
      </c>
      <c r="C153" s="43" t="str">
        <f ca="1">IF(D153="","",IF(INDEX(Data!$BR:$BR,MATCH(D153,Data!$A:$A,0),1)=0,"",INDEX(Data!$BR:$BR,MATCH(D153,Data!$A:$A,0),1)))</f>
        <v/>
      </c>
      <c r="D153" s="43" t="str">
        <f ca="1">IFERROR(INDEX(Data!$A$1:C$1002,_xlfn.AGGREGATE(15,6,(OFFSET(Data!$A$1,0,MATCH(D$6,Data!$1:$1,0)-1,1000,1)=IF(D$7="","Yes",D$7))/(OFFSET(Data!$A$1,0,MATCH(D$6,Data!$1:$1,0)-1,1000,1)=IF(D$7="","Yes",D$7))*ROW(Data!$C$1:$C$1002),ROW(D153)-ROW(D$7)),1),"")</f>
        <v/>
      </c>
      <c r="E153" s="43" t="str">
        <f ca="1">IF(F153="","",IF(INDEX(Data!$BR:$BR,MATCH(F153,Data!$A:$A,0),1)=0,"",INDEX(Data!$BR:$BR,MATCH(F153,Data!$A:$A,0),1)))</f>
        <v/>
      </c>
      <c r="F153" s="43" t="str">
        <f ca="1">IFERROR(INDEX(Data!$A$1:E$1002,_xlfn.AGGREGATE(15,6,(OFFSET(Data!$A$1,0,MATCH(F$6,Data!$1:$1,0)-1,1000,1)=IF(F$7="","Yes",F$7))/(OFFSET(Data!$A$1,0,MATCH(F$6,Data!$1:$1,0)-1,1000,1)=IF(F$7="","Yes",F$7))*ROW(Data!$C$1:$C$1002),ROW(F153)-ROW(F$7)),1),"")</f>
        <v/>
      </c>
      <c r="G153" s="43" t="str">
        <f ca="1">IF(H153="","",IF(INDEX(Data!$BR:$BR,MATCH(H153,Data!$A:$A,0),1)=0,"",INDEX(Data!$BR:$BR,MATCH(H153,Data!$A:$A,0),1)))</f>
        <v/>
      </c>
      <c r="H153" s="43" t="str">
        <f ca="1">IFERROR(INDEX(Data!$A$1:G$1002,_xlfn.AGGREGATE(15,6,(OFFSET(Data!$A$1,0,MATCH(H$6,Data!$1:$1,0)-1,1000,1)=IF(H$7="","Yes",H$7))/(OFFSET(Data!$A$1,0,MATCH(H$6,Data!$1:$1,0)-1,1000,1)=IF(H$7="","Yes",H$7))*ROW(Data!$C$1:$C$1002),ROW(H153)-ROW(H$7)),1),"")</f>
        <v/>
      </c>
      <c r="I153" s="43" t="str">
        <f ca="1">IF(J153="","",IF(INDEX(Data!$BR:$BR,MATCH(J153,Data!$A:$A,0),1)=0,"",INDEX(Data!$BR:$BR,MATCH(J153,Data!$A:$A,0),1)))</f>
        <v/>
      </c>
      <c r="J153" s="43" t="str">
        <f ca="1">IFERROR(INDEX(Data!$A$1:I$1002,_xlfn.AGGREGATE(15,6,(OFFSET(Data!$A$1,0,MATCH(J$6,Data!$1:$1,0)-1,1000,1)=IF(J$7="","Yes",J$7))/(OFFSET(Data!$A$1,0,MATCH(J$6,Data!$1:$1,0)-1,1000,1)=IF(J$7="","Yes",J$7))*ROW(Data!$C$1:$C$1002),ROW(J153)-ROW(J$7)),1),"")</f>
        <v/>
      </c>
      <c r="K153" s="43" t="str">
        <f ca="1">IF(L153="","",IF(INDEX(Data!$BR:$BR,MATCH(L153,Data!$A:$A,0),1)=0,"",INDEX(Data!$BR:$BR,MATCH(L153,Data!$A:$A,0),1)))</f>
        <v/>
      </c>
      <c r="L153" s="43" t="str">
        <f ca="1">IFERROR(INDEX(Data!$A$1:K$1002,_xlfn.AGGREGATE(15,6,(OFFSET(Data!$A$1,0,MATCH(L$6,Data!$1:$1,0)-1,1000,1)=IF(L$7="","Yes",L$7))/(OFFSET(Data!$A$1,0,MATCH(L$6,Data!$1:$1,0)-1,1000,1)=IF(L$7="","Yes",L$7))*ROW(Data!$C$1:$C$1002),ROW(L153)-ROW(L$7)),1),"")</f>
        <v/>
      </c>
      <c r="M153" s="43" t="str">
        <f ca="1">IF(N153="","",IF(INDEX(Data!$BR:$BR,MATCH(N153,Data!$A:$A,0),1)=0,"",INDEX(Data!$BR:$BR,MATCH(N153,Data!$A:$A,0),1)))</f>
        <v/>
      </c>
      <c r="N153" s="43" t="str">
        <f ca="1">IFERROR(INDEX(Data!$A$1:M$1002,_xlfn.AGGREGATE(15,6,(OFFSET(Data!$A$1,0,MATCH(N$6,Data!$1:$1,0)-1,1000,1)=IF(N$7="","Yes",N$7))/(OFFSET(Data!$A$1,0,MATCH(N$6,Data!$1:$1,0)-1,1000,1)=IF(N$7="","Yes",N$7))*ROW(Data!$C$1:$C$1002),ROW(N153)-ROW(N$7)),1),"")</f>
        <v/>
      </c>
      <c r="O153" s="43" t="str">
        <f ca="1">IF(P153="","",IF(INDEX(Data!$BR:$BR,MATCH(P153,Data!$A:$A,0),1)=0,"",INDEX(Data!$BR:$BR,MATCH(P153,Data!$A:$A,0),1)))</f>
        <v/>
      </c>
      <c r="P153" s="43" t="str">
        <f ca="1">IFERROR(INDEX(Data!$A$1:O$1002,_xlfn.AGGREGATE(15,6,(OFFSET(Data!$A$1,0,MATCH(P$6,Data!$1:$1,0)-1,1000,1)=IF(P$7="","Yes",P$7))/(OFFSET(Data!$A$1,0,MATCH(P$6,Data!$1:$1,0)-1,1000,1)=IF(P$7="","Yes",P$7))*ROW(Data!$C$1:$C$1002),ROW(P153)-ROW(P$7)),1),"")</f>
        <v/>
      </c>
      <c r="Q153" s="43" t="str">
        <f ca="1">IF(R153="","",IF(INDEX(Data!$BR:$BR,MATCH(R153,Data!$A:$A,0),1)=0,"",INDEX(Data!$BR:$BR,MATCH(R153,Data!$A:$A,0),1)))</f>
        <v/>
      </c>
      <c r="R153" s="43" t="str">
        <f ca="1">IFERROR(INDEX(Data!$A$1:Q$1002,_xlfn.AGGREGATE(15,6,(OFFSET(Data!$A$1,0,MATCH(R$6,Data!$1:$1,0)-1,1000,1)=IF(R$7="","Yes",R$7))/(OFFSET(Data!$A$1,0,MATCH(R$6,Data!$1:$1,0)-1,1000,1)=IF(R$7="","Yes",R$7))*ROW(Data!$C$1:$C$1002),ROW(R153)-ROW(R$7)),1),"")</f>
        <v/>
      </c>
      <c r="S153" s="43" t="str">
        <f ca="1">IF(T153="","",IF(INDEX(Data!$BR:$BR,MATCH(T153,Data!$A:$A,0),1)=0,"",INDEX(Data!$BR:$BR,MATCH(T153,Data!$A:$A,0),1)))</f>
        <v/>
      </c>
      <c r="T153" s="43" t="str">
        <f ca="1">IFERROR(INDEX(Data!$A$1:R$1002,_xlfn.AGGREGATE(15,6,(OFFSET(Data!$A$1,0,MATCH(T$6,Data!$1:$1,0)-1,1000,1)=IF(T$7="","Yes",T$7))/(OFFSET(Data!$A$1,0,MATCH(T$6,Data!$1:$1,0)-1,1000,1)=IF(T$7="","Yes",T$7))*ROW(Data!$C$1:$C$1002),ROW(T153)-ROW(T$7)),1),"")</f>
        <v/>
      </c>
      <c r="U153" s="43" t="str">
        <f ca="1">IF(V153="","",IF(INDEX(Data!$BR:$BR,MATCH(V153,Data!$A:$A,0),1)=0,"",INDEX(Data!$BR:$BR,MATCH(V153,Data!$A:$A,0),1)))</f>
        <v/>
      </c>
      <c r="V153" s="43" t="str">
        <f ca="1">IFERROR(INDEX(Data!$A$1:T$1002,_xlfn.AGGREGATE(15,6,(OFFSET(Data!$A$1,0,MATCH(V$6,Data!$1:$1,0)-1,1000,1)=IF(V$7="","Yes",V$7))/(OFFSET(Data!$A$1,0,MATCH(V$6,Data!$1:$1,0)-1,1000,1)=IF(V$7="","Yes",V$7))*ROW(Data!$C$1:$C$1002),ROW(V153)-ROW(V$7)),1),"")</f>
        <v/>
      </c>
      <c r="W153" s="43" t="str">
        <f ca="1">IF(X153="","",IF(INDEX(Data!$BR:$BR,MATCH(X153,Data!$A:$A,0),1)=0,"",INDEX(Data!$BR:$BR,MATCH(X153,Data!$A:$A,0),1)))</f>
        <v/>
      </c>
      <c r="X153" s="43" t="str">
        <f ca="1">IFERROR(INDEX(Data!$A$1:Y$1002,_xlfn.AGGREGATE(15,6,(OFFSET(Data!$A$1,0,MATCH(X$6,Data!$1:$1,0)-1,1000,1)=IF(X$7="","Yes",X$7))/(OFFSET(Data!$A$1,0,MATCH(X$6,Data!$1:$1,0)-1,1000,1)=IF(X$7="","Yes",X$7))*ROW(Data!$C$1:$C$1002),ROW(X153)-ROW(X$7)),1),"")</f>
        <v/>
      </c>
      <c r="Y153" s="43" t="str">
        <f ca="1">IF(Z153="","",IF(INDEX(Data!$BR:$BR,MATCH(Z153,Data!$A:$A,0),1)=0,"",INDEX(Data!$BR:$BR,MATCH(Z153,Data!$A:$A,0),1)))</f>
        <v/>
      </c>
      <c r="Z153" s="43" t="str">
        <f ca="1">IFERROR(INDEX(Data!$A$1:AA$1002,_xlfn.AGGREGATE(15,6,(OFFSET(Data!$A$1,0,MATCH(Z$6,Data!$1:$1,0)-1,1000,1)=IF(Z$7="","Yes",Z$7))/(OFFSET(Data!$A$1,0,MATCH(Z$6,Data!$1:$1,0)-1,1000,1)=IF(Z$7="","Yes",Z$7))*ROW(Data!$C$1:$C$1002),ROW(Z153)-ROW(Z$7)),1),"")</f>
        <v/>
      </c>
      <c r="AA153" s="43" t="str">
        <f ca="1">IF(AB153="","",IF(INDEX(Data!$BR:$BR,MATCH(AB153,Data!$A:$A,0),1)=0,"",INDEX(Data!$BR:$BR,MATCH(AB153,Data!$A:$A,0),1)))</f>
        <v/>
      </c>
      <c r="AB153" s="43" t="str">
        <f ca="1">IFERROR(INDEX(Data!$A$1:AC$1002,_xlfn.AGGREGATE(15,6,(OFFSET(Data!$A$1,0,MATCH(AB$6,Data!$1:$1,0)-1,1000,1)=IF(AB$7="","Yes",AB$7))/(OFFSET(Data!$A$1,0,MATCH(AB$6,Data!$1:$1,0)-1,1000,1)=IF(AB$7="","Yes",AB$7))*ROW(Data!$C$1:$C$1002),ROW(AB153)-ROW(AB$7)),1),"")</f>
        <v/>
      </c>
      <c r="AC153" s="43" t="str">
        <f ca="1">IF(AD153="","",IF(INDEX(Data!$BR:$BR,MATCH(AD153,Data!$A:$A,0),1)=0,"",INDEX(Data!$BR:$BR,MATCH(AD153,Data!$A:$A,0),1)))</f>
        <v/>
      </c>
      <c r="AD153" s="43" t="str">
        <f ca="1">IFERROR(INDEX(Data!$A$1:AE$1002,_xlfn.AGGREGATE(15,6,(OFFSET(Data!$A$1,0,MATCH(AD$6,Data!$1:$1,0)-1,1000,1)=IF(AD$7="","Yes",AD$7))/(OFFSET(Data!$A$1,0,MATCH(AD$6,Data!$1:$1,0)-1,1000,1)=IF(AD$7="","Yes",AD$7))*ROW(Data!$C$1:$C$1002),ROW(AD153)-ROW(AD$7)),1),"")</f>
        <v/>
      </c>
      <c r="AE153" s="43" t="str">
        <f ca="1">IF(AF153="","",IF(INDEX(Data!$BR:$BR,MATCH(AF153,Data!$A:$A,0),1)=0,"",INDEX(Data!$BR:$BR,MATCH(AF153,Data!$A:$A,0),1)))</f>
        <v/>
      </c>
      <c r="AF153" s="43" t="str">
        <f ca="1">IFERROR(INDEX(Data!$A$1:AM$1002,_xlfn.AGGREGATE(15,6,(OFFSET(Data!$A$1,0,MATCH(AF$6,Data!$1:$1,0)-1,1000,1)=IF(AF$7="","Yes",AF$7))/(OFFSET(Data!$A$1,0,MATCH(AF$6,Data!$1:$1,0)-1,1000,1)=IF(AF$7="","Yes",AF$7))*ROW(Data!$C$1:$C$1002),ROW(AF153)-ROW(AF$7)),1),"")</f>
        <v/>
      </c>
      <c r="AG153" s="43" t="str">
        <f ca="1">IF(AH153="","",IF(INDEX(Data!$BR:$BR,MATCH(AH153,Data!$A:$A,0),1)=0,"",INDEX(Data!$BR:$BR,MATCH(AH153,Data!$A:$A,0),1)))</f>
        <v/>
      </c>
      <c r="AH153" s="43" t="str">
        <f ca="1">IFERROR(INDEX(Data!$A$1:AO$1002,_xlfn.AGGREGATE(15,6,(OFFSET(Data!$A$1,0,MATCH(AH$6,Data!$1:$1,0)-1,1000,1)=IF(AH$7="","Yes",AH$7))/(OFFSET(Data!$A$1,0,MATCH(AH$6,Data!$1:$1,0)-1,1000,1)=IF(AH$7="","Yes",AH$7))*ROW(Data!$C$1:$C$1002),ROW(AH153)-ROW(AH$7)),1),"")</f>
        <v/>
      </c>
      <c r="AI153" s="43" t="str">
        <f ca="1">IF(AJ153="","",IF(INDEX(Data!$BR:$BR,MATCH(AJ153,Data!$A:$A,0),1)=0,"",INDEX(Data!$BR:$BR,MATCH(AJ153,Data!$A:$A,0),1)))</f>
        <v/>
      </c>
      <c r="AJ153" s="43" t="str">
        <f ca="1">IFERROR(INDEX(Data!$A$1:AQ$1002,_xlfn.AGGREGATE(15,6,(OFFSET(Data!$A$1,0,MATCH(AJ$6,Data!$1:$1,0)-1,1000,1)=IF(AJ$7="","Yes",AJ$7))/(OFFSET(Data!$A$1,0,MATCH(AJ$6,Data!$1:$1,0)-1,1000,1)=IF(AJ$7="","Yes",AJ$7))*ROW(Data!$C$1:$C$1002),ROW(AJ153)-ROW(AJ$7)),1),"")</f>
        <v/>
      </c>
      <c r="AK153" s="43" t="str">
        <f ca="1">IF(AL153="","",IF(INDEX(Data!$BR:$BR,MATCH(AL153,Data!$A:$A,0),1)=0,"",INDEX(Data!$BR:$BR,MATCH(AL153,Data!$A:$A,0),1)))</f>
        <v/>
      </c>
      <c r="AL153" s="43" t="str">
        <f ca="1">IFERROR(INDEX(Data!$A$1:AS$1002,_xlfn.AGGREGATE(15,6,(OFFSET(Data!$A$1,0,MATCH(AL$6,Data!$1:$1,0)-1,1000,1)=IF(AL$7="","Yes",AL$7))/(OFFSET(Data!$A$1,0,MATCH(AL$6,Data!$1:$1,0)-1,1000,1)=IF(AL$7="","Yes",AL$7))*ROW(Data!$C$1:$C$1002),ROW(AL153)-ROW(AL$7)),1),"")</f>
        <v/>
      </c>
      <c r="AM153" s="43" t="str">
        <f ca="1">IF(AN153="","",IF(INDEX(Data!$BR:$BR,MATCH(AN153,Data!$A:$A,0),1)=0,"",INDEX(Data!$BR:$BR,MATCH(AN153,Data!$A:$A,0),1)))</f>
        <v/>
      </c>
      <c r="AN153" s="43" t="str">
        <f ca="1">IFERROR(INDEX(Data!$A$1:AU$1002,_xlfn.AGGREGATE(15,6,(OFFSET(Data!$A$1,0,MATCH(AN$6,Data!$1:$1,0)-1,1000,1)=IF(AN$7="","Yes",AN$7))/(OFFSET(Data!$A$1,0,MATCH(AN$6,Data!$1:$1,0)-1,1000,1)=IF(AN$7="","Yes",AN$7))*ROW(Data!$C$1:$C$1002),ROW(AN153)-ROW(AN$7)),1),"")</f>
        <v/>
      </c>
    </row>
    <row r="154" spans="1:40" x14ac:dyDescent="0.4">
      <c r="A154" s="43" t="str">
        <f ca="1">IF(B154="","",IF(INDEX(Data!$BR:$BR,MATCH(B154,Data!$A:$A,0),1)=0,"",INDEX(Data!$BR:$BR,MATCH(B154,Data!$A:$A,0),1)))</f>
        <v/>
      </c>
      <c r="B154" s="43" t="str">
        <f ca="1">IFERROR(INDEX(Data!A$1:$A$1002,_xlfn.AGGREGATE(15,6,(OFFSET(Data!$A$1,0,MATCH(B$6,Data!$1:$1,0)-1,1000,1)=IF(B$7="","Yes",B$7))/(OFFSET(Data!$A$1,0,MATCH(B$6,Data!$1:$1,0)-1,1000,1)=IF(B$7="","Yes",B$7))*ROW(Data!$C$1:$C$1002),ROW(B154)-ROW(B$7)),1),"")</f>
        <v/>
      </c>
      <c r="C154" s="43" t="str">
        <f ca="1">IF(D154="","",IF(INDEX(Data!$BR:$BR,MATCH(D154,Data!$A:$A,0),1)=0,"",INDEX(Data!$BR:$BR,MATCH(D154,Data!$A:$A,0),1)))</f>
        <v/>
      </c>
      <c r="D154" s="43" t="str">
        <f ca="1">IFERROR(INDEX(Data!$A$1:C$1002,_xlfn.AGGREGATE(15,6,(OFFSET(Data!$A$1,0,MATCH(D$6,Data!$1:$1,0)-1,1000,1)=IF(D$7="","Yes",D$7))/(OFFSET(Data!$A$1,0,MATCH(D$6,Data!$1:$1,0)-1,1000,1)=IF(D$7="","Yes",D$7))*ROW(Data!$C$1:$C$1002),ROW(D154)-ROW(D$7)),1),"")</f>
        <v/>
      </c>
      <c r="E154" s="43" t="str">
        <f ca="1">IF(F154="","",IF(INDEX(Data!$BR:$BR,MATCH(F154,Data!$A:$A,0),1)=0,"",INDEX(Data!$BR:$BR,MATCH(F154,Data!$A:$A,0),1)))</f>
        <v/>
      </c>
      <c r="F154" s="43" t="str">
        <f ca="1">IFERROR(INDEX(Data!$A$1:E$1002,_xlfn.AGGREGATE(15,6,(OFFSET(Data!$A$1,0,MATCH(F$6,Data!$1:$1,0)-1,1000,1)=IF(F$7="","Yes",F$7))/(OFFSET(Data!$A$1,0,MATCH(F$6,Data!$1:$1,0)-1,1000,1)=IF(F$7="","Yes",F$7))*ROW(Data!$C$1:$C$1002),ROW(F154)-ROW(F$7)),1),"")</f>
        <v/>
      </c>
      <c r="G154" s="43" t="str">
        <f ca="1">IF(H154="","",IF(INDEX(Data!$BR:$BR,MATCH(H154,Data!$A:$A,0),1)=0,"",INDEX(Data!$BR:$BR,MATCH(H154,Data!$A:$A,0),1)))</f>
        <v/>
      </c>
      <c r="H154" s="43" t="str">
        <f ca="1">IFERROR(INDEX(Data!$A$1:G$1002,_xlfn.AGGREGATE(15,6,(OFFSET(Data!$A$1,0,MATCH(H$6,Data!$1:$1,0)-1,1000,1)=IF(H$7="","Yes",H$7))/(OFFSET(Data!$A$1,0,MATCH(H$6,Data!$1:$1,0)-1,1000,1)=IF(H$7="","Yes",H$7))*ROW(Data!$C$1:$C$1002),ROW(H154)-ROW(H$7)),1),"")</f>
        <v/>
      </c>
      <c r="I154" s="43" t="str">
        <f ca="1">IF(J154="","",IF(INDEX(Data!$BR:$BR,MATCH(J154,Data!$A:$A,0),1)=0,"",INDEX(Data!$BR:$BR,MATCH(J154,Data!$A:$A,0),1)))</f>
        <v/>
      </c>
      <c r="J154" s="43" t="str">
        <f ca="1">IFERROR(INDEX(Data!$A$1:I$1002,_xlfn.AGGREGATE(15,6,(OFFSET(Data!$A$1,0,MATCH(J$6,Data!$1:$1,0)-1,1000,1)=IF(J$7="","Yes",J$7))/(OFFSET(Data!$A$1,0,MATCH(J$6,Data!$1:$1,0)-1,1000,1)=IF(J$7="","Yes",J$7))*ROW(Data!$C$1:$C$1002),ROW(J154)-ROW(J$7)),1),"")</f>
        <v/>
      </c>
      <c r="K154" s="43" t="str">
        <f ca="1">IF(L154="","",IF(INDEX(Data!$BR:$BR,MATCH(L154,Data!$A:$A,0),1)=0,"",INDEX(Data!$BR:$BR,MATCH(L154,Data!$A:$A,0),1)))</f>
        <v/>
      </c>
      <c r="L154" s="43" t="str">
        <f ca="1">IFERROR(INDEX(Data!$A$1:K$1002,_xlfn.AGGREGATE(15,6,(OFFSET(Data!$A$1,0,MATCH(L$6,Data!$1:$1,0)-1,1000,1)=IF(L$7="","Yes",L$7))/(OFFSET(Data!$A$1,0,MATCH(L$6,Data!$1:$1,0)-1,1000,1)=IF(L$7="","Yes",L$7))*ROW(Data!$C$1:$C$1002),ROW(L154)-ROW(L$7)),1),"")</f>
        <v/>
      </c>
      <c r="M154" s="43" t="str">
        <f ca="1">IF(N154="","",IF(INDEX(Data!$BR:$BR,MATCH(N154,Data!$A:$A,0),1)=0,"",INDEX(Data!$BR:$BR,MATCH(N154,Data!$A:$A,0),1)))</f>
        <v/>
      </c>
      <c r="N154" s="43" t="str">
        <f ca="1">IFERROR(INDEX(Data!$A$1:M$1002,_xlfn.AGGREGATE(15,6,(OFFSET(Data!$A$1,0,MATCH(N$6,Data!$1:$1,0)-1,1000,1)=IF(N$7="","Yes",N$7))/(OFFSET(Data!$A$1,0,MATCH(N$6,Data!$1:$1,0)-1,1000,1)=IF(N$7="","Yes",N$7))*ROW(Data!$C$1:$C$1002),ROW(N154)-ROW(N$7)),1),"")</f>
        <v/>
      </c>
      <c r="O154" s="43" t="str">
        <f ca="1">IF(P154="","",IF(INDEX(Data!$BR:$BR,MATCH(P154,Data!$A:$A,0),1)=0,"",INDEX(Data!$BR:$BR,MATCH(P154,Data!$A:$A,0),1)))</f>
        <v/>
      </c>
      <c r="P154" s="43" t="str">
        <f ca="1">IFERROR(INDEX(Data!$A$1:O$1002,_xlfn.AGGREGATE(15,6,(OFFSET(Data!$A$1,0,MATCH(P$6,Data!$1:$1,0)-1,1000,1)=IF(P$7="","Yes",P$7))/(OFFSET(Data!$A$1,0,MATCH(P$6,Data!$1:$1,0)-1,1000,1)=IF(P$7="","Yes",P$7))*ROW(Data!$C$1:$C$1002),ROW(P154)-ROW(P$7)),1),"")</f>
        <v/>
      </c>
      <c r="Q154" s="43" t="str">
        <f ca="1">IF(R154="","",IF(INDEX(Data!$BR:$BR,MATCH(R154,Data!$A:$A,0),1)=0,"",INDEX(Data!$BR:$BR,MATCH(R154,Data!$A:$A,0),1)))</f>
        <v/>
      </c>
      <c r="R154" s="43" t="str">
        <f ca="1">IFERROR(INDEX(Data!$A$1:Q$1002,_xlfn.AGGREGATE(15,6,(OFFSET(Data!$A$1,0,MATCH(R$6,Data!$1:$1,0)-1,1000,1)=IF(R$7="","Yes",R$7))/(OFFSET(Data!$A$1,0,MATCH(R$6,Data!$1:$1,0)-1,1000,1)=IF(R$7="","Yes",R$7))*ROW(Data!$C$1:$C$1002),ROW(R154)-ROW(R$7)),1),"")</f>
        <v/>
      </c>
      <c r="S154" s="43" t="str">
        <f ca="1">IF(T154="","",IF(INDEX(Data!$BR:$BR,MATCH(T154,Data!$A:$A,0),1)=0,"",INDEX(Data!$BR:$BR,MATCH(T154,Data!$A:$A,0),1)))</f>
        <v/>
      </c>
      <c r="T154" s="43" t="str">
        <f ca="1">IFERROR(INDEX(Data!$A$1:R$1002,_xlfn.AGGREGATE(15,6,(OFFSET(Data!$A$1,0,MATCH(T$6,Data!$1:$1,0)-1,1000,1)=IF(T$7="","Yes",T$7))/(OFFSET(Data!$A$1,0,MATCH(T$6,Data!$1:$1,0)-1,1000,1)=IF(T$7="","Yes",T$7))*ROW(Data!$C$1:$C$1002),ROW(T154)-ROW(T$7)),1),"")</f>
        <v/>
      </c>
      <c r="U154" s="43" t="str">
        <f ca="1">IF(V154="","",IF(INDEX(Data!$BR:$BR,MATCH(V154,Data!$A:$A,0),1)=0,"",INDEX(Data!$BR:$BR,MATCH(V154,Data!$A:$A,0),1)))</f>
        <v/>
      </c>
      <c r="V154" s="43" t="str">
        <f ca="1">IFERROR(INDEX(Data!$A$1:T$1002,_xlfn.AGGREGATE(15,6,(OFFSET(Data!$A$1,0,MATCH(V$6,Data!$1:$1,0)-1,1000,1)=IF(V$7="","Yes",V$7))/(OFFSET(Data!$A$1,0,MATCH(V$6,Data!$1:$1,0)-1,1000,1)=IF(V$7="","Yes",V$7))*ROW(Data!$C$1:$C$1002),ROW(V154)-ROW(V$7)),1),"")</f>
        <v/>
      </c>
      <c r="W154" s="43" t="str">
        <f ca="1">IF(X154="","",IF(INDEX(Data!$BR:$BR,MATCH(X154,Data!$A:$A,0),1)=0,"",INDEX(Data!$BR:$BR,MATCH(X154,Data!$A:$A,0),1)))</f>
        <v/>
      </c>
      <c r="X154" s="43" t="str">
        <f ca="1">IFERROR(INDEX(Data!$A$1:Y$1002,_xlfn.AGGREGATE(15,6,(OFFSET(Data!$A$1,0,MATCH(X$6,Data!$1:$1,0)-1,1000,1)=IF(X$7="","Yes",X$7))/(OFFSET(Data!$A$1,0,MATCH(X$6,Data!$1:$1,0)-1,1000,1)=IF(X$7="","Yes",X$7))*ROW(Data!$C$1:$C$1002),ROW(X154)-ROW(X$7)),1),"")</f>
        <v/>
      </c>
      <c r="Y154" s="43" t="str">
        <f ca="1">IF(Z154="","",IF(INDEX(Data!$BR:$BR,MATCH(Z154,Data!$A:$A,0),1)=0,"",INDEX(Data!$BR:$BR,MATCH(Z154,Data!$A:$A,0),1)))</f>
        <v/>
      </c>
      <c r="Z154" s="43" t="str">
        <f ca="1">IFERROR(INDEX(Data!$A$1:AA$1002,_xlfn.AGGREGATE(15,6,(OFFSET(Data!$A$1,0,MATCH(Z$6,Data!$1:$1,0)-1,1000,1)=IF(Z$7="","Yes",Z$7))/(OFFSET(Data!$A$1,0,MATCH(Z$6,Data!$1:$1,0)-1,1000,1)=IF(Z$7="","Yes",Z$7))*ROW(Data!$C$1:$C$1002),ROW(Z154)-ROW(Z$7)),1),"")</f>
        <v/>
      </c>
      <c r="AA154" s="43" t="str">
        <f ca="1">IF(AB154="","",IF(INDEX(Data!$BR:$BR,MATCH(AB154,Data!$A:$A,0),1)=0,"",INDEX(Data!$BR:$BR,MATCH(AB154,Data!$A:$A,0),1)))</f>
        <v/>
      </c>
      <c r="AB154" s="43" t="str">
        <f ca="1">IFERROR(INDEX(Data!$A$1:AC$1002,_xlfn.AGGREGATE(15,6,(OFFSET(Data!$A$1,0,MATCH(AB$6,Data!$1:$1,0)-1,1000,1)=IF(AB$7="","Yes",AB$7))/(OFFSET(Data!$A$1,0,MATCH(AB$6,Data!$1:$1,0)-1,1000,1)=IF(AB$7="","Yes",AB$7))*ROW(Data!$C$1:$C$1002),ROW(AB154)-ROW(AB$7)),1),"")</f>
        <v/>
      </c>
      <c r="AC154" s="43" t="str">
        <f ca="1">IF(AD154="","",IF(INDEX(Data!$BR:$BR,MATCH(AD154,Data!$A:$A,0),1)=0,"",INDEX(Data!$BR:$BR,MATCH(AD154,Data!$A:$A,0),1)))</f>
        <v/>
      </c>
      <c r="AD154" s="43" t="str">
        <f ca="1">IFERROR(INDEX(Data!$A$1:AE$1002,_xlfn.AGGREGATE(15,6,(OFFSET(Data!$A$1,0,MATCH(AD$6,Data!$1:$1,0)-1,1000,1)=IF(AD$7="","Yes",AD$7))/(OFFSET(Data!$A$1,0,MATCH(AD$6,Data!$1:$1,0)-1,1000,1)=IF(AD$7="","Yes",AD$7))*ROW(Data!$C$1:$C$1002),ROW(AD154)-ROW(AD$7)),1),"")</f>
        <v/>
      </c>
      <c r="AE154" s="43" t="str">
        <f ca="1">IF(AF154="","",IF(INDEX(Data!$BR:$BR,MATCH(AF154,Data!$A:$A,0),1)=0,"",INDEX(Data!$BR:$BR,MATCH(AF154,Data!$A:$A,0),1)))</f>
        <v/>
      </c>
      <c r="AF154" s="43" t="str">
        <f ca="1">IFERROR(INDEX(Data!$A$1:AM$1002,_xlfn.AGGREGATE(15,6,(OFFSET(Data!$A$1,0,MATCH(AF$6,Data!$1:$1,0)-1,1000,1)=IF(AF$7="","Yes",AF$7))/(OFFSET(Data!$A$1,0,MATCH(AF$6,Data!$1:$1,0)-1,1000,1)=IF(AF$7="","Yes",AF$7))*ROW(Data!$C$1:$C$1002),ROW(AF154)-ROW(AF$7)),1),"")</f>
        <v/>
      </c>
      <c r="AG154" s="43" t="str">
        <f ca="1">IF(AH154="","",IF(INDEX(Data!$BR:$BR,MATCH(AH154,Data!$A:$A,0),1)=0,"",INDEX(Data!$BR:$BR,MATCH(AH154,Data!$A:$A,0),1)))</f>
        <v/>
      </c>
      <c r="AH154" s="43" t="str">
        <f ca="1">IFERROR(INDEX(Data!$A$1:AO$1002,_xlfn.AGGREGATE(15,6,(OFFSET(Data!$A$1,0,MATCH(AH$6,Data!$1:$1,0)-1,1000,1)=IF(AH$7="","Yes",AH$7))/(OFFSET(Data!$A$1,0,MATCH(AH$6,Data!$1:$1,0)-1,1000,1)=IF(AH$7="","Yes",AH$7))*ROW(Data!$C$1:$C$1002),ROW(AH154)-ROW(AH$7)),1),"")</f>
        <v/>
      </c>
      <c r="AI154" s="43" t="str">
        <f ca="1">IF(AJ154="","",IF(INDEX(Data!$BR:$BR,MATCH(AJ154,Data!$A:$A,0),1)=0,"",INDEX(Data!$BR:$BR,MATCH(AJ154,Data!$A:$A,0),1)))</f>
        <v/>
      </c>
      <c r="AJ154" s="43" t="str">
        <f ca="1">IFERROR(INDEX(Data!$A$1:AQ$1002,_xlfn.AGGREGATE(15,6,(OFFSET(Data!$A$1,0,MATCH(AJ$6,Data!$1:$1,0)-1,1000,1)=IF(AJ$7="","Yes",AJ$7))/(OFFSET(Data!$A$1,0,MATCH(AJ$6,Data!$1:$1,0)-1,1000,1)=IF(AJ$7="","Yes",AJ$7))*ROW(Data!$C$1:$C$1002),ROW(AJ154)-ROW(AJ$7)),1),"")</f>
        <v/>
      </c>
      <c r="AK154" s="43" t="str">
        <f ca="1">IF(AL154="","",IF(INDEX(Data!$BR:$BR,MATCH(AL154,Data!$A:$A,0),1)=0,"",INDEX(Data!$BR:$BR,MATCH(AL154,Data!$A:$A,0),1)))</f>
        <v/>
      </c>
      <c r="AL154" s="43" t="str">
        <f ca="1">IFERROR(INDEX(Data!$A$1:AS$1002,_xlfn.AGGREGATE(15,6,(OFFSET(Data!$A$1,0,MATCH(AL$6,Data!$1:$1,0)-1,1000,1)=IF(AL$7="","Yes",AL$7))/(OFFSET(Data!$A$1,0,MATCH(AL$6,Data!$1:$1,0)-1,1000,1)=IF(AL$7="","Yes",AL$7))*ROW(Data!$C$1:$C$1002),ROW(AL154)-ROW(AL$7)),1),"")</f>
        <v/>
      </c>
      <c r="AM154" s="43" t="str">
        <f ca="1">IF(AN154="","",IF(INDEX(Data!$BR:$BR,MATCH(AN154,Data!$A:$A,0),1)=0,"",INDEX(Data!$BR:$BR,MATCH(AN154,Data!$A:$A,0),1)))</f>
        <v/>
      </c>
      <c r="AN154" s="43" t="str">
        <f ca="1">IFERROR(INDEX(Data!$A$1:AU$1002,_xlfn.AGGREGATE(15,6,(OFFSET(Data!$A$1,0,MATCH(AN$6,Data!$1:$1,0)-1,1000,1)=IF(AN$7="","Yes",AN$7))/(OFFSET(Data!$A$1,0,MATCH(AN$6,Data!$1:$1,0)-1,1000,1)=IF(AN$7="","Yes",AN$7))*ROW(Data!$C$1:$C$1002),ROW(AN154)-ROW(AN$7)),1),"")</f>
        <v/>
      </c>
    </row>
    <row r="155" spans="1:40" x14ac:dyDescent="0.4">
      <c r="A155" s="43" t="str">
        <f ca="1">IF(B155="","",IF(INDEX(Data!$BR:$BR,MATCH(B155,Data!$A:$A,0),1)=0,"",INDEX(Data!$BR:$BR,MATCH(B155,Data!$A:$A,0),1)))</f>
        <v/>
      </c>
      <c r="B155" s="43" t="str">
        <f ca="1">IFERROR(INDEX(Data!A$1:$A$1002,_xlfn.AGGREGATE(15,6,(OFFSET(Data!$A$1,0,MATCH(B$6,Data!$1:$1,0)-1,1000,1)=IF(B$7="","Yes",B$7))/(OFFSET(Data!$A$1,0,MATCH(B$6,Data!$1:$1,0)-1,1000,1)=IF(B$7="","Yes",B$7))*ROW(Data!$C$1:$C$1002),ROW(B155)-ROW(B$7)),1),"")</f>
        <v/>
      </c>
      <c r="C155" s="43" t="str">
        <f ca="1">IF(D155="","",IF(INDEX(Data!$BR:$BR,MATCH(D155,Data!$A:$A,0),1)=0,"",INDEX(Data!$BR:$BR,MATCH(D155,Data!$A:$A,0),1)))</f>
        <v/>
      </c>
      <c r="D155" s="43" t="str">
        <f ca="1">IFERROR(INDEX(Data!$A$1:C$1002,_xlfn.AGGREGATE(15,6,(OFFSET(Data!$A$1,0,MATCH(D$6,Data!$1:$1,0)-1,1000,1)=IF(D$7="","Yes",D$7))/(OFFSET(Data!$A$1,0,MATCH(D$6,Data!$1:$1,0)-1,1000,1)=IF(D$7="","Yes",D$7))*ROW(Data!$C$1:$C$1002),ROW(D155)-ROW(D$7)),1),"")</f>
        <v/>
      </c>
      <c r="E155" s="43" t="str">
        <f ca="1">IF(F155="","",IF(INDEX(Data!$BR:$BR,MATCH(F155,Data!$A:$A,0),1)=0,"",INDEX(Data!$BR:$BR,MATCH(F155,Data!$A:$A,0),1)))</f>
        <v/>
      </c>
      <c r="F155" s="43" t="str">
        <f ca="1">IFERROR(INDEX(Data!$A$1:E$1002,_xlfn.AGGREGATE(15,6,(OFFSET(Data!$A$1,0,MATCH(F$6,Data!$1:$1,0)-1,1000,1)=IF(F$7="","Yes",F$7))/(OFFSET(Data!$A$1,0,MATCH(F$6,Data!$1:$1,0)-1,1000,1)=IF(F$7="","Yes",F$7))*ROW(Data!$C$1:$C$1002),ROW(F155)-ROW(F$7)),1),"")</f>
        <v/>
      </c>
      <c r="G155" s="43" t="str">
        <f ca="1">IF(H155="","",IF(INDEX(Data!$BR:$BR,MATCH(H155,Data!$A:$A,0),1)=0,"",INDEX(Data!$BR:$BR,MATCH(H155,Data!$A:$A,0),1)))</f>
        <v/>
      </c>
      <c r="H155" s="43" t="str">
        <f ca="1">IFERROR(INDEX(Data!$A$1:G$1002,_xlfn.AGGREGATE(15,6,(OFFSET(Data!$A$1,0,MATCH(H$6,Data!$1:$1,0)-1,1000,1)=IF(H$7="","Yes",H$7))/(OFFSET(Data!$A$1,0,MATCH(H$6,Data!$1:$1,0)-1,1000,1)=IF(H$7="","Yes",H$7))*ROW(Data!$C$1:$C$1002),ROW(H155)-ROW(H$7)),1),"")</f>
        <v/>
      </c>
      <c r="I155" s="43" t="str">
        <f ca="1">IF(J155="","",IF(INDEX(Data!$BR:$BR,MATCH(J155,Data!$A:$A,0),1)=0,"",INDEX(Data!$BR:$BR,MATCH(J155,Data!$A:$A,0),1)))</f>
        <v/>
      </c>
      <c r="J155" s="43" t="str">
        <f ca="1">IFERROR(INDEX(Data!$A$1:I$1002,_xlfn.AGGREGATE(15,6,(OFFSET(Data!$A$1,0,MATCH(J$6,Data!$1:$1,0)-1,1000,1)=IF(J$7="","Yes",J$7))/(OFFSET(Data!$A$1,0,MATCH(J$6,Data!$1:$1,0)-1,1000,1)=IF(J$7="","Yes",J$7))*ROW(Data!$C$1:$C$1002),ROW(J155)-ROW(J$7)),1),"")</f>
        <v/>
      </c>
      <c r="K155" s="43" t="str">
        <f ca="1">IF(L155="","",IF(INDEX(Data!$BR:$BR,MATCH(L155,Data!$A:$A,0),1)=0,"",INDEX(Data!$BR:$BR,MATCH(L155,Data!$A:$A,0),1)))</f>
        <v/>
      </c>
      <c r="L155" s="43" t="str">
        <f ca="1">IFERROR(INDEX(Data!$A$1:K$1002,_xlfn.AGGREGATE(15,6,(OFFSET(Data!$A$1,0,MATCH(L$6,Data!$1:$1,0)-1,1000,1)=IF(L$7="","Yes",L$7))/(OFFSET(Data!$A$1,0,MATCH(L$6,Data!$1:$1,0)-1,1000,1)=IF(L$7="","Yes",L$7))*ROW(Data!$C$1:$C$1002),ROW(L155)-ROW(L$7)),1),"")</f>
        <v/>
      </c>
      <c r="M155" s="43" t="str">
        <f ca="1">IF(N155="","",IF(INDEX(Data!$BR:$BR,MATCH(N155,Data!$A:$A,0),1)=0,"",INDEX(Data!$BR:$BR,MATCH(N155,Data!$A:$A,0),1)))</f>
        <v/>
      </c>
      <c r="N155" s="43" t="str">
        <f ca="1">IFERROR(INDEX(Data!$A$1:M$1002,_xlfn.AGGREGATE(15,6,(OFFSET(Data!$A$1,0,MATCH(N$6,Data!$1:$1,0)-1,1000,1)=IF(N$7="","Yes",N$7))/(OFFSET(Data!$A$1,0,MATCH(N$6,Data!$1:$1,0)-1,1000,1)=IF(N$7="","Yes",N$7))*ROW(Data!$C$1:$C$1002),ROW(N155)-ROW(N$7)),1),"")</f>
        <v/>
      </c>
      <c r="O155" s="43" t="str">
        <f ca="1">IF(P155="","",IF(INDEX(Data!$BR:$BR,MATCH(P155,Data!$A:$A,0),1)=0,"",INDEX(Data!$BR:$BR,MATCH(P155,Data!$A:$A,0),1)))</f>
        <v/>
      </c>
      <c r="P155" s="43" t="str">
        <f ca="1">IFERROR(INDEX(Data!$A$1:O$1002,_xlfn.AGGREGATE(15,6,(OFFSET(Data!$A$1,0,MATCH(P$6,Data!$1:$1,0)-1,1000,1)=IF(P$7="","Yes",P$7))/(OFFSET(Data!$A$1,0,MATCH(P$6,Data!$1:$1,0)-1,1000,1)=IF(P$7="","Yes",P$7))*ROW(Data!$C$1:$C$1002),ROW(P155)-ROW(P$7)),1),"")</f>
        <v/>
      </c>
      <c r="Q155" s="43" t="str">
        <f ca="1">IF(R155="","",IF(INDEX(Data!$BR:$BR,MATCH(R155,Data!$A:$A,0),1)=0,"",INDEX(Data!$BR:$BR,MATCH(R155,Data!$A:$A,0),1)))</f>
        <v/>
      </c>
      <c r="R155" s="43" t="str">
        <f ca="1">IFERROR(INDEX(Data!$A$1:Q$1002,_xlfn.AGGREGATE(15,6,(OFFSET(Data!$A$1,0,MATCH(R$6,Data!$1:$1,0)-1,1000,1)=IF(R$7="","Yes",R$7))/(OFFSET(Data!$A$1,0,MATCH(R$6,Data!$1:$1,0)-1,1000,1)=IF(R$7="","Yes",R$7))*ROW(Data!$C$1:$C$1002),ROW(R155)-ROW(R$7)),1),"")</f>
        <v/>
      </c>
      <c r="S155" s="43" t="str">
        <f ca="1">IF(T155="","",IF(INDEX(Data!$BR:$BR,MATCH(T155,Data!$A:$A,0),1)=0,"",INDEX(Data!$BR:$BR,MATCH(T155,Data!$A:$A,0),1)))</f>
        <v/>
      </c>
      <c r="T155" s="43" t="str">
        <f ca="1">IFERROR(INDEX(Data!$A$1:R$1002,_xlfn.AGGREGATE(15,6,(OFFSET(Data!$A$1,0,MATCH(T$6,Data!$1:$1,0)-1,1000,1)=IF(T$7="","Yes",T$7))/(OFFSET(Data!$A$1,0,MATCH(T$6,Data!$1:$1,0)-1,1000,1)=IF(T$7="","Yes",T$7))*ROW(Data!$C$1:$C$1002),ROW(T155)-ROW(T$7)),1),"")</f>
        <v/>
      </c>
      <c r="U155" s="43" t="str">
        <f ca="1">IF(V155="","",IF(INDEX(Data!$BR:$BR,MATCH(V155,Data!$A:$A,0),1)=0,"",INDEX(Data!$BR:$BR,MATCH(V155,Data!$A:$A,0),1)))</f>
        <v/>
      </c>
      <c r="V155" s="43" t="str">
        <f ca="1">IFERROR(INDEX(Data!$A$1:T$1002,_xlfn.AGGREGATE(15,6,(OFFSET(Data!$A$1,0,MATCH(V$6,Data!$1:$1,0)-1,1000,1)=IF(V$7="","Yes",V$7))/(OFFSET(Data!$A$1,0,MATCH(V$6,Data!$1:$1,0)-1,1000,1)=IF(V$7="","Yes",V$7))*ROW(Data!$C$1:$C$1002),ROW(V155)-ROW(V$7)),1),"")</f>
        <v/>
      </c>
      <c r="W155" s="43" t="str">
        <f ca="1">IF(X155="","",IF(INDEX(Data!$BR:$BR,MATCH(X155,Data!$A:$A,0),1)=0,"",INDEX(Data!$BR:$BR,MATCH(X155,Data!$A:$A,0),1)))</f>
        <v/>
      </c>
      <c r="X155" s="43" t="str">
        <f ca="1">IFERROR(INDEX(Data!$A$1:Y$1002,_xlfn.AGGREGATE(15,6,(OFFSET(Data!$A$1,0,MATCH(X$6,Data!$1:$1,0)-1,1000,1)=IF(X$7="","Yes",X$7))/(OFFSET(Data!$A$1,0,MATCH(X$6,Data!$1:$1,0)-1,1000,1)=IF(X$7="","Yes",X$7))*ROW(Data!$C$1:$C$1002),ROW(X155)-ROW(X$7)),1),"")</f>
        <v/>
      </c>
      <c r="Y155" s="43" t="str">
        <f ca="1">IF(Z155="","",IF(INDEX(Data!$BR:$BR,MATCH(Z155,Data!$A:$A,0),1)=0,"",INDEX(Data!$BR:$BR,MATCH(Z155,Data!$A:$A,0),1)))</f>
        <v/>
      </c>
      <c r="Z155" s="43" t="str">
        <f ca="1">IFERROR(INDEX(Data!$A$1:AA$1002,_xlfn.AGGREGATE(15,6,(OFFSET(Data!$A$1,0,MATCH(Z$6,Data!$1:$1,0)-1,1000,1)=IF(Z$7="","Yes",Z$7))/(OFFSET(Data!$A$1,0,MATCH(Z$6,Data!$1:$1,0)-1,1000,1)=IF(Z$7="","Yes",Z$7))*ROW(Data!$C$1:$C$1002),ROW(Z155)-ROW(Z$7)),1),"")</f>
        <v/>
      </c>
      <c r="AA155" s="43" t="str">
        <f ca="1">IF(AB155="","",IF(INDEX(Data!$BR:$BR,MATCH(AB155,Data!$A:$A,0),1)=0,"",INDEX(Data!$BR:$BR,MATCH(AB155,Data!$A:$A,0),1)))</f>
        <v/>
      </c>
      <c r="AB155" s="43" t="str">
        <f ca="1">IFERROR(INDEX(Data!$A$1:AC$1002,_xlfn.AGGREGATE(15,6,(OFFSET(Data!$A$1,0,MATCH(AB$6,Data!$1:$1,0)-1,1000,1)=IF(AB$7="","Yes",AB$7))/(OFFSET(Data!$A$1,0,MATCH(AB$6,Data!$1:$1,0)-1,1000,1)=IF(AB$7="","Yes",AB$7))*ROW(Data!$C$1:$C$1002),ROW(AB155)-ROW(AB$7)),1),"")</f>
        <v/>
      </c>
      <c r="AC155" s="43" t="str">
        <f ca="1">IF(AD155="","",IF(INDEX(Data!$BR:$BR,MATCH(AD155,Data!$A:$A,0),1)=0,"",INDEX(Data!$BR:$BR,MATCH(AD155,Data!$A:$A,0),1)))</f>
        <v/>
      </c>
      <c r="AD155" s="43" t="str">
        <f ca="1">IFERROR(INDEX(Data!$A$1:AE$1002,_xlfn.AGGREGATE(15,6,(OFFSET(Data!$A$1,0,MATCH(AD$6,Data!$1:$1,0)-1,1000,1)=IF(AD$7="","Yes",AD$7))/(OFFSET(Data!$A$1,0,MATCH(AD$6,Data!$1:$1,0)-1,1000,1)=IF(AD$7="","Yes",AD$7))*ROW(Data!$C$1:$C$1002),ROW(AD155)-ROW(AD$7)),1),"")</f>
        <v/>
      </c>
      <c r="AE155" s="43" t="str">
        <f ca="1">IF(AF155="","",IF(INDEX(Data!$BR:$BR,MATCH(AF155,Data!$A:$A,0),1)=0,"",INDEX(Data!$BR:$BR,MATCH(AF155,Data!$A:$A,0),1)))</f>
        <v/>
      </c>
      <c r="AF155" s="43" t="str">
        <f ca="1">IFERROR(INDEX(Data!$A$1:AM$1002,_xlfn.AGGREGATE(15,6,(OFFSET(Data!$A$1,0,MATCH(AF$6,Data!$1:$1,0)-1,1000,1)=IF(AF$7="","Yes",AF$7))/(OFFSET(Data!$A$1,0,MATCH(AF$6,Data!$1:$1,0)-1,1000,1)=IF(AF$7="","Yes",AF$7))*ROW(Data!$C$1:$C$1002),ROW(AF155)-ROW(AF$7)),1),"")</f>
        <v/>
      </c>
      <c r="AG155" s="43" t="str">
        <f ca="1">IF(AH155="","",IF(INDEX(Data!$BR:$BR,MATCH(AH155,Data!$A:$A,0),1)=0,"",INDEX(Data!$BR:$BR,MATCH(AH155,Data!$A:$A,0),1)))</f>
        <v/>
      </c>
      <c r="AH155" s="43" t="str">
        <f ca="1">IFERROR(INDEX(Data!$A$1:AO$1002,_xlfn.AGGREGATE(15,6,(OFFSET(Data!$A$1,0,MATCH(AH$6,Data!$1:$1,0)-1,1000,1)=IF(AH$7="","Yes",AH$7))/(OFFSET(Data!$A$1,0,MATCH(AH$6,Data!$1:$1,0)-1,1000,1)=IF(AH$7="","Yes",AH$7))*ROW(Data!$C$1:$C$1002),ROW(AH155)-ROW(AH$7)),1),"")</f>
        <v/>
      </c>
      <c r="AI155" s="43" t="str">
        <f ca="1">IF(AJ155="","",IF(INDEX(Data!$BR:$BR,MATCH(AJ155,Data!$A:$A,0),1)=0,"",INDEX(Data!$BR:$BR,MATCH(AJ155,Data!$A:$A,0),1)))</f>
        <v/>
      </c>
      <c r="AJ155" s="43" t="str">
        <f ca="1">IFERROR(INDEX(Data!$A$1:AQ$1002,_xlfn.AGGREGATE(15,6,(OFFSET(Data!$A$1,0,MATCH(AJ$6,Data!$1:$1,0)-1,1000,1)=IF(AJ$7="","Yes",AJ$7))/(OFFSET(Data!$A$1,0,MATCH(AJ$6,Data!$1:$1,0)-1,1000,1)=IF(AJ$7="","Yes",AJ$7))*ROW(Data!$C$1:$C$1002),ROW(AJ155)-ROW(AJ$7)),1),"")</f>
        <v/>
      </c>
      <c r="AK155" s="43" t="str">
        <f ca="1">IF(AL155="","",IF(INDEX(Data!$BR:$BR,MATCH(AL155,Data!$A:$A,0),1)=0,"",INDEX(Data!$BR:$BR,MATCH(AL155,Data!$A:$A,0),1)))</f>
        <v/>
      </c>
      <c r="AL155" s="43" t="str">
        <f ca="1">IFERROR(INDEX(Data!$A$1:AS$1002,_xlfn.AGGREGATE(15,6,(OFFSET(Data!$A$1,0,MATCH(AL$6,Data!$1:$1,0)-1,1000,1)=IF(AL$7="","Yes",AL$7))/(OFFSET(Data!$A$1,0,MATCH(AL$6,Data!$1:$1,0)-1,1000,1)=IF(AL$7="","Yes",AL$7))*ROW(Data!$C$1:$C$1002),ROW(AL155)-ROW(AL$7)),1),"")</f>
        <v/>
      </c>
      <c r="AM155" s="43" t="str">
        <f ca="1">IF(AN155="","",IF(INDEX(Data!$BR:$BR,MATCH(AN155,Data!$A:$A,0),1)=0,"",INDEX(Data!$BR:$BR,MATCH(AN155,Data!$A:$A,0),1)))</f>
        <v/>
      </c>
      <c r="AN155" s="43" t="str">
        <f ca="1">IFERROR(INDEX(Data!$A$1:AU$1002,_xlfn.AGGREGATE(15,6,(OFFSET(Data!$A$1,0,MATCH(AN$6,Data!$1:$1,0)-1,1000,1)=IF(AN$7="","Yes",AN$7))/(OFFSET(Data!$A$1,0,MATCH(AN$6,Data!$1:$1,0)-1,1000,1)=IF(AN$7="","Yes",AN$7))*ROW(Data!$C$1:$C$1002),ROW(AN155)-ROW(AN$7)),1),"")</f>
        <v/>
      </c>
    </row>
    <row r="156" spans="1:40" x14ac:dyDescent="0.4">
      <c r="A156" s="43" t="str">
        <f ca="1">IF(B156="","",IF(INDEX(Data!$BR:$BR,MATCH(B156,Data!$A:$A,0),1)=0,"",INDEX(Data!$BR:$BR,MATCH(B156,Data!$A:$A,0),1)))</f>
        <v/>
      </c>
      <c r="B156" s="43" t="str">
        <f ca="1">IFERROR(INDEX(Data!A$1:$A$1002,_xlfn.AGGREGATE(15,6,(OFFSET(Data!$A$1,0,MATCH(B$6,Data!$1:$1,0)-1,1000,1)=IF(B$7="","Yes",B$7))/(OFFSET(Data!$A$1,0,MATCH(B$6,Data!$1:$1,0)-1,1000,1)=IF(B$7="","Yes",B$7))*ROW(Data!$C$1:$C$1002),ROW(B156)-ROW(B$7)),1),"")</f>
        <v/>
      </c>
      <c r="C156" s="43" t="str">
        <f ca="1">IF(D156="","",IF(INDEX(Data!$BR:$BR,MATCH(D156,Data!$A:$A,0),1)=0,"",INDEX(Data!$BR:$BR,MATCH(D156,Data!$A:$A,0),1)))</f>
        <v/>
      </c>
      <c r="D156" s="43" t="str">
        <f ca="1">IFERROR(INDEX(Data!$A$1:C$1002,_xlfn.AGGREGATE(15,6,(OFFSET(Data!$A$1,0,MATCH(D$6,Data!$1:$1,0)-1,1000,1)=IF(D$7="","Yes",D$7))/(OFFSET(Data!$A$1,0,MATCH(D$6,Data!$1:$1,0)-1,1000,1)=IF(D$7="","Yes",D$7))*ROW(Data!$C$1:$C$1002),ROW(D156)-ROW(D$7)),1),"")</f>
        <v/>
      </c>
      <c r="E156" s="43" t="str">
        <f ca="1">IF(F156="","",IF(INDEX(Data!$BR:$BR,MATCH(F156,Data!$A:$A,0),1)=0,"",INDEX(Data!$BR:$BR,MATCH(F156,Data!$A:$A,0),1)))</f>
        <v/>
      </c>
      <c r="F156" s="43" t="str">
        <f ca="1">IFERROR(INDEX(Data!$A$1:E$1002,_xlfn.AGGREGATE(15,6,(OFFSET(Data!$A$1,0,MATCH(F$6,Data!$1:$1,0)-1,1000,1)=IF(F$7="","Yes",F$7))/(OFFSET(Data!$A$1,0,MATCH(F$6,Data!$1:$1,0)-1,1000,1)=IF(F$7="","Yes",F$7))*ROW(Data!$C$1:$C$1002),ROW(F156)-ROW(F$7)),1),"")</f>
        <v/>
      </c>
      <c r="G156" s="43" t="str">
        <f ca="1">IF(H156="","",IF(INDEX(Data!$BR:$BR,MATCH(H156,Data!$A:$A,0),1)=0,"",INDEX(Data!$BR:$BR,MATCH(H156,Data!$A:$A,0),1)))</f>
        <v/>
      </c>
      <c r="H156" s="43" t="str">
        <f ca="1">IFERROR(INDEX(Data!$A$1:G$1002,_xlfn.AGGREGATE(15,6,(OFFSET(Data!$A$1,0,MATCH(H$6,Data!$1:$1,0)-1,1000,1)=IF(H$7="","Yes",H$7))/(OFFSET(Data!$A$1,0,MATCH(H$6,Data!$1:$1,0)-1,1000,1)=IF(H$7="","Yes",H$7))*ROW(Data!$C$1:$C$1002),ROW(H156)-ROW(H$7)),1),"")</f>
        <v/>
      </c>
      <c r="I156" s="43" t="str">
        <f ca="1">IF(J156="","",IF(INDEX(Data!$BR:$BR,MATCH(J156,Data!$A:$A,0),1)=0,"",INDEX(Data!$BR:$BR,MATCH(J156,Data!$A:$A,0),1)))</f>
        <v/>
      </c>
      <c r="J156" s="43" t="str">
        <f ca="1">IFERROR(INDEX(Data!$A$1:I$1002,_xlfn.AGGREGATE(15,6,(OFFSET(Data!$A$1,0,MATCH(J$6,Data!$1:$1,0)-1,1000,1)=IF(J$7="","Yes",J$7))/(OFFSET(Data!$A$1,0,MATCH(J$6,Data!$1:$1,0)-1,1000,1)=IF(J$7="","Yes",J$7))*ROW(Data!$C$1:$C$1002),ROW(J156)-ROW(J$7)),1),"")</f>
        <v/>
      </c>
      <c r="K156" s="43" t="str">
        <f ca="1">IF(L156="","",IF(INDEX(Data!$BR:$BR,MATCH(L156,Data!$A:$A,0),1)=0,"",INDEX(Data!$BR:$BR,MATCH(L156,Data!$A:$A,0),1)))</f>
        <v/>
      </c>
      <c r="L156" s="43" t="str">
        <f ca="1">IFERROR(INDEX(Data!$A$1:K$1002,_xlfn.AGGREGATE(15,6,(OFFSET(Data!$A$1,0,MATCH(L$6,Data!$1:$1,0)-1,1000,1)=IF(L$7="","Yes",L$7))/(OFFSET(Data!$A$1,0,MATCH(L$6,Data!$1:$1,0)-1,1000,1)=IF(L$7="","Yes",L$7))*ROW(Data!$C$1:$C$1002),ROW(L156)-ROW(L$7)),1),"")</f>
        <v/>
      </c>
      <c r="M156" s="43" t="str">
        <f ca="1">IF(N156="","",IF(INDEX(Data!$BR:$BR,MATCH(N156,Data!$A:$A,0),1)=0,"",INDEX(Data!$BR:$BR,MATCH(N156,Data!$A:$A,0),1)))</f>
        <v/>
      </c>
      <c r="N156" s="43" t="str">
        <f ca="1">IFERROR(INDEX(Data!$A$1:M$1002,_xlfn.AGGREGATE(15,6,(OFFSET(Data!$A$1,0,MATCH(N$6,Data!$1:$1,0)-1,1000,1)=IF(N$7="","Yes",N$7))/(OFFSET(Data!$A$1,0,MATCH(N$6,Data!$1:$1,0)-1,1000,1)=IF(N$7="","Yes",N$7))*ROW(Data!$C$1:$C$1002),ROW(N156)-ROW(N$7)),1),"")</f>
        <v/>
      </c>
      <c r="O156" s="43" t="str">
        <f ca="1">IF(P156="","",IF(INDEX(Data!$BR:$BR,MATCH(P156,Data!$A:$A,0),1)=0,"",INDEX(Data!$BR:$BR,MATCH(P156,Data!$A:$A,0),1)))</f>
        <v/>
      </c>
      <c r="P156" s="43" t="str">
        <f ca="1">IFERROR(INDEX(Data!$A$1:O$1002,_xlfn.AGGREGATE(15,6,(OFFSET(Data!$A$1,0,MATCH(P$6,Data!$1:$1,0)-1,1000,1)=IF(P$7="","Yes",P$7))/(OFFSET(Data!$A$1,0,MATCH(P$6,Data!$1:$1,0)-1,1000,1)=IF(P$7="","Yes",P$7))*ROW(Data!$C$1:$C$1002),ROW(P156)-ROW(P$7)),1),"")</f>
        <v/>
      </c>
      <c r="Q156" s="43" t="str">
        <f ca="1">IF(R156="","",IF(INDEX(Data!$BR:$BR,MATCH(R156,Data!$A:$A,0),1)=0,"",INDEX(Data!$BR:$BR,MATCH(R156,Data!$A:$A,0),1)))</f>
        <v/>
      </c>
      <c r="R156" s="43" t="str">
        <f ca="1">IFERROR(INDEX(Data!$A$1:Q$1002,_xlfn.AGGREGATE(15,6,(OFFSET(Data!$A$1,0,MATCH(R$6,Data!$1:$1,0)-1,1000,1)=IF(R$7="","Yes",R$7))/(OFFSET(Data!$A$1,0,MATCH(R$6,Data!$1:$1,0)-1,1000,1)=IF(R$7="","Yes",R$7))*ROW(Data!$C$1:$C$1002),ROW(R156)-ROW(R$7)),1),"")</f>
        <v/>
      </c>
      <c r="S156" s="43" t="str">
        <f ca="1">IF(T156="","",IF(INDEX(Data!$BR:$BR,MATCH(T156,Data!$A:$A,0),1)=0,"",INDEX(Data!$BR:$BR,MATCH(T156,Data!$A:$A,0),1)))</f>
        <v/>
      </c>
      <c r="T156" s="43" t="str">
        <f ca="1">IFERROR(INDEX(Data!$A$1:R$1002,_xlfn.AGGREGATE(15,6,(OFFSET(Data!$A$1,0,MATCH(T$6,Data!$1:$1,0)-1,1000,1)=IF(T$7="","Yes",T$7))/(OFFSET(Data!$A$1,0,MATCH(T$6,Data!$1:$1,0)-1,1000,1)=IF(T$7="","Yes",T$7))*ROW(Data!$C$1:$C$1002),ROW(T156)-ROW(T$7)),1),"")</f>
        <v/>
      </c>
      <c r="U156" s="43" t="str">
        <f ca="1">IF(V156="","",IF(INDEX(Data!$BR:$BR,MATCH(V156,Data!$A:$A,0),1)=0,"",INDEX(Data!$BR:$BR,MATCH(V156,Data!$A:$A,0),1)))</f>
        <v/>
      </c>
      <c r="V156" s="43" t="str">
        <f ca="1">IFERROR(INDEX(Data!$A$1:T$1002,_xlfn.AGGREGATE(15,6,(OFFSET(Data!$A$1,0,MATCH(V$6,Data!$1:$1,0)-1,1000,1)=IF(V$7="","Yes",V$7))/(OFFSET(Data!$A$1,0,MATCH(V$6,Data!$1:$1,0)-1,1000,1)=IF(V$7="","Yes",V$7))*ROW(Data!$C$1:$C$1002),ROW(V156)-ROW(V$7)),1),"")</f>
        <v/>
      </c>
      <c r="W156" s="43" t="str">
        <f ca="1">IF(X156="","",IF(INDEX(Data!$BR:$BR,MATCH(X156,Data!$A:$A,0),1)=0,"",INDEX(Data!$BR:$BR,MATCH(X156,Data!$A:$A,0),1)))</f>
        <v/>
      </c>
      <c r="X156" s="43" t="str">
        <f ca="1">IFERROR(INDEX(Data!$A$1:Y$1002,_xlfn.AGGREGATE(15,6,(OFFSET(Data!$A$1,0,MATCH(X$6,Data!$1:$1,0)-1,1000,1)=IF(X$7="","Yes",X$7))/(OFFSET(Data!$A$1,0,MATCH(X$6,Data!$1:$1,0)-1,1000,1)=IF(X$7="","Yes",X$7))*ROW(Data!$C$1:$C$1002),ROW(X156)-ROW(X$7)),1),"")</f>
        <v/>
      </c>
      <c r="Y156" s="43" t="str">
        <f ca="1">IF(Z156="","",IF(INDEX(Data!$BR:$BR,MATCH(Z156,Data!$A:$A,0),1)=0,"",INDEX(Data!$BR:$BR,MATCH(Z156,Data!$A:$A,0),1)))</f>
        <v/>
      </c>
      <c r="Z156" s="43" t="str">
        <f ca="1">IFERROR(INDEX(Data!$A$1:AA$1002,_xlfn.AGGREGATE(15,6,(OFFSET(Data!$A$1,0,MATCH(Z$6,Data!$1:$1,0)-1,1000,1)=IF(Z$7="","Yes",Z$7))/(OFFSET(Data!$A$1,0,MATCH(Z$6,Data!$1:$1,0)-1,1000,1)=IF(Z$7="","Yes",Z$7))*ROW(Data!$C$1:$C$1002),ROW(Z156)-ROW(Z$7)),1),"")</f>
        <v/>
      </c>
      <c r="AA156" s="43" t="str">
        <f ca="1">IF(AB156="","",IF(INDEX(Data!$BR:$BR,MATCH(AB156,Data!$A:$A,0),1)=0,"",INDEX(Data!$BR:$BR,MATCH(AB156,Data!$A:$A,0),1)))</f>
        <v/>
      </c>
      <c r="AB156" s="43" t="str">
        <f ca="1">IFERROR(INDEX(Data!$A$1:AC$1002,_xlfn.AGGREGATE(15,6,(OFFSET(Data!$A$1,0,MATCH(AB$6,Data!$1:$1,0)-1,1000,1)=IF(AB$7="","Yes",AB$7))/(OFFSET(Data!$A$1,0,MATCH(AB$6,Data!$1:$1,0)-1,1000,1)=IF(AB$7="","Yes",AB$7))*ROW(Data!$C$1:$C$1002),ROW(AB156)-ROW(AB$7)),1),"")</f>
        <v/>
      </c>
      <c r="AC156" s="43" t="str">
        <f ca="1">IF(AD156="","",IF(INDEX(Data!$BR:$BR,MATCH(AD156,Data!$A:$A,0),1)=0,"",INDEX(Data!$BR:$BR,MATCH(AD156,Data!$A:$A,0),1)))</f>
        <v/>
      </c>
      <c r="AD156" s="43" t="str">
        <f ca="1">IFERROR(INDEX(Data!$A$1:AE$1002,_xlfn.AGGREGATE(15,6,(OFFSET(Data!$A$1,0,MATCH(AD$6,Data!$1:$1,0)-1,1000,1)=IF(AD$7="","Yes",AD$7))/(OFFSET(Data!$A$1,0,MATCH(AD$6,Data!$1:$1,0)-1,1000,1)=IF(AD$7="","Yes",AD$7))*ROW(Data!$C$1:$C$1002),ROW(AD156)-ROW(AD$7)),1),"")</f>
        <v/>
      </c>
      <c r="AE156" s="43" t="str">
        <f ca="1">IF(AF156="","",IF(INDEX(Data!$BR:$BR,MATCH(AF156,Data!$A:$A,0),1)=0,"",INDEX(Data!$BR:$BR,MATCH(AF156,Data!$A:$A,0),1)))</f>
        <v/>
      </c>
      <c r="AF156" s="43" t="str">
        <f ca="1">IFERROR(INDEX(Data!$A$1:AM$1002,_xlfn.AGGREGATE(15,6,(OFFSET(Data!$A$1,0,MATCH(AF$6,Data!$1:$1,0)-1,1000,1)=IF(AF$7="","Yes",AF$7))/(OFFSET(Data!$A$1,0,MATCH(AF$6,Data!$1:$1,0)-1,1000,1)=IF(AF$7="","Yes",AF$7))*ROW(Data!$C$1:$C$1002),ROW(AF156)-ROW(AF$7)),1),"")</f>
        <v/>
      </c>
      <c r="AG156" s="43" t="str">
        <f ca="1">IF(AH156="","",IF(INDEX(Data!$BR:$BR,MATCH(AH156,Data!$A:$A,0),1)=0,"",INDEX(Data!$BR:$BR,MATCH(AH156,Data!$A:$A,0),1)))</f>
        <v/>
      </c>
      <c r="AH156" s="43" t="str">
        <f ca="1">IFERROR(INDEX(Data!$A$1:AO$1002,_xlfn.AGGREGATE(15,6,(OFFSET(Data!$A$1,0,MATCH(AH$6,Data!$1:$1,0)-1,1000,1)=IF(AH$7="","Yes",AH$7))/(OFFSET(Data!$A$1,0,MATCH(AH$6,Data!$1:$1,0)-1,1000,1)=IF(AH$7="","Yes",AH$7))*ROW(Data!$C$1:$C$1002),ROW(AH156)-ROW(AH$7)),1),"")</f>
        <v/>
      </c>
      <c r="AI156" s="43" t="str">
        <f ca="1">IF(AJ156="","",IF(INDEX(Data!$BR:$BR,MATCH(AJ156,Data!$A:$A,0),1)=0,"",INDEX(Data!$BR:$BR,MATCH(AJ156,Data!$A:$A,0),1)))</f>
        <v/>
      </c>
      <c r="AJ156" s="43" t="str">
        <f ca="1">IFERROR(INDEX(Data!$A$1:AQ$1002,_xlfn.AGGREGATE(15,6,(OFFSET(Data!$A$1,0,MATCH(AJ$6,Data!$1:$1,0)-1,1000,1)=IF(AJ$7="","Yes",AJ$7))/(OFFSET(Data!$A$1,0,MATCH(AJ$6,Data!$1:$1,0)-1,1000,1)=IF(AJ$7="","Yes",AJ$7))*ROW(Data!$C$1:$C$1002),ROW(AJ156)-ROW(AJ$7)),1),"")</f>
        <v/>
      </c>
      <c r="AK156" s="43" t="str">
        <f ca="1">IF(AL156="","",IF(INDEX(Data!$BR:$BR,MATCH(AL156,Data!$A:$A,0),1)=0,"",INDEX(Data!$BR:$BR,MATCH(AL156,Data!$A:$A,0),1)))</f>
        <v/>
      </c>
      <c r="AL156" s="43" t="str">
        <f ca="1">IFERROR(INDEX(Data!$A$1:AS$1002,_xlfn.AGGREGATE(15,6,(OFFSET(Data!$A$1,0,MATCH(AL$6,Data!$1:$1,0)-1,1000,1)=IF(AL$7="","Yes",AL$7))/(OFFSET(Data!$A$1,0,MATCH(AL$6,Data!$1:$1,0)-1,1000,1)=IF(AL$7="","Yes",AL$7))*ROW(Data!$C$1:$C$1002),ROW(AL156)-ROW(AL$7)),1),"")</f>
        <v/>
      </c>
      <c r="AM156" s="43" t="str">
        <f ca="1">IF(AN156="","",IF(INDEX(Data!$BR:$BR,MATCH(AN156,Data!$A:$A,0),1)=0,"",INDEX(Data!$BR:$BR,MATCH(AN156,Data!$A:$A,0),1)))</f>
        <v/>
      </c>
      <c r="AN156" s="43" t="str">
        <f ca="1">IFERROR(INDEX(Data!$A$1:AU$1002,_xlfn.AGGREGATE(15,6,(OFFSET(Data!$A$1,0,MATCH(AN$6,Data!$1:$1,0)-1,1000,1)=IF(AN$7="","Yes",AN$7))/(OFFSET(Data!$A$1,0,MATCH(AN$6,Data!$1:$1,0)-1,1000,1)=IF(AN$7="","Yes",AN$7))*ROW(Data!$C$1:$C$1002),ROW(AN156)-ROW(AN$7)),1),"")</f>
        <v/>
      </c>
    </row>
    <row r="157" spans="1:40" x14ac:dyDescent="0.4">
      <c r="A157" s="43" t="str">
        <f ca="1">IF(B157="","",IF(INDEX(Data!$BR:$BR,MATCH(B157,Data!$A:$A,0),1)=0,"",INDEX(Data!$BR:$BR,MATCH(B157,Data!$A:$A,0),1)))</f>
        <v/>
      </c>
      <c r="B157" s="43" t="str">
        <f ca="1">IFERROR(INDEX(Data!A$1:$A$1002,_xlfn.AGGREGATE(15,6,(OFFSET(Data!$A$1,0,MATCH(B$6,Data!$1:$1,0)-1,1000,1)=IF(B$7="","Yes",B$7))/(OFFSET(Data!$A$1,0,MATCH(B$6,Data!$1:$1,0)-1,1000,1)=IF(B$7="","Yes",B$7))*ROW(Data!$C$1:$C$1002),ROW(B157)-ROW(B$7)),1),"")</f>
        <v/>
      </c>
      <c r="C157" s="43" t="str">
        <f ca="1">IF(D157="","",IF(INDEX(Data!$BR:$BR,MATCH(D157,Data!$A:$A,0),1)=0,"",INDEX(Data!$BR:$BR,MATCH(D157,Data!$A:$A,0),1)))</f>
        <v/>
      </c>
      <c r="D157" s="43" t="str">
        <f ca="1">IFERROR(INDEX(Data!$A$1:C$1002,_xlfn.AGGREGATE(15,6,(OFFSET(Data!$A$1,0,MATCH(D$6,Data!$1:$1,0)-1,1000,1)=IF(D$7="","Yes",D$7))/(OFFSET(Data!$A$1,0,MATCH(D$6,Data!$1:$1,0)-1,1000,1)=IF(D$7="","Yes",D$7))*ROW(Data!$C$1:$C$1002),ROW(D157)-ROW(D$7)),1),"")</f>
        <v/>
      </c>
      <c r="E157" s="43" t="str">
        <f ca="1">IF(F157="","",IF(INDEX(Data!$BR:$BR,MATCH(F157,Data!$A:$A,0),1)=0,"",INDEX(Data!$BR:$BR,MATCH(F157,Data!$A:$A,0),1)))</f>
        <v/>
      </c>
      <c r="F157" s="43" t="str">
        <f ca="1">IFERROR(INDEX(Data!$A$1:E$1002,_xlfn.AGGREGATE(15,6,(OFFSET(Data!$A$1,0,MATCH(F$6,Data!$1:$1,0)-1,1000,1)=IF(F$7="","Yes",F$7))/(OFFSET(Data!$A$1,0,MATCH(F$6,Data!$1:$1,0)-1,1000,1)=IF(F$7="","Yes",F$7))*ROW(Data!$C$1:$C$1002),ROW(F157)-ROW(F$7)),1),"")</f>
        <v/>
      </c>
      <c r="G157" s="43" t="str">
        <f ca="1">IF(H157="","",IF(INDEX(Data!$BR:$BR,MATCH(H157,Data!$A:$A,0),1)=0,"",INDEX(Data!$BR:$BR,MATCH(H157,Data!$A:$A,0),1)))</f>
        <v/>
      </c>
      <c r="H157" s="43" t="str">
        <f ca="1">IFERROR(INDEX(Data!$A$1:G$1002,_xlfn.AGGREGATE(15,6,(OFFSET(Data!$A$1,0,MATCH(H$6,Data!$1:$1,0)-1,1000,1)=IF(H$7="","Yes",H$7))/(OFFSET(Data!$A$1,0,MATCH(H$6,Data!$1:$1,0)-1,1000,1)=IF(H$7="","Yes",H$7))*ROW(Data!$C$1:$C$1002),ROW(H157)-ROW(H$7)),1),"")</f>
        <v/>
      </c>
      <c r="I157" s="43" t="str">
        <f ca="1">IF(J157="","",IF(INDEX(Data!$BR:$BR,MATCH(J157,Data!$A:$A,0),1)=0,"",INDEX(Data!$BR:$BR,MATCH(J157,Data!$A:$A,0),1)))</f>
        <v/>
      </c>
      <c r="J157" s="43" t="str">
        <f ca="1">IFERROR(INDEX(Data!$A$1:I$1002,_xlfn.AGGREGATE(15,6,(OFFSET(Data!$A$1,0,MATCH(J$6,Data!$1:$1,0)-1,1000,1)=IF(J$7="","Yes",J$7))/(OFFSET(Data!$A$1,0,MATCH(J$6,Data!$1:$1,0)-1,1000,1)=IF(J$7="","Yes",J$7))*ROW(Data!$C$1:$C$1002),ROW(J157)-ROW(J$7)),1),"")</f>
        <v/>
      </c>
      <c r="K157" s="43" t="str">
        <f ca="1">IF(L157="","",IF(INDEX(Data!$BR:$BR,MATCH(L157,Data!$A:$A,0),1)=0,"",INDEX(Data!$BR:$BR,MATCH(L157,Data!$A:$A,0),1)))</f>
        <v/>
      </c>
      <c r="L157" s="43" t="str">
        <f ca="1">IFERROR(INDEX(Data!$A$1:K$1002,_xlfn.AGGREGATE(15,6,(OFFSET(Data!$A$1,0,MATCH(L$6,Data!$1:$1,0)-1,1000,1)=IF(L$7="","Yes",L$7))/(OFFSET(Data!$A$1,0,MATCH(L$6,Data!$1:$1,0)-1,1000,1)=IF(L$7="","Yes",L$7))*ROW(Data!$C$1:$C$1002),ROW(L157)-ROW(L$7)),1),"")</f>
        <v/>
      </c>
      <c r="M157" s="43" t="str">
        <f ca="1">IF(N157="","",IF(INDEX(Data!$BR:$BR,MATCH(N157,Data!$A:$A,0),1)=0,"",INDEX(Data!$BR:$BR,MATCH(N157,Data!$A:$A,0),1)))</f>
        <v/>
      </c>
      <c r="N157" s="43" t="str">
        <f ca="1">IFERROR(INDEX(Data!$A$1:M$1002,_xlfn.AGGREGATE(15,6,(OFFSET(Data!$A$1,0,MATCH(N$6,Data!$1:$1,0)-1,1000,1)=IF(N$7="","Yes",N$7))/(OFFSET(Data!$A$1,0,MATCH(N$6,Data!$1:$1,0)-1,1000,1)=IF(N$7="","Yes",N$7))*ROW(Data!$C$1:$C$1002),ROW(N157)-ROW(N$7)),1),"")</f>
        <v/>
      </c>
      <c r="O157" s="43" t="str">
        <f ca="1">IF(P157="","",IF(INDEX(Data!$BR:$BR,MATCH(P157,Data!$A:$A,0),1)=0,"",INDEX(Data!$BR:$BR,MATCH(P157,Data!$A:$A,0),1)))</f>
        <v/>
      </c>
      <c r="P157" s="43" t="str">
        <f ca="1">IFERROR(INDEX(Data!$A$1:O$1002,_xlfn.AGGREGATE(15,6,(OFFSET(Data!$A$1,0,MATCH(P$6,Data!$1:$1,0)-1,1000,1)=IF(P$7="","Yes",P$7))/(OFFSET(Data!$A$1,0,MATCH(P$6,Data!$1:$1,0)-1,1000,1)=IF(P$7="","Yes",P$7))*ROW(Data!$C$1:$C$1002),ROW(P157)-ROW(P$7)),1),"")</f>
        <v/>
      </c>
      <c r="Q157" s="43" t="str">
        <f ca="1">IF(R157="","",IF(INDEX(Data!$BR:$BR,MATCH(R157,Data!$A:$A,0),1)=0,"",INDEX(Data!$BR:$BR,MATCH(R157,Data!$A:$A,0),1)))</f>
        <v/>
      </c>
      <c r="R157" s="43" t="str">
        <f ca="1">IFERROR(INDEX(Data!$A$1:Q$1002,_xlfn.AGGREGATE(15,6,(OFFSET(Data!$A$1,0,MATCH(R$6,Data!$1:$1,0)-1,1000,1)=IF(R$7="","Yes",R$7))/(OFFSET(Data!$A$1,0,MATCH(R$6,Data!$1:$1,0)-1,1000,1)=IF(R$7="","Yes",R$7))*ROW(Data!$C$1:$C$1002),ROW(R157)-ROW(R$7)),1),"")</f>
        <v/>
      </c>
      <c r="S157" s="43" t="str">
        <f ca="1">IF(T157="","",IF(INDEX(Data!$BR:$BR,MATCH(T157,Data!$A:$A,0),1)=0,"",INDEX(Data!$BR:$BR,MATCH(T157,Data!$A:$A,0),1)))</f>
        <v/>
      </c>
      <c r="T157" s="43" t="str">
        <f ca="1">IFERROR(INDEX(Data!$A$1:R$1002,_xlfn.AGGREGATE(15,6,(OFFSET(Data!$A$1,0,MATCH(T$6,Data!$1:$1,0)-1,1000,1)=IF(T$7="","Yes",T$7))/(OFFSET(Data!$A$1,0,MATCH(T$6,Data!$1:$1,0)-1,1000,1)=IF(T$7="","Yes",T$7))*ROW(Data!$C$1:$C$1002),ROW(T157)-ROW(T$7)),1),"")</f>
        <v/>
      </c>
      <c r="U157" s="43" t="str">
        <f ca="1">IF(V157="","",IF(INDEX(Data!$BR:$BR,MATCH(V157,Data!$A:$A,0),1)=0,"",INDEX(Data!$BR:$BR,MATCH(V157,Data!$A:$A,0),1)))</f>
        <v/>
      </c>
      <c r="V157" s="43" t="str">
        <f ca="1">IFERROR(INDEX(Data!$A$1:T$1002,_xlfn.AGGREGATE(15,6,(OFFSET(Data!$A$1,0,MATCH(V$6,Data!$1:$1,0)-1,1000,1)=IF(V$7="","Yes",V$7))/(OFFSET(Data!$A$1,0,MATCH(V$6,Data!$1:$1,0)-1,1000,1)=IF(V$7="","Yes",V$7))*ROW(Data!$C$1:$C$1002),ROW(V157)-ROW(V$7)),1),"")</f>
        <v/>
      </c>
      <c r="W157" s="43" t="str">
        <f ca="1">IF(X157="","",IF(INDEX(Data!$BR:$BR,MATCH(X157,Data!$A:$A,0),1)=0,"",INDEX(Data!$BR:$BR,MATCH(X157,Data!$A:$A,0),1)))</f>
        <v/>
      </c>
      <c r="X157" s="43" t="str">
        <f ca="1">IFERROR(INDEX(Data!$A$1:Y$1002,_xlfn.AGGREGATE(15,6,(OFFSET(Data!$A$1,0,MATCH(X$6,Data!$1:$1,0)-1,1000,1)=IF(X$7="","Yes",X$7))/(OFFSET(Data!$A$1,0,MATCH(X$6,Data!$1:$1,0)-1,1000,1)=IF(X$7="","Yes",X$7))*ROW(Data!$C$1:$C$1002),ROW(X157)-ROW(X$7)),1),"")</f>
        <v/>
      </c>
      <c r="Y157" s="43" t="str">
        <f ca="1">IF(Z157="","",IF(INDEX(Data!$BR:$BR,MATCH(Z157,Data!$A:$A,0),1)=0,"",INDEX(Data!$BR:$BR,MATCH(Z157,Data!$A:$A,0),1)))</f>
        <v/>
      </c>
      <c r="Z157" s="43" t="str">
        <f ca="1">IFERROR(INDEX(Data!$A$1:AA$1002,_xlfn.AGGREGATE(15,6,(OFFSET(Data!$A$1,0,MATCH(Z$6,Data!$1:$1,0)-1,1000,1)=IF(Z$7="","Yes",Z$7))/(OFFSET(Data!$A$1,0,MATCH(Z$6,Data!$1:$1,0)-1,1000,1)=IF(Z$7="","Yes",Z$7))*ROW(Data!$C$1:$C$1002),ROW(Z157)-ROW(Z$7)),1),"")</f>
        <v/>
      </c>
      <c r="AA157" s="43" t="str">
        <f ca="1">IF(AB157="","",IF(INDEX(Data!$BR:$BR,MATCH(AB157,Data!$A:$A,0),1)=0,"",INDEX(Data!$BR:$BR,MATCH(AB157,Data!$A:$A,0),1)))</f>
        <v/>
      </c>
      <c r="AB157" s="43" t="str">
        <f ca="1">IFERROR(INDEX(Data!$A$1:AC$1002,_xlfn.AGGREGATE(15,6,(OFFSET(Data!$A$1,0,MATCH(AB$6,Data!$1:$1,0)-1,1000,1)=IF(AB$7="","Yes",AB$7))/(OFFSET(Data!$A$1,0,MATCH(AB$6,Data!$1:$1,0)-1,1000,1)=IF(AB$7="","Yes",AB$7))*ROW(Data!$C$1:$C$1002),ROW(AB157)-ROW(AB$7)),1),"")</f>
        <v/>
      </c>
      <c r="AC157" s="43" t="str">
        <f ca="1">IF(AD157="","",IF(INDEX(Data!$BR:$BR,MATCH(AD157,Data!$A:$A,0),1)=0,"",INDEX(Data!$BR:$BR,MATCH(AD157,Data!$A:$A,0),1)))</f>
        <v/>
      </c>
      <c r="AD157" s="43" t="str">
        <f ca="1">IFERROR(INDEX(Data!$A$1:AE$1002,_xlfn.AGGREGATE(15,6,(OFFSET(Data!$A$1,0,MATCH(AD$6,Data!$1:$1,0)-1,1000,1)=IF(AD$7="","Yes",AD$7))/(OFFSET(Data!$A$1,0,MATCH(AD$6,Data!$1:$1,0)-1,1000,1)=IF(AD$7="","Yes",AD$7))*ROW(Data!$C$1:$C$1002),ROW(AD157)-ROW(AD$7)),1),"")</f>
        <v/>
      </c>
      <c r="AE157" s="43" t="str">
        <f ca="1">IF(AF157="","",IF(INDEX(Data!$BR:$BR,MATCH(AF157,Data!$A:$A,0),1)=0,"",INDEX(Data!$BR:$BR,MATCH(AF157,Data!$A:$A,0),1)))</f>
        <v/>
      </c>
      <c r="AF157" s="43" t="str">
        <f ca="1">IFERROR(INDEX(Data!$A$1:AM$1002,_xlfn.AGGREGATE(15,6,(OFFSET(Data!$A$1,0,MATCH(AF$6,Data!$1:$1,0)-1,1000,1)=IF(AF$7="","Yes",AF$7))/(OFFSET(Data!$A$1,0,MATCH(AF$6,Data!$1:$1,0)-1,1000,1)=IF(AF$7="","Yes",AF$7))*ROW(Data!$C$1:$C$1002),ROW(AF157)-ROW(AF$7)),1),"")</f>
        <v/>
      </c>
      <c r="AG157" s="43" t="str">
        <f ca="1">IF(AH157="","",IF(INDEX(Data!$BR:$BR,MATCH(AH157,Data!$A:$A,0),1)=0,"",INDEX(Data!$BR:$BR,MATCH(AH157,Data!$A:$A,0),1)))</f>
        <v/>
      </c>
      <c r="AH157" s="43" t="str">
        <f ca="1">IFERROR(INDEX(Data!$A$1:AO$1002,_xlfn.AGGREGATE(15,6,(OFFSET(Data!$A$1,0,MATCH(AH$6,Data!$1:$1,0)-1,1000,1)=IF(AH$7="","Yes",AH$7))/(OFFSET(Data!$A$1,0,MATCH(AH$6,Data!$1:$1,0)-1,1000,1)=IF(AH$7="","Yes",AH$7))*ROW(Data!$C$1:$C$1002),ROW(AH157)-ROW(AH$7)),1),"")</f>
        <v/>
      </c>
      <c r="AI157" s="43" t="str">
        <f ca="1">IF(AJ157="","",IF(INDEX(Data!$BR:$BR,MATCH(AJ157,Data!$A:$A,0),1)=0,"",INDEX(Data!$BR:$BR,MATCH(AJ157,Data!$A:$A,0),1)))</f>
        <v/>
      </c>
      <c r="AJ157" s="43" t="str">
        <f ca="1">IFERROR(INDEX(Data!$A$1:AQ$1002,_xlfn.AGGREGATE(15,6,(OFFSET(Data!$A$1,0,MATCH(AJ$6,Data!$1:$1,0)-1,1000,1)=IF(AJ$7="","Yes",AJ$7))/(OFFSET(Data!$A$1,0,MATCH(AJ$6,Data!$1:$1,0)-1,1000,1)=IF(AJ$7="","Yes",AJ$7))*ROW(Data!$C$1:$C$1002),ROW(AJ157)-ROW(AJ$7)),1),"")</f>
        <v/>
      </c>
      <c r="AK157" s="43" t="str">
        <f ca="1">IF(AL157="","",IF(INDEX(Data!$BR:$BR,MATCH(AL157,Data!$A:$A,0),1)=0,"",INDEX(Data!$BR:$BR,MATCH(AL157,Data!$A:$A,0),1)))</f>
        <v/>
      </c>
      <c r="AL157" s="43" t="str">
        <f ca="1">IFERROR(INDEX(Data!$A$1:AS$1002,_xlfn.AGGREGATE(15,6,(OFFSET(Data!$A$1,0,MATCH(AL$6,Data!$1:$1,0)-1,1000,1)=IF(AL$7="","Yes",AL$7))/(OFFSET(Data!$A$1,0,MATCH(AL$6,Data!$1:$1,0)-1,1000,1)=IF(AL$7="","Yes",AL$7))*ROW(Data!$C$1:$C$1002),ROW(AL157)-ROW(AL$7)),1),"")</f>
        <v/>
      </c>
      <c r="AM157" s="43" t="str">
        <f ca="1">IF(AN157="","",IF(INDEX(Data!$BR:$BR,MATCH(AN157,Data!$A:$A,0),1)=0,"",INDEX(Data!$BR:$BR,MATCH(AN157,Data!$A:$A,0),1)))</f>
        <v/>
      </c>
      <c r="AN157" s="43" t="str">
        <f ca="1">IFERROR(INDEX(Data!$A$1:AU$1002,_xlfn.AGGREGATE(15,6,(OFFSET(Data!$A$1,0,MATCH(AN$6,Data!$1:$1,0)-1,1000,1)=IF(AN$7="","Yes",AN$7))/(OFFSET(Data!$A$1,0,MATCH(AN$6,Data!$1:$1,0)-1,1000,1)=IF(AN$7="","Yes",AN$7))*ROW(Data!$C$1:$C$1002),ROW(AN157)-ROW(AN$7)),1),"")</f>
        <v/>
      </c>
    </row>
    <row r="158" spans="1:40" x14ac:dyDescent="0.4">
      <c r="A158" s="43" t="str">
        <f ca="1">IF(B158="","",IF(INDEX(Data!$BR:$BR,MATCH(B158,Data!$A:$A,0),1)=0,"",INDEX(Data!$BR:$BR,MATCH(B158,Data!$A:$A,0),1)))</f>
        <v/>
      </c>
      <c r="B158" s="43" t="str">
        <f ca="1">IFERROR(INDEX(Data!A$1:$A$1002,_xlfn.AGGREGATE(15,6,(OFFSET(Data!$A$1,0,MATCH(B$6,Data!$1:$1,0)-1,1000,1)=IF(B$7="","Yes",B$7))/(OFFSET(Data!$A$1,0,MATCH(B$6,Data!$1:$1,0)-1,1000,1)=IF(B$7="","Yes",B$7))*ROW(Data!$C$1:$C$1002),ROW(B158)-ROW(B$7)),1),"")</f>
        <v/>
      </c>
      <c r="C158" s="43" t="str">
        <f ca="1">IF(D158="","",IF(INDEX(Data!$BR:$BR,MATCH(D158,Data!$A:$A,0),1)=0,"",INDEX(Data!$BR:$BR,MATCH(D158,Data!$A:$A,0),1)))</f>
        <v/>
      </c>
      <c r="D158" s="43" t="str">
        <f ca="1">IFERROR(INDEX(Data!$A$1:C$1002,_xlfn.AGGREGATE(15,6,(OFFSET(Data!$A$1,0,MATCH(D$6,Data!$1:$1,0)-1,1000,1)=IF(D$7="","Yes",D$7))/(OFFSET(Data!$A$1,0,MATCH(D$6,Data!$1:$1,0)-1,1000,1)=IF(D$7="","Yes",D$7))*ROW(Data!$C$1:$C$1002),ROW(D158)-ROW(D$7)),1),"")</f>
        <v/>
      </c>
      <c r="E158" s="43" t="str">
        <f ca="1">IF(F158="","",IF(INDEX(Data!$BR:$BR,MATCH(F158,Data!$A:$A,0),1)=0,"",INDEX(Data!$BR:$BR,MATCH(F158,Data!$A:$A,0),1)))</f>
        <v/>
      </c>
      <c r="F158" s="43" t="str">
        <f ca="1">IFERROR(INDEX(Data!$A$1:E$1002,_xlfn.AGGREGATE(15,6,(OFFSET(Data!$A$1,0,MATCH(F$6,Data!$1:$1,0)-1,1000,1)=IF(F$7="","Yes",F$7))/(OFFSET(Data!$A$1,0,MATCH(F$6,Data!$1:$1,0)-1,1000,1)=IF(F$7="","Yes",F$7))*ROW(Data!$C$1:$C$1002),ROW(F158)-ROW(F$7)),1),"")</f>
        <v/>
      </c>
      <c r="G158" s="43" t="str">
        <f ca="1">IF(H158="","",IF(INDEX(Data!$BR:$BR,MATCH(H158,Data!$A:$A,0),1)=0,"",INDEX(Data!$BR:$BR,MATCH(H158,Data!$A:$A,0),1)))</f>
        <v/>
      </c>
      <c r="H158" s="43" t="str">
        <f ca="1">IFERROR(INDEX(Data!$A$1:G$1002,_xlfn.AGGREGATE(15,6,(OFFSET(Data!$A$1,0,MATCH(H$6,Data!$1:$1,0)-1,1000,1)=IF(H$7="","Yes",H$7))/(OFFSET(Data!$A$1,0,MATCH(H$6,Data!$1:$1,0)-1,1000,1)=IF(H$7="","Yes",H$7))*ROW(Data!$C$1:$C$1002),ROW(H158)-ROW(H$7)),1),"")</f>
        <v/>
      </c>
      <c r="I158" s="43" t="str">
        <f ca="1">IF(J158="","",IF(INDEX(Data!$BR:$BR,MATCH(J158,Data!$A:$A,0),1)=0,"",INDEX(Data!$BR:$BR,MATCH(J158,Data!$A:$A,0),1)))</f>
        <v/>
      </c>
      <c r="J158" s="43" t="str">
        <f ca="1">IFERROR(INDEX(Data!$A$1:I$1002,_xlfn.AGGREGATE(15,6,(OFFSET(Data!$A$1,0,MATCH(J$6,Data!$1:$1,0)-1,1000,1)=IF(J$7="","Yes",J$7))/(OFFSET(Data!$A$1,0,MATCH(J$6,Data!$1:$1,0)-1,1000,1)=IF(J$7="","Yes",J$7))*ROW(Data!$C$1:$C$1002),ROW(J158)-ROW(J$7)),1),"")</f>
        <v/>
      </c>
      <c r="K158" s="43" t="str">
        <f ca="1">IF(L158="","",IF(INDEX(Data!$BR:$BR,MATCH(L158,Data!$A:$A,0),1)=0,"",INDEX(Data!$BR:$BR,MATCH(L158,Data!$A:$A,0),1)))</f>
        <v/>
      </c>
      <c r="L158" s="43" t="str">
        <f ca="1">IFERROR(INDEX(Data!$A$1:K$1002,_xlfn.AGGREGATE(15,6,(OFFSET(Data!$A$1,0,MATCH(L$6,Data!$1:$1,0)-1,1000,1)=IF(L$7="","Yes",L$7))/(OFFSET(Data!$A$1,0,MATCH(L$6,Data!$1:$1,0)-1,1000,1)=IF(L$7="","Yes",L$7))*ROW(Data!$C$1:$C$1002),ROW(L158)-ROW(L$7)),1),"")</f>
        <v/>
      </c>
      <c r="M158" s="43" t="str">
        <f ca="1">IF(N158="","",IF(INDEX(Data!$BR:$BR,MATCH(N158,Data!$A:$A,0),1)=0,"",INDEX(Data!$BR:$BR,MATCH(N158,Data!$A:$A,0),1)))</f>
        <v/>
      </c>
      <c r="N158" s="43" t="str">
        <f ca="1">IFERROR(INDEX(Data!$A$1:M$1002,_xlfn.AGGREGATE(15,6,(OFFSET(Data!$A$1,0,MATCH(N$6,Data!$1:$1,0)-1,1000,1)=IF(N$7="","Yes",N$7))/(OFFSET(Data!$A$1,0,MATCH(N$6,Data!$1:$1,0)-1,1000,1)=IF(N$7="","Yes",N$7))*ROW(Data!$C$1:$C$1002),ROW(N158)-ROW(N$7)),1),"")</f>
        <v/>
      </c>
      <c r="O158" s="43" t="str">
        <f ca="1">IF(P158="","",IF(INDEX(Data!$BR:$BR,MATCH(P158,Data!$A:$A,0),1)=0,"",INDEX(Data!$BR:$BR,MATCH(P158,Data!$A:$A,0),1)))</f>
        <v/>
      </c>
      <c r="P158" s="43" t="str">
        <f ca="1">IFERROR(INDEX(Data!$A$1:O$1002,_xlfn.AGGREGATE(15,6,(OFFSET(Data!$A$1,0,MATCH(P$6,Data!$1:$1,0)-1,1000,1)=IF(P$7="","Yes",P$7))/(OFFSET(Data!$A$1,0,MATCH(P$6,Data!$1:$1,0)-1,1000,1)=IF(P$7="","Yes",P$7))*ROW(Data!$C$1:$C$1002),ROW(P158)-ROW(P$7)),1),"")</f>
        <v/>
      </c>
      <c r="Q158" s="43" t="str">
        <f ca="1">IF(R158="","",IF(INDEX(Data!$BR:$BR,MATCH(R158,Data!$A:$A,0),1)=0,"",INDEX(Data!$BR:$BR,MATCH(R158,Data!$A:$A,0),1)))</f>
        <v/>
      </c>
      <c r="R158" s="43" t="str">
        <f ca="1">IFERROR(INDEX(Data!$A$1:Q$1002,_xlfn.AGGREGATE(15,6,(OFFSET(Data!$A$1,0,MATCH(R$6,Data!$1:$1,0)-1,1000,1)=IF(R$7="","Yes",R$7))/(OFFSET(Data!$A$1,0,MATCH(R$6,Data!$1:$1,0)-1,1000,1)=IF(R$7="","Yes",R$7))*ROW(Data!$C$1:$C$1002),ROW(R158)-ROW(R$7)),1),"")</f>
        <v/>
      </c>
      <c r="S158" s="43" t="str">
        <f ca="1">IF(T158="","",IF(INDEX(Data!$BR:$BR,MATCH(T158,Data!$A:$A,0),1)=0,"",INDEX(Data!$BR:$BR,MATCH(T158,Data!$A:$A,0),1)))</f>
        <v/>
      </c>
      <c r="T158" s="43" t="str">
        <f ca="1">IFERROR(INDEX(Data!$A$1:R$1002,_xlfn.AGGREGATE(15,6,(OFFSET(Data!$A$1,0,MATCH(T$6,Data!$1:$1,0)-1,1000,1)=IF(T$7="","Yes",T$7))/(OFFSET(Data!$A$1,0,MATCH(T$6,Data!$1:$1,0)-1,1000,1)=IF(T$7="","Yes",T$7))*ROW(Data!$C$1:$C$1002),ROW(T158)-ROW(T$7)),1),"")</f>
        <v/>
      </c>
      <c r="U158" s="43" t="str">
        <f ca="1">IF(V158="","",IF(INDEX(Data!$BR:$BR,MATCH(V158,Data!$A:$A,0),1)=0,"",INDEX(Data!$BR:$BR,MATCH(V158,Data!$A:$A,0),1)))</f>
        <v/>
      </c>
      <c r="V158" s="43" t="str">
        <f ca="1">IFERROR(INDEX(Data!$A$1:T$1002,_xlfn.AGGREGATE(15,6,(OFFSET(Data!$A$1,0,MATCH(V$6,Data!$1:$1,0)-1,1000,1)=IF(V$7="","Yes",V$7))/(OFFSET(Data!$A$1,0,MATCH(V$6,Data!$1:$1,0)-1,1000,1)=IF(V$7="","Yes",V$7))*ROW(Data!$C$1:$C$1002),ROW(V158)-ROW(V$7)),1),"")</f>
        <v/>
      </c>
      <c r="W158" s="43" t="str">
        <f ca="1">IF(X158="","",IF(INDEX(Data!$BR:$BR,MATCH(X158,Data!$A:$A,0),1)=0,"",INDEX(Data!$BR:$BR,MATCH(X158,Data!$A:$A,0),1)))</f>
        <v/>
      </c>
      <c r="X158" s="43" t="str">
        <f ca="1">IFERROR(INDEX(Data!$A$1:Y$1002,_xlfn.AGGREGATE(15,6,(OFFSET(Data!$A$1,0,MATCH(X$6,Data!$1:$1,0)-1,1000,1)=IF(X$7="","Yes",X$7))/(OFFSET(Data!$A$1,0,MATCH(X$6,Data!$1:$1,0)-1,1000,1)=IF(X$7="","Yes",X$7))*ROW(Data!$C$1:$C$1002),ROW(X158)-ROW(X$7)),1),"")</f>
        <v/>
      </c>
      <c r="Y158" s="43" t="str">
        <f ca="1">IF(Z158="","",IF(INDEX(Data!$BR:$BR,MATCH(Z158,Data!$A:$A,0),1)=0,"",INDEX(Data!$BR:$BR,MATCH(Z158,Data!$A:$A,0),1)))</f>
        <v/>
      </c>
      <c r="Z158" s="43" t="str">
        <f ca="1">IFERROR(INDEX(Data!$A$1:AA$1002,_xlfn.AGGREGATE(15,6,(OFFSET(Data!$A$1,0,MATCH(Z$6,Data!$1:$1,0)-1,1000,1)=IF(Z$7="","Yes",Z$7))/(OFFSET(Data!$A$1,0,MATCH(Z$6,Data!$1:$1,0)-1,1000,1)=IF(Z$7="","Yes",Z$7))*ROW(Data!$C$1:$C$1002),ROW(Z158)-ROW(Z$7)),1),"")</f>
        <v/>
      </c>
      <c r="AA158" s="43" t="str">
        <f ca="1">IF(AB158="","",IF(INDEX(Data!$BR:$BR,MATCH(AB158,Data!$A:$A,0),1)=0,"",INDEX(Data!$BR:$BR,MATCH(AB158,Data!$A:$A,0),1)))</f>
        <v/>
      </c>
      <c r="AB158" s="43" t="str">
        <f ca="1">IFERROR(INDEX(Data!$A$1:AC$1002,_xlfn.AGGREGATE(15,6,(OFFSET(Data!$A$1,0,MATCH(AB$6,Data!$1:$1,0)-1,1000,1)=IF(AB$7="","Yes",AB$7))/(OFFSET(Data!$A$1,0,MATCH(AB$6,Data!$1:$1,0)-1,1000,1)=IF(AB$7="","Yes",AB$7))*ROW(Data!$C$1:$C$1002),ROW(AB158)-ROW(AB$7)),1),"")</f>
        <v/>
      </c>
      <c r="AC158" s="43" t="str">
        <f ca="1">IF(AD158="","",IF(INDEX(Data!$BR:$BR,MATCH(AD158,Data!$A:$A,0),1)=0,"",INDEX(Data!$BR:$BR,MATCH(AD158,Data!$A:$A,0),1)))</f>
        <v/>
      </c>
      <c r="AD158" s="43" t="str">
        <f ca="1">IFERROR(INDEX(Data!$A$1:AE$1002,_xlfn.AGGREGATE(15,6,(OFFSET(Data!$A$1,0,MATCH(AD$6,Data!$1:$1,0)-1,1000,1)=IF(AD$7="","Yes",AD$7))/(OFFSET(Data!$A$1,0,MATCH(AD$6,Data!$1:$1,0)-1,1000,1)=IF(AD$7="","Yes",AD$7))*ROW(Data!$C$1:$C$1002),ROW(AD158)-ROW(AD$7)),1),"")</f>
        <v/>
      </c>
      <c r="AE158" s="43" t="str">
        <f ca="1">IF(AF158="","",IF(INDEX(Data!$BR:$BR,MATCH(AF158,Data!$A:$A,0),1)=0,"",INDEX(Data!$BR:$BR,MATCH(AF158,Data!$A:$A,0),1)))</f>
        <v/>
      </c>
      <c r="AF158" s="43" t="str">
        <f ca="1">IFERROR(INDEX(Data!$A$1:AM$1002,_xlfn.AGGREGATE(15,6,(OFFSET(Data!$A$1,0,MATCH(AF$6,Data!$1:$1,0)-1,1000,1)=IF(AF$7="","Yes",AF$7))/(OFFSET(Data!$A$1,0,MATCH(AF$6,Data!$1:$1,0)-1,1000,1)=IF(AF$7="","Yes",AF$7))*ROW(Data!$C$1:$C$1002),ROW(AF158)-ROW(AF$7)),1),"")</f>
        <v/>
      </c>
      <c r="AG158" s="43" t="str">
        <f ca="1">IF(AH158="","",IF(INDEX(Data!$BR:$BR,MATCH(AH158,Data!$A:$A,0),1)=0,"",INDEX(Data!$BR:$BR,MATCH(AH158,Data!$A:$A,0),1)))</f>
        <v/>
      </c>
      <c r="AH158" s="43" t="str">
        <f ca="1">IFERROR(INDEX(Data!$A$1:AO$1002,_xlfn.AGGREGATE(15,6,(OFFSET(Data!$A$1,0,MATCH(AH$6,Data!$1:$1,0)-1,1000,1)=IF(AH$7="","Yes",AH$7))/(OFFSET(Data!$A$1,0,MATCH(AH$6,Data!$1:$1,0)-1,1000,1)=IF(AH$7="","Yes",AH$7))*ROW(Data!$C$1:$C$1002),ROW(AH158)-ROW(AH$7)),1),"")</f>
        <v/>
      </c>
      <c r="AI158" s="43" t="str">
        <f ca="1">IF(AJ158="","",IF(INDEX(Data!$BR:$BR,MATCH(AJ158,Data!$A:$A,0),1)=0,"",INDEX(Data!$BR:$BR,MATCH(AJ158,Data!$A:$A,0),1)))</f>
        <v/>
      </c>
      <c r="AJ158" s="43" t="str">
        <f ca="1">IFERROR(INDEX(Data!$A$1:AQ$1002,_xlfn.AGGREGATE(15,6,(OFFSET(Data!$A$1,0,MATCH(AJ$6,Data!$1:$1,0)-1,1000,1)=IF(AJ$7="","Yes",AJ$7))/(OFFSET(Data!$A$1,0,MATCH(AJ$6,Data!$1:$1,0)-1,1000,1)=IF(AJ$7="","Yes",AJ$7))*ROW(Data!$C$1:$C$1002),ROW(AJ158)-ROW(AJ$7)),1),"")</f>
        <v/>
      </c>
      <c r="AK158" s="43" t="str">
        <f ca="1">IF(AL158="","",IF(INDEX(Data!$BR:$BR,MATCH(AL158,Data!$A:$A,0),1)=0,"",INDEX(Data!$BR:$BR,MATCH(AL158,Data!$A:$A,0),1)))</f>
        <v/>
      </c>
      <c r="AL158" s="43" t="str">
        <f ca="1">IFERROR(INDEX(Data!$A$1:AS$1002,_xlfn.AGGREGATE(15,6,(OFFSET(Data!$A$1,0,MATCH(AL$6,Data!$1:$1,0)-1,1000,1)=IF(AL$7="","Yes",AL$7))/(OFFSET(Data!$A$1,0,MATCH(AL$6,Data!$1:$1,0)-1,1000,1)=IF(AL$7="","Yes",AL$7))*ROW(Data!$C$1:$C$1002),ROW(AL158)-ROW(AL$7)),1),"")</f>
        <v/>
      </c>
      <c r="AM158" s="43" t="str">
        <f ca="1">IF(AN158="","",IF(INDEX(Data!$BR:$BR,MATCH(AN158,Data!$A:$A,0),1)=0,"",INDEX(Data!$BR:$BR,MATCH(AN158,Data!$A:$A,0),1)))</f>
        <v/>
      </c>
      <c r="AN158" s="43" t="str">
        <f ca="1">IFERROR(INDEX(Data!$A$1:AU$1002,_xlfn.AGGREGATE(15,6,(OFFSET(Data!$A$1,0,MATCH(AN$6,Data!$1:$1,0)-1,1000,1)=IF(AN$7="","Yes",AN$7))/(OFFSET(Data!$A$1,0,MATCH(AN$6,Data!$1:$1,0)-1,1000,1)=IF(AN$7="","Yes",AN$7))*ROW(Data!$C$1:$C$1002),ROW(AN158)-ROW(AN$7)),1),"")</f>
        <v/>
      </c>
    </row>
    <row r="159" spans="1:40" x14ac:dyDescent="0.4">
      <c r="A159" s="43" t="str">
        <f ca="1">IF(B159="","",IF(INDEX(Data!$BR:$BR,MATCH(B159,Data!$A:$A,0),1)=0,"",INDEX(Data!$BR:$BR,MATCH(B159,Data!$A:$A,0),1)))</f>
        <v/>
      </c>
      <c r="B159" s="43" t="str">
        <f ca="1">IFERROR(INDEX(Data!A$1:$A$1002,_xlfn.AGGREGATE(15,6,(OFFSET(Data!$A$1,0,MATCH(B$6,Data!$1:$1,0)-1,1000,1)=IF(B$7="","Yes",B$7))/(OFFSET(Data!$A$1,0,MATCH(B$6,Data!$1:$1,0)-1,1000,1)=IF(B$7="","Yes",B$7))*ROW(Data!$C$1:$C$1002),ROW(B159)-ROW(B$7)),1),"")</f>
        <v/>
      </c>
      <c r="C159" s="43" t="str">
        <f ca="1">IF(D159="","",IF(INDEX(Data!$BR:$BR,MATCH(D159,Data!$A:$A,0),1)=0,"",INDEX(Data!$BR:$BR,MATCH(D159,Data!$A:$A,0),1)))</f>
        <v/>
      </c>
      <c r="D159" s="43" t="str">
        <f ca="1">IFERROR(INDEX(Data!$A$1:C$1002,_xlfn.AGGREGATE(15,6,(OFFSET(Data!$A$1,0,MATCH(D$6,Data!$1:$1,0)-1,1000,1)=IF(D$7="","Yes",D$7))/(OFFSET(Data!$A$1,0,MATCH(D$6,Data!$1:$1,0)-1,1000,1)=IF(D$7="","Yes",D$7))*ROW(Data!$C$1:$C$1002),ROW(D159)-ROW(D$7)),1),"")</f>
        <v/>
      </c>
      <c r="E159" s="43" t="str">
        <f ca="1">IF(F159="","",IF(INDEX(Data!$BR:$BR,MATCH(F159,Data!$A:$A,0),1)=0,"",INDEX(Data!$BR:$BR,MATCH(F159,Data!$A:$A,0),1)))</f>
        <v/>
      </c>
      <c r="F159" s="43" t="str">
        <f ca="1">IFERROR(INDEX(Data!$A$1:E$1002,_xlfn.AGGREGATE(15,6,(OFFSET(Data!$A$1,0,MATCH(F$6,Data!$1:$1,0)-1,1000,1)=IF(F$7="","Yes",F$7))/(OFFSET(Data!$A$1,0,MATCH(F$6,Data!$1:$1,0)-1,1000,1)=IF(F$7="","Yes",F$7))*ROW(Data!$C$1:$C$1002),ROW(F159)-ROW(F$7)),1),"")</f>
        <v/>
      </c>
      <c r="G159" s="43" t="str">
        <f ca="1">IF(H159="","",IF(INDEX(Data!$BR:$BR,MATCH(H159,Data!$A:$A,0),1)=0,"",INDEX(Data!$BR:$BR,MATCH(H159,Data!$A:$A,0),1)))</f>
        <v/>
      </c>
      <c r="H159" s="43" t="str">
        <f ca="1">IFERROR(INDEX(Data!$A$1:G$1002,_xlfn.AGGREGATE(15,6,(OFFSET(Data!$A$1,0,MATCH(H$6,Data!$1:$1,0)-1,1000,1)=IF(H$7="","Yes",H$7))/(OFFSET(Data!$A$1,0,MATCH(H$6,Data!$1:$1,0)-1,1000,1)=IF(H$7="","Yes",H$7))*ROW(Data!$C$1:$C$1002),ROW(H159)-ROW(H$7)),1),"")</f>
        <v/>
      </c>
      <c r="I159" s="43" t="str">
        <f ca="1">IF(J159="","",IF(INDEX(Data!$BR:$BR,MATCH(J159,Data!$A:$A,0),1)=0,"",INDEX(Data!$BR:$BR,MATCH(J159,Data!$A:$A,0),1)))</f>
        <v/>
      </c>
      <c r="J159" s="43" t="str">
        <f ca="1">IFERROR(INDEX(Data!$A$1:I$1002,_xlfn.AGGREGATE(15,6,(OFFSET(Data!$A$1,0,MATCH(J$6,Data!$1:$1,0)-1,1000,1)=IF(J$7="","Yes",J$7))/(OFFSET(Data!$A$1,0,MATCH(J$6,Data!$1:$1,0)-1,1000,1)=IF(J$7="","Yes",J$7))*ROW(Data!$C$1:$C$1002),ROW(J159)-ROW(J$7)),1),"")</f>
        <v/>
      </c>
      <c r="K159" s="43" t="str">
        <f ca="1">IF(L159="","",IF(INDEX(Data!$BR:$BR,MATCH(L159,Data!$A:$A,0),1)=0,"",INDEX(Data!$BR:$BR,MATCH(L159,Data!$A:$A,0),1)))</f>
        <v/>
      </c>
      <c r="L159" s="43" t="str">
        <f ca="1">IFERROR(INDEX(Data!$A$1:K$1002,_xlfn.AGGREGATE(15,6,(OFFSET(Data!$A$1,0,MATCH(L$6,Data!$1:$1,0)-1,1000,1)=IF(L$7="","Yes",L$7))/(OFFSET(Data!$A$1,0,MATCH(L$6,Data!$1:$1,0)-1,1000,1)=IF(L$7="","Yes",L$7))*ROW(Data!$C$1:$C$1002),ROW(L159)-ROW(L$7)),1),"")</f>
        <v/>
      </c>
      <c r="M159" s="43" t="str">
        <f ca="1">IF(N159="","",IF(INDEX(Data!$BR:$BR,MATCH(N159,Data!$A:$A,0),1)=0,"",INDEX(Data!$BR:$BR,MATCH(N159,Data!$A:$A,0),1)))</f>
        <v/>
      </c>
      <c r="N159" s="43" t="str">
        <f ca="1">IFERROR(INDEX(Data!$A$1:M$1002,_xlfn.AGGREGATE(15,6,(OFFSET(Data!$A$1,0,MATCH(N$6,Data!$1:$1,0)-1,1000,1)=IF(N$7="","Yes",N$7))/(OFFSET(Data!$A$1,0,MATCH(N$6,Data!$1:$1,0)-1,1000,1)=IF(N$7="","Yes",N$7))*ROW(Data!$C$1:$C$1002),ROW(N159)-ROW(N$7)),1),"")</f>
        <v/>
      </c>
      <c r="O159" s="43" t="str">
        <f ca="1">IF(P159="","",IF(INDEX(Data!$BR:$BR,MATCH(P159,Data!$A:$A,0),1)=0,"",INDEX(Data!$BR:$BR,MATCH(P159,Data!$A:$A,0),1)))</f>
        <v/>
      </c>
      <c r="P159" s="43" t="str">
        <f ca="1">IFERROR(INDEX(Data!$A$1:O$1002,_xlfn.AGGREGATE(15,6,(OFFSET(Data!$A$1,0,MATCH(P$6,Data!$1:$1,0)-1,1000,1)=IF(P$7="","Yes",P$7))/(OFFSET(Data!$A$1,0,MATCH(P$6,Data!$1:$1,0)-1,1000,1)=IF(P$7="","Yes",P$7))*ROW(Data!$C$1:$C$1002),ROW(P159)-ROW(P$7)),1),"")</f>
        <v/>
      </c>
      <c r="Q159" s="43" t="str">
        <f ca="1">IF(R159="","",IF(INDEX(Data!$BR:$BR,MATCH(R159,Data!$A:$A,0),1)=0,"",INDEX(Data!$BR:$BR,MATCH(R159,Data!$A:$A,0),1)))</f>
        <v/>
      </c>
      <c r="R159" s="43" t="str">
        <f ca="1">IFERROR(INDEX(Data!$A$1:Q$1002,_xlfn.AGGREGATE(15,6,(OFFSET(Data!$A$1,0,MATCH(R$6,Data!$1:$1,0)-1,1000,1)=IF(R$7="","Yes",R$7))/(OFFSET(Data!$A$1,0,MATCH(R$6,Data!$1:$1,0)-1,1000,1)=IF(R$7="","Yes",R$7))*ROW(Data!$C$1:$C$1002),ROW(R159)-ROW(R$7)),1),"")</f>
        <v/>
      </c>
      <c r="S159" s="43" t="str">
        <f ca="1">IF(T159="","",IF(INDEX(Data!$BR:$BR,MATCH(T159,Data!$A:$A,0),1)=0,"",INDEX(Data!$BR:$BR,MATCH(T159,Data!$A:$A,0),1)))</f>
        <v/>
      </c>
      <c r="T159" s="43" t="str">
        <f ca="1">IFERROR(INDEX(Data!$A$1:R$1002,_xlfn.AGGREGATE(15,6,(OFFSET(Data!$A$1,0,MATCH(T$6,Data!$1:$1,0)-1,1000,1)=IF(T$7="","Yes",T$7))/(OFFSET(Data!$A$1,0,MATCH(T$6,Data!$1:$1,0)-1,1000,1)=IF(T$7="","Yes",T$7))*ROW(Data!$C$1:$C$1002),ROW(T159)-ROW(T$7)),1),"")</f>
        <v/>
      </c>
      <c r="U159" s="43" t="str">
        <f ca="1">IF(V159="","",IF(INDEX(Data!$BR:$BR,MATCH(V159,Data!$A:$A,0),1)=0,"",INDEX(Data!$BR:$BR,MATCH(V159,Data!$A:$A,0),1)))</f>
        <v/>
      </c>
      <c r="V159" s="43" t="str">
        <f ca="1">IFERROR(INDEX(Data!$A$1:T$1002,_xlfn.AGGREGATE(15,6,(OFFSET(Data!$A$1,0,MATCH(V$6,Data!$1:$1,0)-1,1000,1)=IF(V$7="","Yes",V$7))/(OFFSET(Data!$A$1,0,MATCH(V$6,Data!$1:$1,0)-1,1000,1)=IF(V$7="","Yes",V$7))*ROW(Data!$C$1:$C$1002),ROW(V159)-ROW(V$7)),1),"")</f>
        <v/>
      </c>
      <c r="W159" s="43" t="str">
        <f ca="1">IF(X159="","",IF(INDEX(Data!$BR:$BR,MATCH(X159,Data!$A:$A,0),1)=0,"",INDEX(Data!$BR:$BR,MATCH(X159,Data!$A:$A,0),1)))</f>
        <v/>
      </c>
      <c r="X159" s="43" t="str">
        <f ca="1">IFERROR(INDEX(Data!$A$1:Y$1002,_xlfn.AGGREGATE(15,6,(OFFSET(Data!$A$1,0,MATCH(X$6,Data!$1:$1,0)-1,1000,1)=IF(X$7="","Yes",X$7))/(OFFSET(Data!$A$1,0,MATCH(X$6,Data!$1:$1,0)-1,1000,1)=IF(X$7="","Yes",X$7))*ROW(Data!$C$1:$C$1002),ROW(X159)-ROW(X$7)),1),"")</f>
        <v/>
      </c>
      <c r="Y159" s="43" t="str">
        <f ca="1">IF(Z159="","",IF(INDEX(Data!$BR:$BR,MATCH(Z159,Data!$A:$A,0),1)=0,"",INDEX(Data!$BR:$BR,MATCH(Z159,Data!$A:$A,0),1)))</f>
        <v/>
      </c>
      <c r="Z159" s="43" t="str">
        <f ca="1">IFERROR(INDEX(Data!$A$1:AA$1002,_xlfn.AGGREGATE(15,6,(OFFSET(Data!$A$1,0,MATCH(Z$6,Data!$1:$1,0)-1,1000,1)=IF(Z$7="","Yes",Z$7))/(OFFSET(Data!$A$1,0,MATCH(Z$6,Data!$1:$1,0)-1,1000,1)=IF(Z$7="","Yes",Z$7))*ROW(Data!$C$1:$C$1002),ROW(Z159)-ROW(Z$7)),1),"")</f>
        <v/>
      </c>
      <c r="AA159" s="43" t="str">
        <f ca="1">IF(AB159="","",IF(INDEX(Data!$BR:$BR,MATCH(AB159,Data!$A:$A,0),1)=0,"",INDEX(Data!$BR:$BR,MATCH(AB159,Data!$A:$A,0),1)))</f>
        <v/>
      </c>
      <c r="AB159" s="43" t="str">
        <f ca="1">IFERROR(INDEX(Data!$A$1:AC$1002,_xlfn.AGGREGATE(15,6,(OFFSET(Data!$A$1,0,MATCH(AB$6,Data!$1:$1,0)-1,1000,1)=IF(AB$7="","Yes",AB$7))/(OFFSET(Data!$A$1,0,MATCH(AB$6,Data!$1:$1,0)-1,1000,1)=IF(AB$7="","Yes",AB$7))*ROW(Data!$C$1:$C$1002),ROW(AB159)-ROW(AB$7)),1),"")</f>
        <v/>
      </c>
      <c r="AC159" s="43" t="str">
        <f ca="1">IF(AD159="","",IF(INDEX(Data!$BR:$BR,MATCH(AD159,Data!$A:$A,0),1)=0,"",INDEX(Data!$BR:$BR,MATCH(AD159,Data!$A:$A,0),1)))</f>
        <v/>
      </c>
      <c r="AD159" s="43" t="str">
        <f ca="1">IFERROR(INDEX(Data!$A$1:AE$1002,_xlfn.AGGREGATE(15,6,(OFFSET(Data!$A$1,0,MATCH(AD$6,Data!$1:$1,0)-1,1000,1)=IF(AD$7="","Yes",AD$7))/(OFFSET(Data!$A$1,0,MATCH(AD$6,Data!$1:$1,0)-1,1000,1)=IF(AD$7="","Yes",AD$7))*ROW(Data!$C$1:$C$1002),ROW(AD159)-ROW(AD$7)),1),"")</f>
        <v/>
      </c>
      <c r="AE159" s="43" t="str">
        <f ca="1">IF(AF159="","",IF(INDEX(Data!$BR:$BR,MATCH(AF159,Data!$A:$A,0),1)=0,"",INDEX(Data!$BR:$BR,MATCH(AF159,Data!$A:$A,0),1)))</f>
        <v/>
      </c>
      <c r="AF159" s="43" t="str">
        <f ca="1">IFERROR(INDEX(Data!$A$1:AM$1002,_xlfn.AGGREGATE(15,6,(OFFSET(Data!$A$1,0,MATCH(AF$6,Data!$1:$1,0)-1,1000,1)=IF(AF$7="","Yes",AF$7))/(OFFSET(Data!$A$1,0,MATCH(AF$6,Data!$1:$1,0)-1,1000,1)=IF(AF$7="","Yes",AF$7))*ROW(Data!$C$1:$C$1002),ROW(AF159)-ROW(AF$7)),1),"")</f>
        <v/>
      </c>
      <c r="AG159" s="43" t="str">
        <f ca="1">IF(AH159="","",IF(INDEX(Data!$BR:$BR,MATCH(AH159,Data!$A:$A,0),1)=0,"",INDEX(Data!$BR:$BR,MATCH(AH159,Data!$A:$A,0),1)))</f>
        <v/>
      </c>
      <c r="AH159" s="43" t="str">
        <f ca="1">IFERROR(INDEX(Data!$A$1:AO$1002,_xlfn.AGGREGATE(15,6,(OFFSET(Data!$A$1,0,MATCH(AH$6,Data!$1:$1,0)-1,1000,1)=IF(AH$7="","Yes",AH$7))/(OFFSET(Data!$A$1,0,MATCH(AH$6,Data!$1:$1,0)-1,1000,1)=IF(AH$7="","Yes",AH$7))*ROW(Data!$C$1:$C$1002),ROW(AH159)-ROW(AH$7)),1),"")</f>
        <v/>
      </c>
      <c r="AI159" s="43" t="str">
        <f ca="1">IF(AJ159="","",IF(INDEX(Data!$BR:$BR,MATCH(AJ159,Data!$A:$A,0),1)=0,"",INDEX(Data!$BR:$BR,MATCH(AJ159,Data!$A:$A,0),1)))</f>
        <v/>
      </c>
      <c r="AJ159" s="43" t="str">
        <f ca="1">IFERROR(INDEX(Data!$A$1:AQ$1002,_xlfn.AGGREGATE(15,6,(OFFSET(Data!$A$1,0,MATCH(AJ$6,Data!$1:$1,0)-1,1000,1)=IF(AJ$7="","Yes",AJ$7))/(OFFSET(Data!$A$1,0,MATCH(AJ$6,Data!$1:$1,0)-1,1000,1)=IF(AJ$7="","Yes",AJ$7))*ROW(Data!$C$1:$C$1002),ROW(AJ159)-ROW(AJ$7)),1),"")</f>
        <v/>
      </c>
      <c r="AK159" s="43" t="str">
        <f ca="1">IF(AL159="","",IF(INDEX(Data!$BR:$BR,MATCH(AL159,Data!$A:$A,0),1)=0,"",INDEX(Data!$BR:$BR,MATCH(AL159,Data!$A:$A,0),1)))</f>
        <v/>
      </c>
      <c r="AL159" s="43" t="str">
        <f ca="1">IFERROR(INDEX(Data!$A$1:AS$1002,_xlfn.AGGREGATE(15,6,(OFFSET(Data!$A$1,0,MATCH(AL$6,Data!$1:$1,0)-1,1000,1)=IF(AL$7="","Yes",AL$7))/(OFFSET(Data!$A$1,0,MATCH(AL$6,Data!$1:$1,0)-1,1000,1)=IF(AL$7="","Yes",AL$7))*ROW(Data!$C$1:$C$1002),ROW(AL159)-ROW(AL$7)),1),"")</f>
        <v/>
      </c>
      <c r="AM159" s="43" t="str">
        <f ca="1">IF(AN159="","",IF(INDEX(Data!$BR:$BR,MATCH(AN159,Data!$A:$A,0),1)=0,"",INDEX(Data!$BR:$BR,MATCH(AN159,Data!$A:$A,0),1)))</f>
        <v/>
      </c>
      <c r="AN159" s="43" t="str">
        <f ca="1">IFERROR(INDEX(Data!$A$1:AU$1002,_xlfn.AGGREGATE(15,6,(OFFSET(Data!$A$1,0,MATCH(AN$6,Data!$1:$1,0)-1,1000,1)=IF(AN$7="","Yes",AN$7))/(OFFSET(Data!$A$1,0,MATCH(AN$6,Data!$1:$1,0)-1,1000,1)=IF(AN$7="","Yes",AN$7))*ROW(Data!$C$1:$C$1002),ROW(AN159)-ROW(AN$7)),1),"")</f>
        <v/>
      </c>
    </row>
    <row r="160" spans="1:40" x14ac:dyDescent="0.4">
      <c r="A160" s="43" t="str">
        <f ca="1">IF(B160="","",IF(INDEX(Data!$BR:$BR,MATCH(B160,Data!$A:$A,0),1)=0,"",INDEX(Data!$BR:$BR,MATCH(B160,Data!$A:$A,0),1)))</f>
        <v/>
      </c>
      <c r="B160" s="43" t="str">
        <f ca="1">IFERROR(INDEX(Data!A$1:$A$1002,_xlfn.AGGREGATE(15,6,(OFFSET(Data!$A$1,0,MATCH(B$6,Data!$1:$1,0)-1,1000,1)=IF(B$7="","Yes",B$7))/(OFFSET(Data!$A$1,0,MATCH(B$6,Data!$1:$1,0)-1,1000,1)=IF(B$7="","Yes",B$7))*ROW(Data!$C$1:$C$1002),ROW(B160)-ROW(B$7)),1),"")</f>
        <v/>
      </c>
      <c r="C160" s="43" t="str">
        <f ca="1">IF(D160="","",IF(INDEX(Data!$BR:$BR,MATCH(D160,Data!$A:$A,0),1)=0,"",INDEX(Data!$BR:$BR,MATCH(D160,Data!$A:$A,0),1)))</f>
        <v/>
      </c>
      <c r="D160" s="43" t="str">
        <f ca="1">IFERROR(INDEX(Data!$A$1:C$1002,_xlfn.AGGREGATE(15,6,(OFFSET(Data!$A$1,0,MATCH(D$6,Data!$1:$1,0)-1,1000,1)=IF(D$7="","Yes",D$7))/(OFFSET(Data!$A$1,0,MATCH(D$6,Data!$1:$1,0)-1,1000,1)=IF(D$7="","Yes",D$7))*ROW(Data!$C$1:$C$1002),ROW(D160)-ROW(D$7)),1),"")</f>
        <v/>
      </c>
      <c r="E160" s="43" t="str">
        <f ca="1">IF(F160="","",IF(INDEX(Data!$BR:$BR,MATCH(F160,Data!$A:$A,0),1)=0,"",INDEX(Data!$BR:$BR,MATCH(F160,Data!$A:$A,0),1)))</f>
        <v/>
      </c>
      <c r="F160" s="43" t="str">
        <f ca="1">IFERROR(INDEX(Data!$A$1:E$1002,_xlfn.AGGREGATE(15,6,(OFFSET(Data!$A$1,0,MATCH(F$6,Data!$1:$1,0)-1,1000,1)=IF(F$7="","Yes",F$7))/(OFFSET(Data!$A$1,0,MATCH(F$6,Data!$1:$1,0)-1,1000,1)=IF(F$7="","Yes",F$7))*ROW(Data!$C$1:$C$1002),ROW(F160)-ROW(F$7)),1),"")</f>
        <v/>
      </c>
      <c r="G160" s="43" t="str">
        <f ca="1">IF(H160="","",IF(INDEX(Data!$BR:$BR,MATCH(H160,Data!$A:$A,0),1)=0,"",INDEX(Data!$BR:$BR,MATCH(H160,Data!$A:$A,0),1)))</f>
        <v/>
      </c>
      <c r="H160" s="43" t="str">
        <f ca="1">IFERROR(INDEX(Data!$A$1:G$1002,_xlfn.AGGREGATE(15,6,(OFFSET(Data!$A$1,0,MATCH(H$6,Data!$1:$1,0)-1,1000,1)=IF(H$7="","Yes",H$7))/(OFFSET(Data!$A$1,0,MATCH(H$6,Data!$1:$1,0)-1,1000,1)=IF(H$7="","Yes",H$7))*ROW(Data!$C$1:$C$1002),ROW(H160)-ROW(H$7)),1),"")</f>
        <v/>
      </c>
      <c r="I160" s="43" t="str">
        <f ca="1">IF(J160="","",IF(INDEX(Data!$BR:$BR,MATCH(J160,Data!$A:$A,0),1)=0,"",INDEX(Data!$BR:$BR,MATCH(J160,Data!$A:$A,0),1)))</f>
        <v/>
      </c>
      <c r="J160" s="43" t="str">
        <f ca="1">IFERROR(INDEX(Data!$A$1:I$1002,_xlfn.AGGREGATE(15,6,(OFFSET(Data!$A$1,0,MATCH(J$6,Data!$1:$1,0)-1,1000,1)=IF(J$7="","Yes",J$7))/(OFFSET(Data!$A$1,0,MATCH(J$6,Data!$1:$1,0)-1,1000,1)=IF(J$7="","Yes",J$7))*ROW(Data!$C$1:$C$1002),ROW(J160)-ROW(J$7)),1),"")</f>
        <v/>
      </c>
      <c r="K160" s="43" t="str">
        <f ca="1">IF(L160="","",IF(INDEX(Data!$BR:$BR,MATCH(L160,Data!$A:$A,0),1)=0,"",INDEX(Data!$BR:$BR,MATCH(L160,Data!$A:$A,0),1)))</f>
        <v/>
      </c>
      <c r="L160" s="43" t="str">
        <f ca="1">IFERROR(INDEX(Data!$A$1:K$1002,_xlfn.AGGREGATE(15,6,(OFFSET(Data!$A$1,0,MATCH(L$6,Data!$1:$1,0)-1,1000,1)=IF(L$7="","Yes",L$7))/(OFFSET(Data!$A$1,0,MATCH(L$6,Data!$1:$1,0)-1,1000,1)=IF(L$7="","Yes",L$7))*ROW(Data!$C$1:$C$1002),ROW(L160)-ROW(L$7)),1),"")</f>
        <v/>
      </c>
      <c r="M160" s="43" t="str">
        <f ca="1">IF(N160="","",IF(INDEX(Data!$BR:$BR,MATCH(N160,Data!$A:$A,0),1)=0,"",INDEX(Data!$BR:$BR,MATCH(N160,Data!$A:$A,0),1)))</f>
        <v/>
      </c>
      <c r="N160" s="43" t="str">
        <f ca="1">IFERROR(INDEX(Data!$A$1:M$1002,_xlfn.AGGREGATE(15,6,(OFFSET(Data!$A$1,0,MATCH(N$6,Data!$1:$1,0)-1,1000,1)=IF(N$7="","Yes",N$7))/(OFFSET(Data!$A$1,0,MATCH(N$6,Data!$1:$1,0)-1,1000,1)=IF(N$7="","Yes",N$7))*ROW(Data!$C$1:$C$1002),ROW(N160)-ROW(N$7)),1),"")</f>
        <v/>
      </c>
      <c r="O160" s="43" t="str">
        <f ca="1">IF(P160="","",IF(INDEX(Data!$BR:$BR,MATCH(P160,Data!$A:$A,0),1)=0,"",INDEX(Data!$BR:$BR,MATCH(P160,Data!$A:$A,0),1)))</f>
        <v/>
      </c>
      <c r="P160" s="43" t="str">
        <f ca="1">IFERROR(INDEX(Data!$A$1:O$1002,_xlfn.AGGREGATE(15,6,(OFFSET(Data!$A$1,0,MATCH(P$6,Data!$1:$1,0)-1,1000,1)=IF(P$7="","Yes",P$7))/(OFFSET(Data!$A$1,0,MATCH(P$6,Data!$1:$1,0)-1,1000,1)=IF(P$7="","Yes",P$7))*ROW(Data!$C$1:$C$1002),ROW(P160)-ROW(P$7)),1),"")</f>
        <v/>
      </c>
      <c r="Q160" s="43" t="str">
        <f ca="1">IF(R160="","",IF(INDEX(Data!$BR:$BR,MATCH(R160,Data!$A:$A,0),1)=0,"",INDEX(Data!$BR:$BR,MATCH(R160,Data!$A:$A,0),1)))</f>
        <v/>
      </c>
      <c r="R160" s="43" t="str">
        <f ca="1">IFERROR(INDEX(Data!$A$1:Q$1002,_xlfn.AGGREGATE(15,6,(OFFSET(Data!$A$1,0,MATCH(R$6,Data!$1:$1,0)-1,1000,1)=IF(R$7="","Yes",R$7))/(OFFSET(Data!$A$1,0,MATCH(R$6,Data!$1:$1,0)-1,1000,1)=IF(R$7="","Yes",R$7))*ROW(Data!$C$1:$C$1002),ROW(R160)-ROW(R$7)),1),"")</f>
        <v/>
      </c>
      <c r="S160" s="43" t="str">
        <f ca="1">IF(T160="","",IF(INDEX(Data!$BR:$BR,MATCH(T160,Data!$A:$A,0),1)=0,"",INDEX(Data!$BR:$BR,MATCH(T160,Data!$A:$A,0),1)))</f>
        <v/>
      </c>
      <c r="T160" s="43" t="str">
        <f ca="1">IFERROR(INDEX(Data!$A$1:R$1002,_xlfn.AGGREGATE(15,6,(OFFSET(Data!$A$1,0,MATCH(T$6,Data!$1:$1,0)-1,1000,1)=IF(T$7="","Yes",T$7))/(OFFSET(Data!$A$1,0,MATCH(T$6,Data!$1:$1,0)-1,1000,1)=IF(T$7="","Yes",T$7))*ROW(Data!$C$1:$C$1002),ROW(T160)-ROW(T$7)),1),"")</f>
        <v/>
      </c>
      <c r="U160" s="43" t="str">
        <f ca="1">IF(V160="","",IF(INDEX(Data!$BR:$BR,MATCH(V160,Data!$A:$A,0),1)=0,"",INDEX(Data!$BR:$BR,MATCH(V160,Data!$A:$A,0),1)))</f>
        <v/>
      </c>
      <c r="V160" s="43" t="str">
        <f ca="1">IFERROR(INDEX(Data!$A$1:T$1002,_xlfn.AGGREGATE(15,6,(OFFSET(Data!$A$1,0,MATCH(V$6,Data!$1:$1,0)-1,1000,1)=IF(V$7="","Yes",V$7))/(OFFSET(Data!$A$1,0,MATCH(V$6,Data!$1:$1,0)-1,1000,1)=IF(V$7="","Yes",V$7))*ROW(Data!$C$1:$C$1002),ROW(V160)-ROW(V$7)),1),"")</f>
        <v/>
      </c>
      <c r="W160" s="43" t="str">
        <f ca="1">IF(X160="","",IF(INDEX(Data!$BR:$BR,MATCH(X160,Data!$A:$A,0),1)=0,"",INDEX(Data!$BR:$BR,MATCH(X160,Data!$A:$A,0),1)))</f>
        <v/>
      </c>
      <c r="X160" s="43" t="str">
        <f ca="1">IFERROR(INDEX(Data!$A$1:Y$1002,_xlfn.AGGREGATE(15,6,(OFFSET(Data!$A$1,0,MATCH(X$6,Data!$1:$1,0)-1,1000,1)=IF(X$7="","Yes",X$7))/(OFFSET(Data!$A$1,0,MATCH(X$6,Data!$1:$1,0)-1,1000,1)=IF(X$7="","Yes",X$7))*ROW(Data!$C$1:$C$1002),ROW(X160)-ROW(X$7)),1),"")</f>
        <v/>
      </c>
      <c r="Y160" s="43" t="str">
        <f ca="1">IF(Z160="","",IF(INDEX(Data!$BR:$BR,MATCH(Z160,Data!$A:$A,0),1)=0,"",INDEX(Data!$BR:$BR,MATCH(Z160,Data!$A:$A,0),1)))</f>
        <v/>
      </c>
      <c r="Z160" s="43" t="str">
        <f ca="1">IFERROR(INDEX(Data!$A$1:AA$1002,_xlfn.AGGREGATE(15,6,(OFFSET(Data!$A$1,0,MATCH(Z$6,Data!$1:$1,0)-1,1000,1)=IF(Z$7="","Yes",Z$7))/(OFFSET(Data!$A$1,0,MATCH(Z$6,Data!$1:$1,0)-1,1000,1)=IF(Z$7="","Yes",Z$7))*ROW(Data!$C$1:$C$1002),ROW(Z160)-ROW(Z$7)),1),"")</f>
        <v/>
      </c>
      <c r="AA160" s="43" t="str">
        <f ca="1">IF(AB160="","",IF(INDEX(Data!$BR:$BR,MATCH(AB160,Data!$A:$A,0),1)=0,"",INDEX(Data!$BR:$BR,MATCH(AB160,Data!$A:$A,0),1)))</f>
        <v/>
      </c>
      <c r="AB160" s="43" t="str">
        <f ca="1">IFERROR(INDEX(Data!$A$1:AC$1002,_xlfn.AGGREGATE(15,6,(OFFSET(Data!$A$1,0,MATCH(AB$6,Data!$1:$1,0)-1,1000,1)=IF(AB$7="","Yes",AB$7))/(OFFSET(Data!$A$1,0,MATCH(AB$6,Data!$1:$1,0)-1,1000,1)=IF(AB$7="","Yes",AB$7))*ROW(Data!$C$1:$C$1002),ROW(AB160)-ROW(AB$7)),1),"")</f>
        <v/>
      </c>
      <c r="AC160" s="43" t="str">
        <f ca="1">IF(AD160="","",IF(INDEX(Data!$BR:$BR,MATCH(AD160,Data!$A:$A,0),1)=0,"",INDEX(Data!$BR:$BR,MATCH(AD160,Data!$A:$A,0),1)))</f>
        <v/>
      </c>
      <c r="AD160" s="43" t="str">
        <f ca="1">IFERROR(INDEX(Data!$A$1:AE$1002,_xlfn.AGGREGATE(15,6,(OFFSET(Data!$A$1,0,MATCH(AD$6,Data!$1:$1,0)-1,1000,1)=IF(AD$7="","Yes",AD$7))/(OFFSET(Data!$A$1,0,MATCH(AD$6,Data!$1:$1,0)-1,1000,1)=IF(AD$7="","Yes",AD$7))*ROW(Data!$C$1:$C$1002),ROW(AD160)-ROW(AD$7)),1),"")</f>
        <v/>
      </c>
      <c r="AE160" s="43" t="str">
        <f ca="1">IF(AF160="","",IF(INDEX(Data!$BR:$BR,MATCH(AF160,Data!$A:$A,0),1)=0,"",INDEX(Data!$BR:$BR,MATCH(AF160,Data!$A:$A,0),1)))</f>
        <v/>
      </c>
      <c r="AF160" s="43" t="str">
        <f ca="1">IFERROR(INDEX(Data!$A$1:AM$1002,_xlfn.AGGREGATE(15,6,(OFFSET(Data!$A$1,0,MATCH(AF$6,Data!$1:$1,0)-1,1000,1)=IF(AF$7="","Yes",AF$7))/(OFFSET(Data!$A$1,0,MATCH(AF$6,Data!$1:$1,0)-1,1000,1)=IF(AF$7="","Yes",AF$7))*ROW(Data!$C$1:$C$1002),ROW(AF160)-ROW(AF$7)),1),"")</f>
        <v/>
      </c>
      <c r="AG160" s="43" t="str">
        <f ca="1">IF(AH160="","",IF(INDEX(Data!$BR:$BR,MATCH(AH160,Data!$A:$A,0),1)=0,"",INDEX(Data!$BR:$BR,MATCH(AH160,Data!$A:$A,0),1)))</f>
        <v/>
      </c>
      <c r="AH160" s="43" t="str">
        <f ca="1">IFERROR(INDEX(Data!$A$1:AO$1002,_xlfn.AGGREGATE(15,6,(OFFSET(Data!$A$1,0,MATCH(AH$6,Data!$1:$1,0)-1,1000,1)=IF(AH$7="","Yes",AH$7))/(OFFSET(Data!$A$1,0,MATCH(AH$6,Data!$1:$1,0)-1,1000,1)=IF(AH$7="","Yes",AH$7))*ROW(Data!$C$1:$C$1002),ROW(AH160)-ROW(AH$7)),1),"")</f>
        <v/>
      </c>
      <c r="AI160" s="43" t="str">
        <f ca="1">IF(AJ160="","",IF(INDEX(Data!$BR:$BR,MATCH(AJ160,Data!$A:$A,0),1)=0,"",INDEX(Data!$BR:$BR,MATCH(AJ160,Data!$A:$A,0),1)))</f>
        <v/>
      </c>
      <c r="AJ160" s="43" t="str">
        <f ca="1">IFERROR(INDEX(Data!$A$1:AQ$1002,_xlfn.AGGREGATE(15,6,(OFFSET(Data!$A$1,0,MATCH(AJ$6,Data!$1:$1,0)-1,1000,1)=IF(AJ$7="","Yes",AJ$7))/(OFFSET(Data!$A$1,0,MATCH(AJ$6,Data!$1:$1,0)-1,1000,1)=IF(AJ$7="","Yes",AJ$7))*ROW(Data!$C$1:$C$1002),ROW(AJ160)-ROW(AJ$7)),1),"")</f>
        <v/>
      </c>
      <c r="AK160" s="43" t="str">
        <f ca="1">IF(AL160="","",IF(INDEX(Data!$BR:$BR,MATCH(AL160,Data!$A:$A,0),1)=0,"",INDEX(Data!$BR:$BR,MATCH(AL160,Data!$A:$A,0),1)))</f>
        <v/>
      </c>
      <c r="AL160" s="43" t="str">
        <f ca="1">IFERROR(INDEX(Data!$A$1:AS$1002,_xlfn.AGGREGATE(15,6,(OFFSET(Data!$A$1,0,MATCH(AL$6,Data!$1:$1,0)-1,1000,1)=IF(AL$7="","Yes",AL$7))/(OFFSET(Data!$A$1,0,MATCH(AL$6,Data!$1:$1,0)-1,1000,1)=IF(AL$7="","Yes",AL$7))*ROW(Data!$C$1:$C$1002),ROW(AL160)-ROW(AL$7)),1),"")</f>
        <v/>
      </c>
      <c r="AM160" s="43" t="str">
        <f ca="1">IF(AN160="","",IF(INDEX(Data!$BR:$BR,MATCH(AN160,Data!$A:$A,0),1)=0,"",INDEX(Data!$BR:$BR,MATCH(AN160,Data!$A:$A,0),1)))</f>
        <v/>
      </c>
      <c r="AN160" s="43" t="str">
        <f ca="1">IFERROR(INDEX(Data!$A$1:AU$1002,_xlfn.AGGREGATE(15,6,(OFFSET(Data!$A$1,0,MATCH(AN$6,Data!$1:$1,0)-1,1000,1)=IF(AN$7="","Yes",AN$7))/(OFFSET(Data!$A$1,0,MATCH(AN$6,Data!$1:$1,0)-1,1000,1)=IF(AN$7="","Yes",AN$7))*ROW(Data!$C$1:$C$1002),ROW(AN160)-ROW(AN$7)),1),"")</f>
        <v/>
      </c>
    </row>
    <row r="161" spans="1:40" x14ac:dyDescent="0.4">
      <c r="A161" s="43" t="str">
        <f ca="1">IF(B161="","",IF(INDEX(Data!$BR:$BR,MATCH(B161,Data!$A:$A,0),1)=0,"",INDEX(Data!$BR:$BR,MATCH(B161,Data!$A:$A,0),1)))</f>
        <v/>
      </c>
      <c r="B161" s="43" t="str">
        <f ca="1">IFERROR(INDEX(Data!A$1:$A$1002,_xlfn.AGGREGATE(15,6,(OFFSET(Data!$A$1,0,MATCH(B$6,Data!$1:$1,0)-1,1000,1)=IF(B$7="","Yes",B$7))/(OFFSET(Data!$A$1,0,MATCH(B$6,Data!$1:$1,0)-1,1000,1)=IF(B$7="","Yes",B$7))*ROW(Data!$C$1:$C$1002),ROW(B161)-ROW(B$7)),1),"")</f>
        <v/>
      </c>
      <c r="C161" s="43" t="str">
        <f ca="1">IF(D161="","",IF(INDEX(Data!$BR:$BR,MATCH(D161,Data!$A:$A,0),1)=0,"",INDEX(Data!$BR:$BR,MATCH(D161,Data!$A:$A,0),1)))</f>
        <v/>
      </c>
      <c r="D161" s="43" t="str">
        <f ca="1">IFERROR(INDEX(Data!$A$1:C$1002,_xlfn.AGGREGATE(15,6,(OFFSET(Data!$A$1,0,MATCH(D$6,Data!$1:$1,0)-1,1000,1)=IF(D$7="","Yes",D$7))/(OFFSET(Data!$A$1,0,MATCH(D$6,Data!$1:$1,0)-1,1000,1)=IF(D$7="","Yes",D$7))*ROW(Data!$C$1:$C$1002),ROW(D161)-ROW(D$7)),1),"")</f>
        <v/>
      </c>
      <c r="E161" s="43" t="str">
        <f ca="1">IF(F161="","",IF(INDEX(Data!$BR:$BR,MATCH(F161,Data!$A:$A,0),1)=0,"",INDEX(Data!$BR:$BR,MATCH(F161,Data!$A:$A,0),1)))</f>
        <v/>
      </c>
      <c r="F161" s="43" t="str">
        <f ca="1">IFERROR(INDEX(Data!$A$1:E$1002,_xlfn.AGGREGATE(15,6,(OFFSET(Data!$A$1,0,MATCH(F$6,Data!$1:$1,0)-1,1000,1)=IF(F$7="","Yes",F$7))/(OFFSET(Data!$A$1,0,MATCH(F$6,Data!$1:$1,0)-1,1000,1)=IF(F$7="","Yes",F$7))*ROW(Data!$C$1:$C$1002),ROW(F161)-ROW(F$7)),1),"")</f>
        <v/>
      </c>
      <c r="G161" s="43" t="str">
        <f ca="1">IF(H161="","",IF(INDEX(Data!$BR:$BR,MATCH(H161,Data!$A:$A,0),1)=0,"",INDEX(Data!$BR:$BR,MATCH(H161,Data!$A:$A,0),1)))</f>
        <v/>
      </c>
      <c r="H161" s="43" t="str">
        <f ca="1">IFERROR(INDEX(Data!$A$1:G$1002,_xlfn.AGGREGATE(15,6,(OFFSET(Data!$A$1,0,MATCH(H$6,Data!$1:$1,0)-1,1000,1)=IF(H$7="","Yes",H$7))/(OFFSET(Data!$A$1,0,MATCH(H$6,Data!$1:$1,0)-1,1000,1)=IF(H$7="","Yes",H$7))*ROW(Data!$C$1:$C$1002),ROW(H161)-ROW(H$7)),1),"")</f>
        <v/>
      </c>
      <c r="I161" s="43" t="str">
        <f ca="1">IF(J161="","",IF(INDEX(Data!$BR:$BR,MATCH(J161,Data!$A:$A,0),1)=0,"",INDEX(Data!$BR:$BR,MATCH(J161,Data!$A:$A,0),1)))</f>
        <v/>
      </c>
      <c r="J161" s="43" t="str">
        <f ca="1">IFERROR(INDEX(Data!$A$1:I$1002,_xlfn.AGGREGATE(15,6,(OFFSET(Data!$A$1,0,MATCH(J$6,Data!$1:$1,0)-1,1000,1)=IF(J$7="","Yes",J$7))/(OFFSET(Data!$A$1,0,MATCH(J$6,Data!$1:$1,0)-1,1000,1)=IF(J$7="","Yes",J$7))*ROW(Data!$C$1:$C$1002),ROW(J161)-ROW(J$7)),1),"")</f>
        <v/>
      </c>
      <c r="K161" s="43" t="str">
        <f ca="1">IF(L161="","",IF(INDEX(Data!$BR:$BR,MATCH(L161,Data!$A:$A,0),1)=0,"",INDEX(Data!$BR:$BR,MATCH(L161,Data!$A:$A,0),1)))</f>
        <v/>
      </c>
      <c r="L161" s="43" t="str">
        <f ca="1">IFERROR(INDEX(Data!$A$1:K$1002,_xlfn.AGGREGATE(15,6,(OFFSET(Data!$A$1,0,MATCH(L$6,Data!$1:$1,0)-1,1000,1)=IF(L$7="","Yes",L$7))/(OFFSET(Data!$A$1,0,MATCH(L$6,Data!$1:$1,0)-1,1000,1)=IF(L$7="","Yes",L$7))*ROW(Data!$C$1:$C$1002),ROW(L161)-ROW(L$7)),1),"")</f>
        <v/>
      </c>
      <c r="M161" s="43" t="str">
        <f ca="1">IF(N161="","",IF(INDEX(Data!$BR:$BR,MATCH(N161,Data!$A:$A,0),1)=0,"",INDEX(Data!$BR:$BR,MATCH(N161,Data!$A:$A,0),1)))</f>
        <v/>
      </c>
      <c r="N161" s="43" t="str">
        <f ca="1">IFERROR(INDEX(Data!$A$1:M$1002,_xlfn.AGGREGATE(15,6,(OFFSET(Data!$A$1,0,MATCH(N$6,Data!$1:$1,0)-1,1000,1)=IF(N$7="","Yes",N$7))/(OFFSET(Data!$A$1,0,MATCH(N$6,Data!$1:$1,0)-1,1000,1)=IF(N$7="","Yes",N$7))*ROW(Data!$C$1:$C$1002),ROW(N161)-ROW(N$7)),1),"")</f>
        <v/>
      </c>
      <c r="O161" s="43" t="str">
        <f ca="1">IF(P161="","",IF(INDEX(Data!$BR:$BR,MATCH(P161,Data!$A:$A,0),1)=0,"",INDEX(Data!$BR:$BR,MATCH(P161,Data!$A:$A,0),1)))</f>
        <v/>
      </c>
      <c r="P161" s="43" t="str">
        <f ca="1">IFERROR(INDEX(Data!$A$1:O$1002,_xlfn.AGGREGATE(15,6,(OFFSET(Data!$A$1,0,MATCH(P$6,Data!$1:$1,0)-1,1000,1)=IF(P$7="","Yes",P$7))/(OFFSET(Data!$A$1,0,MATCH(P$6,Data!$1:$1,0)-1,1000,1)=IF(P$7="","Yes",P$7))*ROW(Data!$C$1:$C$1002),ROW(P161)-ROW(P$7)),1),"")</f>
        <v/>
      </c>
      <c r="Q161" s="43" t="str">
        <f ca="1">IF(R161="","",IF(INDEX(Data!$BR:$BR,MATCH(R161,Data!$A:$A,0),1)=0,"",INDEX(Data!$BR:$BR,MATCH(R161,Data!$A:$A,0),1)))</f>
        <v/>
      </c>
      <c r="R161" s="43" t="str">
        <f ca="1">IFERROR(INDEX(Data!$A$1:Q$1002,_xlfn.AGGREGATE(15,6,(OFFSET(Data!$A$1,0,MATCH(R$6,Data!$1:$1,0)-1,1000,1)=IF(R$7="","Yes",R$7))/(OFFSET(Data!$A$1,0,MATCH(R$6,Data!$1:$1,0)-1,1000,1)=IF(R$7="","Yes",R$7))*ROW(Data!$C$1:$C$1002),ROW(R161)-ROW(R$7)),1),"")</f>
        <v/>
      </c>
      <c r="S161" s="43" t="str">
        <f ca="1">IF(T161="","",IF(INDEX(Data!$BR:$BR,MATCH(T161,Data!$A:$A,0),1)=0,"",INDEX(Data!$BR:$BR,MATCH(T161,Data!$A:$A,0),1)))</f>
        <v/>
      </c>
      <c r="T161" s="43" t="str">
        <f ca="1">IFERROR(INDEX(Data!$A$1:R$1002,_xlfn.AGGREGATE(15,6,(OFFSET(Data!$A$1,0,MATCH(T$6,Data!$1:$1,0)-1,1000,1)=IF(T$7="","Yes",T$7))/(OFFSET(Data!$A$1,0,MATCH(T$6,Data!$1:$1,0)-1,1000,1)=IF(T$7="","Yes",T$7))*ROW(Data!$C$1:$C$1002),ROW(T161)-ROW(T$7)),1),"")</f>
        <v/>
      </c>
      <c r="U161" s="43" t="str">
        <f ca="1">IF(V161="","",IF(INDEX(Data!$BR:$BR,MATCH(V161,Data!$A:$A,0),1)=0,"",INDEX(Data!$BR:$BR,MATCH(V161,Data!$A:$A,0),1)))</f>
        <v/>
      </c>
      <c r="V161" s="43" t="str">
        <f ca="1">IFERROR(INDEX(Data!$A$1:T$1002,_xlfn.AGGREGATE(15,6,(OFFSET(Data!$A$1,0,MATCH(V$6,Data!$1:$1,0)-1,1000,1)=IF(V$7="","Yes",V$7))/(OFFSET(Data!$A$1,0,MATCH(V$6,Data!$1:$1,0)-1,1000,1)=IF(V$7="","Yes",V$7))*ROW(Data!$C$1:$C$1002),ROW(V161)-ROW(V$7)),1),"")</f>
        <v/>
      </c>
      <c r="W161" s="43" t="str">
        <f ca="1">IF(X161="","",IF(INDEX(Data!$BR:$BR,MATCH(X161,Data!$A:$A,0),1)=0,"",INDEX(Data!$BR:$BR,MATCH(X161,Data!$A:$A,0),1)))</f>
        <v/>
      </c>
      <c r="X161" s="43" t="str">
        <f ca="1">IFERROR(INDEX(Data!$A$1:Y$1002,_xlfn.AGGREGATE(15,6,(OFFSET(Data!$A$1,0,MATCH(X$6,Data!$1:$1,0)-1,1000,1)=IF(X$7="","Yes",X$7))/(OFFSET(Data!$A$1,0,MATCH(X$6,Data!$1:$1,0)-1,1000,1)=IF(X$7="","Yes",X$7))*ROW(Data!$C$1:$C$1002),ROW(X161)-ROW(X$7)),1),"")</f>
        <v/>
      </c>
      <c r="Y161" s="43" t="str">
        <f ca="1">IF(Z161="","",IF(INDEX(Data!$BR:$BR,MATCH(Z161,Data!$A:$A,0),1)=0,"",INDEX(Data!$BR:$BR,MATCH(Z161,Data!$A:$A,0),1)))</f>
        <v/>
      </c>
      <c r="Z161" s="43" t="str">
        <f ca="1">IFERROR(INDEX(Data!$A$1:AA$1002,_xlfn.AGGREGATE(15,6,(OFFSET(Data!$A$1,0,MATCH(Z$6,Data!$1:$1,0)-1,1000,1)=IF(Z$7="","Yes",Z$7))/(OFFSET(Data!$A$1,0,MATCH(Z$6,Data!$1:$1,0)-1,1000,1)=IF(Z$7="","Yes",Z$7))*ROW(Data!$C$1:$C$1002),ROW(Z161)-ROW(Z$7)),1),"")</f>
        <v/>
      </c>
      <c r="AA161" s="43" t="str">
        <f ca="1">IF(AB161="","",IF(INDEX(Data!$BR:$BR,MATCH(AB161,Data!$A:$A,0),1)=0,"",INDEX(Data!$BR:$BR,MATCH(AB161,Data!$A:$A,0),1)))</f>
        <v/>
      </c>
      <c r="AB161" s="43" t="str">
        <f ca="1">IFERROR(INDEX(Data!$A$1:AC$1002,_xlfn.AGGREGATE(15,6,(OFFSET(Data!$A$1,0,MATCH(AB$6,Data!$1:$1,0)-1,1000,1)=IF(AB$7="","Yes",AB$7))/(OFFSET(Data!$A$1,0,MATCH(AB$6,Data!$1:$1,0)-1,1000,1)=IF(AB$7="","Yes",AB$7))*ROW(Data!$C$1:$C$1002),ROW(AB161)-ROW(AB$7)),1),"")</f>
        <v/>
      </c>
      <c r="AC161" s="43" t="str">
        <f ca="1">IF(AD161="","",IF(INDEX(Data!$BR:$BR,MATCH(AD161,Data!$A:$A,0),1)=0,"",INDEX(Data!$BR:$BR,MATCH(AD161,Data!$A:$A,0),1)))</f>
        <v/>
      </c>
      <c r="AD161" s="43" t="str">
        <f ca="1">IFERROR(INDEX(Data!$A$1:AE$1002,_xlfn.AGGREGATE(15,6,(OFFSET(Data!$A$1,0,MATCH(AD$6,Data!$1:$1,0)-1,1000,1)=IF(AD$7="","Yes",AD$7))/(OFFSET(Data!$A$1,0,MATCH(AD$6,Data!$1:$1,0)-1,1000,1)=IF(AD$7="","Yes",AD$7))*ROW(Data!$C$1:$C$1002),ROW(AD161)-ROW(AD$7)),1),"")</f>
        <v/>
      </c>
      <c r="AE161" s="43" t="str">
        <f ca="1">IF(AF161="","",IF(INDEX(Data!$BR:$BR,MATCH(AF161,Data!$A:$A,0),1)=0,"",INDEX(Data!$BR:$BR,MATCH(AF161,Data!$A:$A,0),1)))</f>
        <v/>
      </c>
      <c r="AF161" s="43" t="str">
        <f ca="1">IFERROR(INDEX(Data!$A$1:AM$1002,_xlfn.AGGREGATE(15,6,(OFFSET(Data!$A$1,0,MATCH(AF$6,Data!$1:$1,0)-1,1000,1)=IF(AF$7="","Yes",AF$7))/(OFFSET(Data!$A$1,0,MATCH(AF$6,Data!$1:$1,0)-1,1000,1)=IF(AF$7="","Yes",AF$7))*ROW(Data!$C$1:$C$1002),ROW(AF161)-ROW(AF$7)),1),"")</f>
        <v/>
      </c>
      <c r="AG161" s="43" t="str">
        <f ca="1">IF(AH161="","",IF(INDEX(Data!$BR:$BR,MATCH(AH161,Data!$A:$A,0),1)=0,"",INDEX(Data!$BR:$BR,MATCH(AH161,Data!$A:$A,0),1)))</f>
        <v/>
      </c>
      <c r="AH161" s="43" t="str">
        <f ca="1">IFERROR(INDEX(Data!$A$1:AO$1002,_xlfn.AGGREGATE(15,6,(OFFSET(Data!$A$1,0,MATCH(AH$6,Data!$1:$1,0)-1,1000,1)=IF(AH$7="","Yes",AH$7))/(OFFSET(Data!$A$1,0,MATCH(AH$6,Data!$1:$1,0)-1,1000,1)=IF(AH$7="","Yes",AH$7))*ROW(Data!$C$1:$C$1002),ROW(AH161)-ROW(AH$7)),1),"")</f>
        <v/>
      </c>
      <c r="AI161" s="43" t="str">
        <f ca="1">IF(AJ161="","",IF(INDEX(Data!$BR:$BR,MATCH(AJ161,Data!$A:$A,0),1)=0,"",INDEX(Data!$BR:$BR,MATCH(AJ161,Data!$A:$A,0),1)))</f>
        <v/>
      </c>
      <c r="AJ161" s="43" t="str">
        <f ca="1">IFERROR(INDEX(Data!$A$1:AQ$1002,_xlfn.AGGREGATE(15,6,(OFFSET(Data!$A$1,0,MATCH(AJ$6,Data!$1:$1,0)-1,1000,1)=IF(AJ$7="","Yes",AJ$7))/(OFFSET(Data!$A$1,0,MATCH(AJ$6,Data!$1:$1,0)-1,1000,1)=IF(AJ$7="","Yes",AJ$7))*ROW(Data!$C$1:$C$1002),ROW(AJ161)-ROW(AJ$7)),1),"")</f>
        <v/>
      </c>
      <c r="AK161" s="43" t="str">
        <f ca="1">IF(AL161="","",IF(INDEX(Data!$BR:$BR,MATCH(AL161,Data!$A:$A,0),1)=0,"",INDEX(Data!$BR:$BR,MATCH(AL161,Data!$A:$A,0),1)))</f>
        <v/>
      </c>
      <c r="AL161" s="43" t="str">
        <f ca="1">IFERROR(INDEX(Data!$A$1:AS$1002,_xlfn.AGGREGATE(15,6,(OFFSET(Data!$A$1,0,MATCH(AL$6,Data!$1:$1,0)-1,1000,1)=IF(AL$7="","Yes",AL$7))/(OFFSET(Data!$A$1,0,MATCH(AL$6,Data!$1:$1,0)-1,1000,1)=IF(AL$7="","Yes",AL$7))*ROW(Data!$C$1:$C$1002),ROW(AL161)-ROW(AL$7)),1),"")</f>
        <v/>
      </c>
      <c r="AM161" s="43" t="str">
        <f ca="1">IF(AN161="","",IF(INDEX(Data!$BR:$BR,MATCH(AN161,Data!$A:$A,0),1)=0,"",INDEX(Data!$BR:$BR,MATCH(AN161,Data!$A:$A,0),1)))</f>
        <v/>
      </c>
      <c r="AN161" s="43" t="str">
        <f ca="1">IFERROR(INDEX(Data!$A$1:AU$1002,_xlfn.AGGREGATE(15,6,(OFFSET(Data!$A$1,0,MATCH(AN$6,Data!$1:$1,0)-1,1000,1)=IF(AN$7="","Yes",AN$7))/(OFFSET(Data!$A$1,0,MATCH(AN$6,Data!$1:$1,0)-1,1000,1)=IF(AN$7="","Yes",AN$7))*ROW(Data!$C$1:$C$1002),ROW(AN161)-ROW(AN$7)),1),"")</f>
        <v/>
      </c>
    </row>
    <row r="162" spans="1:40" x14ac:dyDescent="0.4">
      <c r="A162" s="43" t="str">
        <f ca="1">IF(B162="","",IF(INDEX(Data!$BR:$BR,MATCH(B162,Data!$A:$A,0),1)=0,"",INDEX(Data!$BR:$BR,MATCH(B162,Data!$A:$A,0),1)))</f>
        <v/>
      </c>
      <c r="B162" s="43" t="str">
        <f ca="1">IFERROR(INDEX(Data!A$1:$A$1002,_xlfn.AGGREGATE(15,6,(OFFSET(Data!$A$1,0,MATCH(B$6,Data!$1:$1,0)-1,1000,1)=IF(B$7="","Yes",B$7))/(OFFSET(Data!$A$1,0,MATCH(B$6,Data!$1:$1,0)-1,1000,1)=IF(B$7="","Yes",B$7))*ROW(Data!$C$1:$C$1002),ROW(B162)-ROW(B$7)),1),"")</f>
        <v/>
      </c>
      <c r="C162" s="43" t="str">
        <f ca="1">IF(D162="","",IF(INDEX(Data!$BR:$BR,MATCH(D162,Data!$A:$A,0),1)=0,"",INDEX(Data!$BR:$BR,MATCH(D162,Data!$A:$A,0),1)))</f>
        <v/>
      </c>
      <c r="D162" s="43" t="str">
        <f ca="1">IFERROR(INDEX(Data!$A$1:C$1002,_xlfn.AGGREGATE(15,6,(OFFSET(Data!$A$1,0,MATCH(D$6,Data!$1:$1,0)-1,1000,1)=IF(D$7="","Yes",D$7))/(OFFSET(Data!$A$1,0,MATCH(D$6,Data!$1:$1,0)-1,1000,1)=IF(D$7="","Yes",D$7))*ROW(Data!$C$1:$C$1002),ROW(D162)-ROW(D$7)),1),"")</f>
        <v/>
      </c>
      <c r="E162" s="43" t="str">
        <f ca="1">IF(F162="","",IF(INDEX(Data!$BR:$BR,MATCH(F162,Data!$A:$A,0),1)=0,"",INDEX(Data!$BR:$BR,MATCH(F162,Data!$A:$A,0),1)))</f>
        <v/>
      </c>
      <c r="F162" s="43" t="str">
        <f ca="1">IFERROR(INDEX(Data!$A$1:E$1002,_xlfn.AGGREGATE(15,6,(OFFSET(Data!$A$1,0,MATCH(F$6,Data!$1:$1,0)-1,1000,1)=IF(F$7="","Yes",F$7))/(OFFSET(Data!$A$1,0,MATCH(F$6,Data!$1:$1,0)-1,1000,1)=IF(F$7="","Yes",F$7))*ROW(Data!$C$1:$C$1002),ROW(F162)-ROW(F$7)),1),"")</f>
        <v/>
      </c>
      <c r="G162" s="43" t="str">
        <f ca="1">IF(H162="","",IF(INDEX(Data!$BR:$BR,MATCH(H162,Data!$A:$A,0),1)=0,"",INDEX(Data!$BR:$BR,MATCH(H162,Data!$A:$A,0),1)))</f>
        <v/>
      </c>
      <c r="H162" s="43" t="str">
        <f ca="1">IFERROR(INDEX(Data!$A$1:G$1002,_xlfn.AGGREGATE(15,6,(OFFSET(Data!$A$1,0,MATCH(H$6,Data!$1:$1,0)-1,1000,1)=IF(H$7="","Yes",H$7))/(OFFSET(Data!$A$1,0,MATCH(H$6,Data!$1:$1,0)-1,1000,1)=IF(H$7="","Yes",H$7))*ROW(Data!$C$1:$C$1002),ROW(H162)-ROW(H$7)),1),"")</f>
        <v/>
      </c>
      <c r="I162" s="43" t="str">
        <f ca="1">IF(J162="","",IF(INDEX(Data!$BR:$BR,MATCH(J162,Data!$A:$A,0),1)=0,"",INDEX(Data!$BR:$BR,MATCH(J162,Data!$A:$A,0),1)))</f>
        <v/>
      </c>
      <c r="J162" s="43" t="str">
        <f ca="1">IFERROR(INDEX(Data!$A$1:I$1002,_xlfn.AGGREGATE(15,6,(OFFSET(Data!$A$1,0,MATCH(J$6,Data!$1:$1,0)-1,1000,1)=IF(J$7="","Yes",J$7))/(OFFSET(Data!$A$1,0,MATCH(J$6,Data!$1:$1,0)-1,1000,1)=IF(J$7="","Yes",J$7))*ROW(Data!$C$1:$C$1002),ROW(J162)-ROW(J$7)),1),"")</f>
        <v/>
      </c>
      <c r="K162" s="43" t="str">
        <f ca="1">IF(L162="","",IF(INDEX(Data!$BR:$BR,MATCH(L162,Data!$A:$A,0),1)=0,"",INDEX(Data!$BR:$BR,MATCH(L162,Data!$A:$A,0),1)))</f>
        <v/>
      </c>
      <c r="L162" s="43" t="str">
        <f ca="1">IFERROR(INDEX(Data!$A$1:K$1002,_xlfn.AGGREGATE(15,6,(OFFSET(Data!$A$1,0,MATCH(L$6,Data!$1:$1,0)-1,1000,1)=IF(L$7="","Yes",L$7))/(OFFSET(Data!$A$1,0,MATCH(L$6,Data!$1:$1,0)-1,1000,1)=IF(L$7="","Yes",L$7))*ROW(Data!$C$1:$C$1002),ROW(L162)-ROW(L$7)),1),"")</f>
        <v/>
      </c>
      <c r="M162" s="43" t="str">
        <f ca="1">IF(N162="","",IF(INDEX(Data!$BR:$BR,MATCH(N162,Data!$A:$A,0),1)=0,"",INDEX(Data!$BR:$BR,MATCH(N162,Data!$A:$A,0),1)))</f>
        <v/>
      </c>
      <c r="N162" s="43" t="str">
        <f ca="1">IFERROR(INDEX(Data!$A$1:M$1002,_xlfn.AGGREGATE(15,6,(OFFSET(Data!$A$1,0,MATCH(N$6,Data!$1:$1,0)-1,1000,1)=IF(N$7="","Yes",N$7))/(OFFSET(Data!$A$1,0,MATCH(N$6,Data!$1:$1,0)-1,1000,1)=IF(N$7="","Yes",N$7))*ROW(Data!$C$1:$C$1002),ROW(N162)-ROW(N$7)),1),"")</f>
        <v/>
      </c>
      <c r="O162" s="43" t="str">
        <f ca="1">IF(P162="","",IF(INDEX(Data!$BR:$BR,MATCH(P162,Data!$A:$A,0),1)=0,"",INDEX(Data!$BR:$BR,MATCH(P162,Data!$A:$A,0),1)))</f>
        <v/>
      </c>
      <c r="P162" s="43" t="str">
        <f ca="1">IFERROR(INDEX(Data!$A$1:O$1002,_xlfn.AGGREGATE(15,6,(OFFSET(Data!$A$1,0,MATCH(P$6,Data!$1:$1,0)-1,1000,1)=IF(P$7="","Yes",P$7))/(OFFSET(Data!$A$1,0,MATCH(P$6,Data!$1:$1,0)-1,1000,1)=IF(P$7="","Yes",P$7))*ROW(Data!$C$1:$C$1002),ROW(P162)-ROW(P$7)),1),"")</f>
        <v/>
      </c>
      <c r="Q162" s="43" t="str">
        <f ca="1">IF(R162="","",IF(INDEX(Data!$BR:$BR,MATCH(R162,Data!$A:$A,0),1)=0,"",INDEX(Data!$BR:$BR,MATCH(R162,Data!$A:$A,0),1)))</f>
        <v/>
      </c>
      <c r="R162" s="43" t="str">
        <f ca="1">IFERROR(INDEX(Data!$A$1:Q$1002,_xlfn.AGGREGATE(15,6,(OFFSET(Data!$A$1,0,MATCH(R$6,Data!$1:$1,0)-1,1000,1)=IF(R$7="","Yes",R$7))/(OFFSET(Data!$A$1,0,MATCH(R$6,Data!$1:$1,0)-1,1000,1)=IF(R$7="","Yes",R$7))*ROW(Data!$C$1:$C$1002),ROW(R162)-ROW(R$7)),1),"")</f>
        <v/>
      </c>
      <c r="S162" s="43" t="str">
        <f ca="1">IF(T162="","",IF(INDEX(Data!$BR:$BR,MATCH(T162,Data!$A:$A,0),1)=0,"",INDEX(Data!$BR:$BR,MATCH(T162,Data!$A:$A,0),1)))</f>
        <v/>
      </c>
      <c r="T162" s="43" t="str">
        <f ca="1">IFERROR(INDEX(Data!$A$1:R$1002,_xlfn.AGGREGATE(15,6,(OFFSET(Data!$A$1,0,MATCH(T$6,Data!$1:$1,0)-1,1000,1)=IF(T$7="","Yes",T$7))/(OFFSET(Data!$A$1,0,MATCH(T$6,Data!$1:$1,0)-1,1000,1)=IF(T$7="","Yes",T$7))*ROW(Data!$C$1:$C$1002),ROW(T162)-ROW(T$7)),1),"")</f>
        <v/>
      </c>
      <c r="U162" s="43" t="str">
        <f ca="1">IF(V162="","",IF(INDEX(Data!$BR:$BR,MATCH(V162,Data!$A:$A,0),1)=0,"",INDEX(Data!$BR:$BR,MATCH(V162,Data!$A:$A,0),1)))</f>
        <v/>
      </c>
      <c r="V162" s="43" t="str">
        <f ca="1">IFERROR(INDEX(Data!$A$1:T$1002,_xlfn.AGGREGATE(15,6,(OFFSET(Data!$A$1,0,MATCH(V$6,Data!$1:$1,0)-1,1000,1)=IF(V$7="","Yes",V$7))/(OFFSET(Data!$A$1,0,MATCH(V$6,Data!$1:$1,0)-1,1000,1)=IF(V$7="","Yes",V$7))*ROW(Data!$C$1:$C$1002),ROW(V162)-ROW(V$7)),1),"")</f>
        <v/>
      </c>
      <c r="W162" s="43" t="str">
        <f ca="1">IF(X162="","",IF(INDEX(Data!$BR:$BR,MATCH(X162,Data!$A:$A,0),1)=0,"",INDEX(Data!$BR:$BR,MATCH(X162,Data!$A:$A,0),1)))</f>
        <v/>
      </c>
      <c r="X162" s="43" t="str">
        <f ca="1">IFERROR(INDEX(Data!$A$1:Y$1002,_xlfn.AGGREGATE(15,6,(OFFSET(Data!$A$1,0,MATCH(X$6,Data!$1:$1,0)-1,1000,1)=IF(X$7="","Yes",X$7))/(OFFSET(Data!$A$1,0,MATCH(X$6,Data!$1:$1,0)-1,1000,1)=IF(X$7="","Yes",X$7))*ROW(Data!$C$1:$C$1002),ROW(X162)-ROW(X$7)),1),"")</f>
        <v/>
      </c>
      <c r="Y162" s="43" t="str">
        <f ca="1">IF(Z162="","",IF(INDEX(Data!$BR:$BR,MATCH(Z162,Data!$A:$A,0),1)=0,"",INDEX(Data!$BR:$BR,MATCH(Z162,Data!$A:$A,0),1)))</f>
        <v/>
      </c>
      <c r="Z162" s="43" t="str">
        <f ca="1">IFERROR(INDEX(Data!$A$1:AA$1002,_xlfn.AGGREGATE(15,6,(OFFSET(Data!$A$1,0,MATCH(Z$6,Data!$1:$1,0)-1,1000,1)=IF(Z$7="","Yes",Z$7))/(OFFSET(Data!$A$1,0,MATCH(Z$6,Data!$1:$1,0)-1,1000,1)=IF(Z$7="","Yes",Z$7))*ROW(Data!$C$1:$C$1002),ROW(Z162)-ROW(Z$7)),1),"")</f>
        <v/>
      </c>
      <c r="AA162" s="43" t="str">
        <f ca="1">IF(AB162="","",IF(INDEX(Data!$BR:$BR,MATCH(AB162,Data!$A:$A,0),1)=0,"",INDEX(Data!$BR:$BR,MATCH(AB162,Data!$A:$A,0),1)))</f>
        <v/>
      </c>
      <c r="AB162" s="43" t="str">
        <f ca="1">IFERROR(INDEX(Data!$A$1:AC$1002,_xlfn.AGGREGATE(15,6,(OFFSET(Data!$A$1,0,MATCH(AB$6,Data!$1:$1,0)-1,1000,1)=IF(AB$7="","Yes",AB$7))/(OFFSET(Data!$A$1,0,MATCH(AB$6,Data!$1:$1,0)-1,1000,1)=IF(AB$7="","Yes",AB$7))*ROW(Data!$C$1:$C$1002),ROW(AB162)-ROW(AB$7)),1),"")</f>
        <v/>
      </c>
      <c r="AC162" s="43" t="str">
        <f ca="1">IF(AD162="","",IF(INDEX(Data!$BR:$BR,MATCH(AD162,Data!$A:$A,0),1)=0,"",INDEX(Data!$BR:$BR,MATCH(AD162,Data!$A:$A,0),1)))</f>
        <v/>
      </c>
      <c r="AD162" s="43" t="str">
        <f ca="1">IFERROR(INDEX(Data!$A$1:AE$1002,_xlfn.AGGREGATE(15,6,(OFFSET(Data!$A$1,0,MATCH(AD$6,Data!$1:$1,0)-1,1000,1)=IF(AD$7="","Yes",AD$7))/(OFFSET(Data!$A$1,0,MATCH(AD$6,Data!$1:$1,0)-1,1000,1)=IF(AD$7="","Yes",AD$7))*ROW(Data!$C$1:$C$1002),ROW(AD162)-ROW(AD$7)),1),"")</f>
        <v/>
      </c>
      <c r="AE162" s="43" t="str">
        <f ca="1">IF(AF162="","",IF(INDEX(Data!$BR:$BR,MATCH(AF162,Data!$A:$A,0),1)=0,"",INDEX(Data!$BR:$BR,MATCH(AF162,Data!$A:$A,0),1)))</f>
        <v/>
      </c>
      <c r="AF162" s="43" t="str">
        <f ca="1">IFERROR(INDEX(Data!$A$1:AM$1002,_xlfn.AGGREGATE(15,6,(OFFSET(Data!$A$1,0,MATCH(AF$6,Data!$1:$1,0)-1,1000,1)=IF(AF$7="","Yes",AF$7))/(OFFSET(Data!$A$1,0,MATCH(AF$6,Data!$1:$1,0)-1,1000,1)=IF(AF$7="","Yes",AF$7))*ROW(Data!$C$1:$C$1002),ROW(AF162)-ROW(AF$7)),1),"")</f>
        <v/>
      </c>
      <c r="AG162" s="43" t="str">
        <f ca="1">IF(AH162="","",IF(INDEX(Data!$BR:$BR,MATCH(AH162,Data!$A:$A,0),1)=0,"",INDEX(Data!$BR:$BR,MATCH(AH162,Data!$A:$A,0),1)))</f>
        <v/>
      </c>
      <c r="AH162" s="43" t="str">
        <f ca="1">IFERROR(INDEX(Data!$A$1:AO$1002,_xlfn.AGGREGATE(15,6,(OFFSET(Data!$A$1,0,MATCH(AH$6,Data!$1:$1,0)-1,1000,1)=IF(AH$7="","Yes",AH$7))/(OFFSET(Data!$A$1,0,MATCH(AH$6,Data!$1:$1,0)-1,1000,1)=IF(AH$7="","Yes",AH$7))*ROW(Data!$C$1:$C$1002),ROW(AH162)-ROW(AH$7)),1),"")</f>
        <v/>
      </c>
      <c r="AI162" s="43" t="str">
        <f ca="1">IF(AJ162="","",IF(INDEX(Data!$BR:$BR,MATCH(AJ162,Data!$A:$A,0),1)=0,"",INDEX(Data!$BR:$BR,MATCH(AJ162,Data!$A:$A,0),1)))</f>
        <v/>
      </c>
      <c r="AJ162" s="43" t="str">
        <f ca="1">IFERROR(INDEX(Data!$A$1:AQ$1002,_xlfn.AGGREGATE(15,6,(OFFSET(Data!$A$1,0,MATCH(AJ$6,Data!$1:$1,0)-1,1000,1)=IF(AJ$7="","Yes",AJ$7))/(OFFSET(Data!$A$1,0,MATCH(AJ$6,Data!$1:$1,0)-1,1000,1)=IF(AJ$7="","Yes",AJ$7))*ROW(Data!$C$1:$C$1002),ROW(AJ162)-ROW(AJ$7)),1),"")</f>
        <v/>
      </c>
      <c r="AK162" s="43" t="str">
        <f ca="1">IF(AL162="","",IF(INDEX(Data!$BR:$BR,MATCH(AL162,Data!$A:$A,0),1)=0,"",INDEX(Data!$BR:$BR,MATCH(AL162,Data!$A:$A,0),1)))</f>
        <v/>
      </c>
      <c r="AL162" s="43" t="str">
        <f ca="1">IFERROR(INDEX(Data!$A$1:AS$1002,_xlfn.AGGREGATE(15,6,(OFFSET(Data!$A$1,0,MATCH(AL$6,Data!$1:$1,0)-1,1000,1)=IF(AL$7="","Yes",AL$7))/(OFFSET(Data!$A$1,0,MATCH(AL$6,Data!$1:$1,0)-1,1000,1)=IF(AL$7="","Yes",AL$7))*ROW(Data!$C$1:$C$1002),ROW(AL162)-ROW(AL$7)),1),"")</f>
        <v/>
      </c>
      <c r="AM162" s="43" t="str">
        <f ca="1">IF(AN162="","",IF(INDEX(Data!$BR:$BR,MATCH(AN162,Data!$A:$A,0),1)=0,"",INDEX(Data!$BR:$BR,MATCH(AN162,Data!$A:$A,0),1)))</f>
        <v/>
      </c>
      <c r="AN162" s="43" t="str">
        <f ca="1">IFERROR(INDEX(Data!$A$1:AU$1002,_xlfn.AGGREGATE(15,6,(OFFSET(Data!$A$1,0,MATCH(AN$6,Data!$1:$1,0)-1,1000,1)=IF(AN$7="","Yes",AN$7))/(OFFSET(Data!$A$1,0,MATCH(AN$6,Data!$1:$1,0)-1,1000,1)=IF(AN$7="","Yes",AN$7))*ROW(Data!$C$1:$C$1002),ROW(AN162)-ROW(AN$7)),1),"")</f>
        <v/>
      </c>
    </row>
    <row r="163" spans="1:40" x14ac:dyDescent="0.4">
      <c r="A163" s="43" t="str">
        <f ca="1">IF(B163="","",IF(INDEX(Data!$BR:$BR,MATCH(B163,Data!$A:$A,0),1)=0,"",INDEX(Data!$BR:$BR,MATCH(B163,Data!$A:$A,0),1)))</f>
        <v/>
      </c>
      <c r="B163" s="43" t="str">
        <f ca="1">IFERROR(INDEX(Data!A$1:$A$1002,_xlfn.AGGREGATE(15,6,(OFFSET(Data!$A$1,0,MATCH(B$6,Data!$1:$1,0)-1,1000,1)=IF(B$7="","Yes",B$7))/(OFFSET(Data!$A$1,0,MATCH(B$6,Data!$1:$1,0)-1,1000,1)=IF(B$7="","Yes",B$7))*ROW(Data!$C$1:$C$1002),ROW(B163)-ROW(B$7)),1),"")</f>
        <v/>
      </c>
      <c r="C163" s="43" t="str">
        <f ca="1">IF(D163="","",IF(INDEX(Data!$BR:$BR,MATCH(D163,Data!$A:$A,0),1)=0,"",INDEX(Data!$BR:$BR,MATCH(D163,Data!$A:$A,0),1)))</f>
        <v/>
      </c>
      <c r="D163" s="43" t="str">
        <f ca="1">IFERROR(INDEX(Data!$A$1:C$1002,_xlfn.AGGREGATE(15,6,(OFFSET(Data!$A$1,0,MATCH(D$6,Data!$1:$1,0)-1,1000,1)=IF(D$7="","Yes",D$7))/(OFFSET(Data!$A$1,0,MATCH(D$6,Data!$1:$1,0)-1,1000,1)=IF(D$7="","Yes",D$7))*ROW(Data!$C$1:$C$1002),ROW(D163)-ROW(D$7)),1),"")</f>
        <v/>
      </c>
      <c r="E163" s="43" t="str">
        <f ca="1">IF(F163="","",IF(INDEX(Data!$BR:$BR,MATCH(F163,Data!$A:$A,0),1)=0,"",INDEX(Data!$BR:$BR,MATCH(F163,Data!$A:$A,0),1)))</f>
        <v/>
      </c>
      <c r="F163" s="43" t="str">
        <f ca="1">IFERROR(INDEX(Data!$A$1:E$1002,_xlfn.AGGREGATE(15,6,(OFFSET(Data!$A$1,0,MATCH(F$6,Data!$1:$1,0)-1,1000,1)=IF(F$7="","Yes",F$7))/(OFFSET(Data!$A$1,0,MATCH(F$6,Data!$1:$1,0)-1,1000,1)=IF(F$7="","Yes",F$7))*ROW(Data!$C$1:$C$1002),ROW(F163)-ROW(F$7)),1),"")</f>
        <v/>
      </c>
      <c r="G163" s="43" t="str">
        <f ca="1">IF(H163="","",IF(INDEX(Data!$BR:$BR,MATCH(H163,Data!$A:$A,0),1)=0,"",INDEX(Data!$BR:$BR,MATCH(H163,Data!$A:$A,0),1)))</f>
        <v/>
      </c>
      <c r="H163" s="43" t="str">
        <f ca="1">IFERROR(INDEX(Data!$A$1:G$1002,_xlfn.AGGREGATE(15,6,(OFFSET(Data!$A$1,0,MATCH(H$6,Data!$1:$1,0)-1,1000,1)=IF(H$7="","Yes",H$7))/(OFFSET(Data!$A$1,0,MATCH(H$6,Data!$1:$1,0)-1,1000,1)=IF(H$7="","Yes",H$7))*ROW(Data!$C$1:$C$1002),ROW(H163)-ROW(H$7)),1),"")</f>
        <v/>
      </c>
      <c r="I163" s="43" t="str">
        <f ca="1">IF(J163="","",IF(INDEX(Data!$BR:$BR,MATCH(J163,Data!$A:$A,0),1)=0,"",INDEX(Data!$BR:$BR,MATCH(J163,Data!$A:$A,0),1)))</f>
        <v/>
      </c>
      <c r="J163" s="43" t="str">
        <f ca="1">IFERROR(INDEX(Data!$A$1:I$1002,_xlfn.AGGREGATE(15,6,(OFFSET(Data!$A$1,0,MATCH(J$6,Data!$1:$1,0)-1,1000,1)=IF(J$7="","Yes",J$7))/(OFFSET(Data!$A$1,0,MATCH(J$6,Data!$1:$1,0)-1,1000,1)=IF(J$7="","Yes",J$7))*ROW(Data!$C$1:$C$1002),ROW(J163)-ROW(J$7)),1),"")</f>
        <v/>
      </c>
      <c r="K163" s="43" t="str">
        <f ca="1">IF(L163="","",IF(INDEX(Data!$BR:$BR,MATCH(L163,Data!$A:$A,0),1)=0,"",INDEX(Data!$BR:$BR,MATCH(L163,Data!$A:$A,0),1)))</f>
        <v/>
      </c>
      <c r="L163" s="43" t="str">
        <f ca="1">IFERROR(INDEX(Data!$A$1:K$1002,_xlfn.AGGREGATE(15,6,(OFFSET(Data!$A$1,0,MATCH(L$6,Data!$1:$1,0)-1,1000,1)=IF(L$7="","Yes",L$7))/(OFFSET(Data!$A$1,0,MATCH(L$6,Data!$1:$1,0)-1,1000,1)=IF(L$7="","Yes",L$7))*ROW(Data!$C$1:$C$1002),ROW(L163)-ROW(L$7)),1),"")</f>
        <v/>
      </c>
      <c r="M163" s="43" t="str">
        <f ca="1">IF(N163="","",IF(INDEX(Data!$BR:$BR,MATCH(N163,Data!$A:$A,0),1)=0,"",INDEX(Data!$BR:$BR,MATCH(N163,Data!$A:$A,0),1)))</f>
        <v/>
      </c>
      <c r="N163" s="43" t="str">
        <f ca="1">IFERROR(INDEX(Data!$A$1:M$1002,_xlfn.AGGREGATE(15,6,(OFFSET(Data!$A$1,0,MATCH(N$6,Data!$1:$1,0)-1,1000,1)=IF(N$7="","Yes",N$7))/(OFFSET(Data!$A$1,0,MATCH(N$6,Data!$1:$1,0)-1,1000,1)=IF(N$7="","Yes",N$7))*ROW(Data!$C$1:$C$1002),ROW(N163)-ROW(N$7)),1),"")</f>
        <v/>
      </c>
      <c r="O163" s="43" t="str">
        <f ca="1">IF(P163="","",IF(INDEX(Data!$BR:$BR,MATCH(P163,Data!$A:$A,0),1)=0,"",INDEX(Data!$BR:$BR,MATCH(P163,Data!$A:$A,0),1)))</f>
        <v/>
      </c>
      <c r="P163" s="43" t="str">
        <f ca="1">IFERROR(INDEX(Data!$A$1:O$1002,_xlfn.AGGREGATE(15,6,(OFFSET(Data!$A$1,0,MATCH(P$6,Data!$1:$1,0)-1,1000,1)=IF(P$7="","Yes",P$7))/(OFFSET(Data!$A$1,0,MATCH(P$6,Data!$1:$1,0)-1,1000,1)=IF(P$7="","Yes",P$7))*ROW(Data!$C$1:$C$1002),ROW(P163)-ROW(P$7)),1),"")</f>
        <v/>
      </c>
      <c r="Q163" s="43" t="str">
        <f ca="1">IF(R163="","",IF(INDEX(Data!$BR:$BR,MATCH(R163,Data!$A:$A,0),1)=0,"",INDEX(Data!$BR:$BR,MATCH(R163,Data!$A:$A,0),1)))</f>
        <v/>
      </c>
      <c r="R163" s="43" t="str">
        <f ca="1">IFERROR(INDEX(Data!$A$1:Q$1002,_xlfn.AGGREGATE(15,6,(OFFSET(Data!$A$1,0,MATCH(R$6,Data!$1:$1,0)-1,1000,1)=IF(R$7="","Yes",R$7))/(OFFSET(Data!$A$1,0,MATCH(R$6,Data!$1:$1,0)-1,1000,1)=IF(R$7="","Yes",R$7))*ROW(Data!$C$1:$C$1002),ROW(R163)-ROW(R$7)),1),"")</f>
        <v/>
      </c>
      <c r="S163" s="43" t="str">
        <f ca="1">IF(T163="","",IF(INDEX(Data!$BR:$BR,MATCH(T163,Data!$A:$A,0),1)=0,"",INDEX(Data!$BR:$BR,MATCH(T163,Data!$A:$A,0),1)))</f>
        <v/>
      </c>
      <c r="T163" s="43" t="str">
        <f ca="1">IFERROR(INDEX(Data!$A$1:R$1002,_xlfn.AGGREGATE(15,6,(OFFSET(Data!$A$1,0,MATCH(T$6,Data!$1:$1,0)-1,1000,1)=IF(T$7="","Yes",T$7))/(OFFSET(Data!$A$1,0,MATCH(T$6,Data!$1:$1,0)-1,1000,1)=IF(T$7="","Yes",T$7))*ROW(Data!$C$1:$C$1002),ROW(T163)-ROW(T$7)),1),"")</f>
        <v/>
      </c>
      <c r="U163" s="43" t="str">
        <f ca="1">IF(V163="","",IF(INDEX(Data!$BR:$BR,MATCH(V163,Data!$A:$A,0),1)=0,"",INDEX(Data!$BR:$BR,MATCH(V163,Data!$A:$A,0),1)))</f>
        <v/>
      </c>
      <c r="V163" s="43" t="str">
        <f ca="1">IFERROR(INDEX(Data!$A$1:T$1002,_xlfn.AGGREGATE(15,6,(OFFSET(Data!$A$1,0,MATCH(V$6,Data!$1:$1,0)-1,1000,1)=IF(V$7="","Yes",V$7))/(OFFSET(Data!$A$1,0,MATCH(V$6,Data!$1:$1,0)-1,1000,1)=IF(V$7="","Yes",V$7))*ROW(Data!$C$1:$C$1002),ROW(V163)-ROW(V$7)),1),"")</f>
        <v/>
      </c>
      <c r="W163" s="43" t="str">
        <f ca="1">IF(X163="","",IF(INDEX(Data!$BR:$BR,MATCH(X163,Data!$A:$A,0),1)=0,"",INDEX(Data!$BR:$BR,MATCH(X163,Data!$A:$A,0),1)))</f>
        <v/>
      </c>
      <c r="X163" s="43" t="str">
        <f ca="1">IFERROR(INDEX(Data!$A$1:Y$1002,_xlfn.AGGREGATE(15,6,(OFFSET(Data!$A$1,0,MATCH(X$6,Data!$1:$1,0)-1,1000,1)=IF(X$7="","Yes",X$7))/(OFFSET(Data!$A$1,0,MATCH(X$6,Data!$1:$1,0)-1,1000,1)=IF(X$7="","Yes",X$7))*ROW(Data!$C$1:$C$1002),ROW(X163)-ROW(X$7)),1),"")</f>
        <v/>
      </c>
      <c r="Y163" s="43" t="str">
        <f ca="1">IF(Z163="","",IF(INDEX(Data!$BR:$BR,MATCH(Z163,Data!$A:$A,0),1)=0,"",INDEX(Data!$BR:$BR,MATCH(Z163,Data!$A:$A,0),1)))</f>
        <v/>
      </c>
      <c r="Z163" s="43" t="str">
        <f ca="1">IFERROR(INDEX(Data!$A$1:AA$1002,_xlfn.AGGREGATE(15,6,(OFFSET(Data!$A$1,0,MATCH(Z$6,Data!$1:$1,0)-1,1000,1)=IF(Z$7="","Yes",Z$7))/(OFFSET(Data!$A$1,0,MATCH(Z$6,Data!$1:$1,0)-1,1000,1)=IF(Z$7="","Yes",Z$7))*ROW(Data!$C$1:$C$1002),ROW(Z163)-ROW(Z$7)),1),"")</f>
        <v/>
      </c>
      <c r="AA163" s="43" t="str">
        <f ca="1">IF(AB163="","",IF(INDEX(Data!$BR:$BR,MATCH(AB163,Data!$A:$A,0),1)=0,"",INDEX(Data!$BR:$BR,MATCH(AB163,Data!$A:$A,0),1)))</f>
        <v/>
      </c>
      <c r="AB163" s="43" t="str">
        <f ca="1">IFERROR(INDEX(Data!$A$1:AC$1002,_xlfn.AGGREGATE(15,6,(OFFSET(Data!$A$1,0,MATCH(AB$6,Data!$1:$1,0)-1,1000,1)=IF(AB$7="","Yes",AB$7))/(OFFSET(Data!$A$1,0,MATCH(AB$6,Data!$1:$1,0)-1,1000,1)=IF(AB$7="","Yes",AB$7))*ROW(Data!$C$1:$C$1002),ROW(AB163)-ROW(AB$7)),1),"")</f>
        <v/>
      </c>
      <c r="AC163" s="43" t="str">
        <f ca="1">IF(AD163="","",IF(INDEX(Data!$BR:$BR,MATCH(AD163,Data!$A:$A,0),1)=0,"",INDEX(Data!$BR:$BR,MATCH(AD163,Data!$A:$A,0),1)))</f>
        <v/>
      </c>
      <c r="AD163" s="43" t="str">
        <f ca="1">IFERROR(INDEX(Data!$A$1:AE$1002,_xlfn.AGGREGATE(15,6,(OFFSET(Data!$A$1,0,MATCH(AD$6,Data!$1:$1,0)-1,1000,1)=IF(AD$7="","Yes",AD$7))/(OFFSET(Data!$A$1,0,MATCH(AD$6,Data!$1:$1,0)-1,1000,1)=IF(AD$7="","Yes",AD$7))*ROW(Data!$C$1:$C$1002),ROW(AD163)-ROW(AD$7)),1),"")</f>
        <v/>
      </c>
      <c r="AE163" s="43" t="str">
        <f ca="1">IF(AF163="","",IF(INDEX(Data!$BR:$BR,MATCH(AF163,Data!$A:$A,0),1)=0,"",INDEX(Data!$BR:$BR,MATCH(AF163,Data!$A:$A,0),1)))</f>
        <v/>
      </c>
      <c r="AF163" s="43" t="str">
        <f ca="1">IFERROR(INDEX(Data!$A$1:AM$1002,_xlfn.AGGREGATE(15,6,(OFFSET(Data!$A$1,0,MATCH(AF$6,Data!$1:$1,0)-1,1000,1)=IF(AF$7="","Yes",AF$7))/(OFFSET(Data!$A$1,0,MATCH(AF$6,Data!$1:$1,0)-1,1000,1)=IF(AF$7="","Yes",AF$7))*ROW(Data!$C$1:$C$1002),ROW(AF163)-ROW(AF$7)),1),"")</f>
        <v/>
      </c>
      <c r="AG163" s="43" t="str">
        <f ca="1">IF(AH163="","",IF(INDEX(Data!$BR:$BR,MATCH(AH163,Data!$A:$A,0),1)=0,"",INDEX(Data!$BR:$BR,MATCH(AH163,Data!$A:$A,0),1)))</f>
        <v/>
      </c>
      <c r="AH163" s="43" t="str">
        <f ca="1">IFERROR(INDEX(Data!$A$1:AO$1002,_xlfn.AGGREGATE(15,6,(OFFSET(Data!$A$1,0,MATCH(AH$6,Data!$1:$1,0)-1,1000,1)=IF(AH$7="","Yes",AH$7))/(OFFSET(Data!$A$1,0,MATCH(AH$6,Data!$1:$1,0)-1,1000,1)=IF(AH$7="","Yes",AH$7))*ROW(Data!$C$1:$C$1002),ROW(AH163)-ROW(AH$7)),1),"")</f>
        <v/>
      </c>
      <c r="AI163" s="43" t="str">
        <f ca="1">IF(AJ163="","",IF(INDEX(Data!$BR:$BR,MATCH(AJ163,Data!$A:$A,0),1)=0,"",INDEX(Data!$BR:$BR,MATCH(AJ163,Data!$A:$A,0),1)))</f>
        <v/>
      </c>
      <c r="AJ163" s="43" t="str">
        <f ca="1">IFERROR(INDEX(Data!$A$1:AQ$1002,_xlfn.AGGREGATE(15,6,(OFFSET(Data!$A$1,0,MATCH(AJ$6,Data!$1:$1,0)-1,1000,1)=IF(AJ$7="","Yes",AJ$7))/(OFFSET(Data!$A$1,0,MATCH(AJ$6,Data!$1:$1,0)-1,1000,1)=IF(AJ$7="","Yes",AJ$7))*ROW(Data!$C$1:$C$1002),ROW(AJ163)-ROW(AJ$7)),1),"")</f>
        <v/>
      </c>
      <c r="AK163" s="43" t="str">
        <f ca="1">IF(AL163="","",IF(INDEX(Data!$BR:$BR,MATCH(AL163,Data!$A:$A,0),1)=0,"",INDEX(Data!$BR:$BR,MATCH(AL163,Data!$A:$A,0),1)))</f>
        <v/>
      </c>
      <c r="AL163" s="43" t="str">
        <f ca="1">IFERROR(INDEX(Data!$A$1:AS$1002,_xlfn.AGGREGATE(15,6,(OFFSET(Data!$A$1,0,MATCH(AL$6,Data!$1:$1,0)-1,1000,1)=IF(AL$7="","Yes",AL$7))/(OFFSET(Data!$A$1,0,MATCH(AL$6,Data!$1:$1,0)-1,1000,1)=IF(AL$7="","Yes",AL$7))*ROW(Data!$C$1:$C$1002),ROW(AL163)-ROW(AL$7)),1),"")</f>
        <v/>
      </c>
      <c r="AM163" s="43" t="str">
        <f ca="1">IF(AN163="","",IF(INDEX(Data!$BR:$BR,MATCH(AN163,Data!$A:$A,0),1)=0,"",INDEX(Data!$BR:$BR,MATCH(AN163,Data!$A:$A,0),1)))</f>
        <v/>
      </c>
      <c r="AN163" s="43" t="str">
        <f ca="1">IFERROR(INDEX(Data!$A$1:AU$1002,_xlfn.AGGREGATE(15,6,(OFFSET(Data!$A$1,0,MATCH(AN$6,Data!$1:$1,0)-1,1000,1)=IF(AN$7="","Yes",AN$7))/(OFFSET(Data!$A$1,0,MATCH(AN$6,Data!$1:$1,0)-1,1000,1)=IF(AN$7="","Yes",AN$7))*ROW(Data!$C$1:$C$1002),ROW(AN163)-ROW(AN$7)),1),"")</f>
        <v/>
      </c>
    </row>
    <row r="164" spans="1:40" x14ac:dyDescent="0.4">
      <c r="A164" s="43" t="str">
        <f ca="1">IF(B164="","",IF(INDEX(Data!$BR:$BR,MATCH(B164,Data!$A:$A,0),1)=0,"",INDEX(Data!$BR:$BR,MATCH(B164,Data!$A:$A,0),1)))</f>
        <v/>
      </c>
      <c r="B164" s="43" t="str">
        <f ca="1">IFERROR(INDEX(Data!A$1:$A$1002,_xlfn.AGGREGATE(15,6,(OFFSET(Data!$A$1,0,MATCH(B$6,Data!$1:$1,0)-1,1000,1)=IF(B$7="","Yes",B$7))/(OFFSET(Data!$A$1,0,MATCH(B$6,Data!$1:$1,0)-1,1000,1)=IF(B$7="","Yes",B$7))*ROW(Data!$C$1:$C$1002),ROW(B164)-ROW(B$7)),1),"")</f>
        <v/>
      </c>
      <c r="C164" s="43" t="str">
        <f ca="1">IF(D164="","",IF(INDEX(Data!$BR:$BR,MATCH(D164,Data!$A:$A,0),1)=0,"",INDEX(Data!$BR:$BR,MATCH(D164,Data!$A:$A,0),1)))</f>
        <v/>
      </c>
      <c r="D164" s="43" t="str">
        <f ca="1">IFERROR(INDEX(Data!$A$1:C$1002,_xlfn.AGGREGATE(15,6,(OFFSET(Data!$A$1,0,MATCH(D$6,Data!$1:$1,0)-1,1000,1)=IF(D$7="","Yes",D$7))/(OFFSET(Data!$A$1,0,MATCH(D$6,Data!$1:$1,0)-1,1000,1)=IF(D$7="","Yes",D$7))*ROW(Data!$C$1:$C$1002),ROW(D164)-ROW(D$7)),1),"")</f>
        <v/>
      </c>
      <c r="E164" s="43" t="str">
        <f ca="1">IF(F164="","",IF(INDEX(Data!$BR:$BR,MATCH(F164,Data!$A:$A,0),1)=0,"",INDEX(Data!$BR:$BR,MATCH(F164,Data!$A:$A,0),1)))</f>
        <v/>
      </c>
      <c r="F164" s="43" t="str">
        <f ca="1">IFERROR(INDEX(Data!$A$1:E$1002,_xlfn.AGGREGATE(15,6,(OFFSET(Data!$A$1,0,MATCH(F$6,Data!$1:$1,0)-1,1000,1)=IF(F$7="","Yes",F$7))/(OFFSET(Data!$A$1,0,MATCH(F$6,Data!$1:$1,0)-1,1000,1)=IF(F$7="","Yes",F$7))*ROW(Data!$C$1:$C$1002),ROW(F164)-ROW(F$7)),1),"")</f>
        <v/>
      </c>
      <c r="G164" s="43" t="str">
        <f ca="1">IF(H164="","",IF(INDEX(Data!$BR:$BR,MATCH(H164,Data!$A:$A,0),1)=0,"",INDEX(Data!$BR:$BR,MATCH(H164,Data!$A:$A,0),1)))</f>
        <v/>
      </c>
      <c r="H164" s="43" t="str">
        <f ca="1">IFERROR(INDEX(Data!$A$1:G$1002,_xlfn.AGGREGATE(15,6,(OFFSET(Data!$A$1,0,MATCH(H$6,Data!$1:$1,0)-1,1000,1)=IF(H$7="","Yes",H$7))/(OFFSET(Data!$A$1,0,MATCH(H$6,Data!$1:$1,0)-1,1000,1)=IF(H$7="","Yes",H$7))*ROW(Data!$C$1:$C$1002),ROW(H164)-ROW(H$7)),1),"")</f>
        <v/>
      </c>
      <c r="I164" s="43" t="str">
        <f ca="1">IF(J164="","",IF(INDEX(Data!$BR:$BR,MATCH(J164,Data!$A:$A,0),1)=0,"",INDEX(Data!$BR:$BR,MATCH(J164,Data!$A:$A,0),1)))</f>
        <v/>
      </c>
      <c r="J164" s="43" t="str">
        <f ca="1">IFERROR(INDEX(Data!$A$1:I$1002,_xlfn.AGGREGATE(15,6,(OFFSET(Data!$A$1,0,MATCH(J$6,Data!$1:$1,0)-1,1000,1)=IF(J$7="","Yes",J$7))/(OFFSET(Data!$A$1,0,MATCH(J$6,Data!$1:$1,0)-1,1000,1)=IF(J$7="","Yes",J$7))*ROW(Data!$C$1:$C$1002),ROW(J164)-ROW(J$7)),1),"")</f>
        <v/>
      </c>
      <c r="K164" s="43" t="str">
        <f ca="1">IF(L164="","",IF(INDEX(Data!$BR:$BR,MATCH(L164,Data!$A:$A,0),1)=0,"",INDEX(Data!$BR:$BR,MATCH(L164,Data!$A:$A,0),1)))</f>
        <v/>
      </c>
      <c r="L164" s="43" t="str">
        <f ca="1">IFERROR(INDEX(Data!$A$1:K$1002,_xlfn.AGGREGATE(15,6,(OFFSET(Data!$A$1,0,MATCH(L$6,Data!$1:$1,0)-1,1000,1)=IF(L$7="","Yes",L$7))/(OFFSET(Data!$A$1,0,MATCH(L$6,Data!$1:$1,0)-1,1000,1)=IF(L$7="","Yes",L$7))*ROW(Data!$C$1:$C$1002),ROW(L164)-ROW(L$7)),1),"")</f>
        <v/>
      </c>
      <c r="M164" s="43" t="str">
        <f ca="1">IF(N164="","",IF(INDEX(Data!$BR:$BR,MATCH(N164,Data!$A:$A,0),1)=0,"",INDEX(Data!$BR:$BR,MATCH(N164,Data!$A:$A,0),1)))</f>
        <v/>
      </c>
      <c r="N164" s="43" t="str">
        <f ca="1">IFERROR(INDEX(Data!$A$1:M$1002,_xlfn.AGGREGATE(15,6,(OFFSET(Data!$A$1,0,MATCH(N$6,Data!$1:$1,0)-1,1000,1)=IF(N$7="","Yes",N$7))/(OFFSET(Data!$A$1,0,MATCH(N$6,Data!$1:$1,0)-1,1000,1)=IF(N$7="","Yes",N$7))*ROW(Data!$C$1:$C$1002),ROW(N164)-ROW(N$7)),1),"")</f>
        <v/>
      </c>
      <c r="O164" s="43" t="str">
        <f ca="1">IF(P164="","",IF(INDEX(Data!$BR:$BR,MATCH(P164,Data!$A:$A,0),1)=0,"",INDEX(Data!$BR:$BR,MATCH(P164,Data!$A:$A,0),1)))</f>
        <v/>
      </c>
      <c r="P164" s="43" t="str">
        <f ca="1">IFERROR(INDEX(Data!$A$1:O$1002,_xlfn.AGGREGATE(15,6,(OFFSET(Data!$A$1,0,MATCH(P$6,Data!$1:$1,0)-1,1000,1)=IF(P$7="","Yes",P$7))/(OFFSET(Data!$A$1,0,MATCH(P$6,Data!$1:$1,0)-1,1000,1)=IF(P$7="","Yes",P$7))*ROW(Data!$C$1:$C$1002),ROW(P164)-ROW(P$7)),1),"")</f>
        <v/>
      </c>
      <c r="Q164" s="43" t="str">
        <f ca="1">IF(R164="","",IF(INDEX(Data!$BR:$BR,MATCH(R164,Data!$A:$A,0),1)=0,"",INDEX(Data!$BR:$BR,MATCH(R164,Data!$A:$A,0),1)))</f>
        <v/>
      </c>
      <c r="R164" s="43" t="str">
        <f ca="1">IFERROR(INDEX(Data!$A$1:Q$1002,_xlfn.AGGREGATE(15,6,(OFFSET(Data!$A$1,0,MATCH(R$6,Data!$1:$1,0)-1,1000,1)=IF(R$7="","Yes",R$7))/(OFFSET(Data!$A$1,0,MATCH(R$6,Data!$1:$1,0)-1,1000,1)=IF(R$7="","Yes",R$7))*ROW(Data!$C$1:$C$1002),ROW(R164)-ROW(R$7)),1),"")</f>
        <v/>
      </c>
      <c r="S164" s="43" t="str">
        <f ca="1">IF(T164="","",IF(INDEX(Data!$BR:$BR,MATCH(T164,Data!$A:$A,0),1)=0,"",INDEX(Data!$BR:$BR,MATCH(T164,Data!$A:$A,0),1)))</f>
        <v/>
      </c>
      <c r="T164" s="43" t="str">
        <f ca="1">IFERROR(INDEX(Data!$A$1:R$1002,_xlfn.AGGREGATE(15,6,(OFFSET(Data!$A$1,0,MATCH(T$6,Data!$1:$1,0)-1,1000,1)=IF(T$7="","Yes",T$7))/(OFFSET(Data!$A$1,0,MATCH(T$6,Data!$1:$1,0)-1,1000,1)=IF(T$7="","Yes",T$7))*ROW(Data!$C$1:$C$1002),ROW(T164)-ROW(T$7)),1),"")</f>
        <v/>
      </c>
      <c r="U164" s="43" t="str">
        <f ca="1">IF(V164="","",IF(INDEX(Data!$BR:$BR,MATCH(V164,Data!$A:$A,0),1)=0,"",INDEX(Data!$BR:$BR,MATCH(V164,Data!$A:$A,0),1)))</f>
        <v/>
      </c>
      <c r="V164" s="43" t="str">
        <f ca="1">IFERROR(INDEX(Data!$A$1:T$1002,_xlfn.AGGREGATE(15,6,(OFFSET(Data!$A$1,0,MATCH(V$6,Data!$1:$1,0)-1,1000,1)=IF(V$7="","Yes",V$7))/(OFFSET(Data!$A$1,0,MATCH(V$6,Data!$1:$1,0)-1,1000,1)=IF(V$7="","Yes",V$7))*ROW(Data!$C$1:$C$1002),ROW(V164)-ROW(V$7)),1),"")</f>
        <v/>
      </c>
      <c r="W164" s="43" t="str">
        <f ca="1">IF(X164="","",IF(INDEX(Data!$BR:$BR,MATCH(X164,Data!$A:$A,0),1)=0,"",INDEX(Data!$BR:$BR,MATCH(X164,Data!$A:$A,0),1)))</f>
        <v/>
      </c>
      <c r="X164" s="43" t="str">
        <f ca="1">IFERROR(INDEX(Data!$A$1:Y$1002,_xlfn.AGGREGATE(15,6,(OFFSET(Data!$A$1,0,MATCH(X$6,Data!$1:$1,0)-1,1000,1)=IF(X$7="","Yes",X$7))/(OFFSET(Data!$A$1,0,MATCH(X$6,Data!$1:$1,0)-1,1000,1)=IF(X$7="","Yes",X$7))*ROW(Data!$C$1:$C$1002),ROW(X164)-ROW(X$7)),1),"")</f>
        <v/>
      </c>
      <c r="Y164" s="43" t="str">
        <f ca="1">IF(Z164="","",IF(INDEX(Data!$BR:$BR,MATCH(Z164,Data!$A:$A,0),1)=0,"",INDEX(Data!$BR:$BR,MATCH(Z164,Data!$A:$A,0),1)))</f>
        <v/>
      </c>
      <c r="Z164" s="43" t="str">
        <f ca="1">IFERROR(INDEX(Data!$A$1:AA$1002,_xlfn.AGGREGATE(15,6,(OFFSET(Data!$A$1,0,MATCH(Z$6,Data!$1:$1,0)-1,1000,1)=IF(Z$7="","Yes",Z$7))/(OFFSET(Data!$A$1,0,MATCH(Z$6,Data!$1:$1,0)-1,1000,1)=IF(Z$7="","Yes",Z$7))*ROW(Data!$C$1:$C$1002),ROW(Z164)-ROW(Z$7)),1),"")</f>
        <v/>
      </c>
      <c r="AA164" s="43" t="str">
        <f ca="1">IF(AB164="","",IF(INDEX(Data!$BR:$BR,MATCH(AB164,Data!$A:$A,0),1)=0,"",INDEX(Data!$BR:$BR,MATCH(AB164,Data!$A:$A,0),1)))</f>
        <v/>
      </c>
      <c r="AB164" s="43" t="str">
        <f ca="1">IFERROR(INDEX(Data!$A$1:AC$1002,_xlfn.AGGREGATE(15,6,(OFFSET(Data!$A$1,0,MATCH(AB$6,Data!$1:$1,0)-1,1000,1)=IF(AB$7="","Yes",AB$7))/(OFFSET(Data!$A$1,0,MATCH(AB$6,Data!$1:$1,0)-1,1000,1)=IF(AB$7="","Yes",AB$7))*ROW(Data!$C$1:$C$1002),ROW(AB164)-ROW(AB$7)),1),"")</f>
        <v/>
      </c>
      <c r="AC164" s="43" t="str">
        <f ca="1">IF(AD164="","",IF(INDEX(Data!$BR:$BR,MATCH(AD164,Data!$A:$A,0),1)=0,"",INDEX(Data!$BR:$BR,MATCH(AD164,Data!$A:$A,0),1)))</f>
        <v/>
      </c>
      <c r="AD164" s="43" t="str">
        <f ca="1">IFERROR(INDEX(Data!$A$1:AE$1002,_xlfn.AGGREGATE(15,6,(OFFSET(Data!$A$1,0,MATCH(AD$6,Data!$1:$1,0)-1,1000,1)=IF(AD$7="","Yes",AD$7))/(OFFSET(Data!$A$1,0,MATCH(AD$6,Data!$1:$1,0)-1,1000,1)=IF(AD$7="","Yes",AD$7))*ROW(Data!$C$1:$C$1002),ROW(AD164)-ROW(AD$7)),1),"")</f>
        <v/>
      </c>
      <c r="AE164" s="43" t="str">
        <f ca="1">IF(AF164="","",IF(INDEX(Data!$BR:$BR,MATCH(AF164,Data!$A:$A,0),1)=0,"",INDEX(Data!$BR:$BR,MATCH(AF164,Data!$A:$A,0),1)))</f>
        <v/>
      </c>
      <c r="AF164" s="43" t="str">
        <f ca="1">IFERROR(INDEX(Data!$A$1:AM$1002,_xlfn.AGGREGATE(15,6,(OFFSET(Data!$A$1,0,MATCH(AF$6,Data!$1:$1,0)-1,1000,1)=IF(AF$7="","Yes",AF$7))/(OFFSET(Data!$A$1,0,MATCH(AF$6,Data!$1:$1,0)-1,1000,1)=IF(AF$7="","Yes",AF$7))*ROW(Data!$C$1:$C$1002),ROW(AF164)-ROW(AF$7)),1),"")</f>
        <v/>
      </c>
      <c r="AG164" s="43" t="str">
        <f ca="1">IF(AH164="","",IF(INDEX(Data!$BR:$BR,MATCH(AH164,Data!$A:$A,0),1)=0,"",INDEX(Data!$BR:$BR,MATCH(AH164,Data!$A:$A,0),1)))</f>
        <v/>
      </c>
      <c r="AH164" s="43" t="str">
        <f ca="1">IFERROR(INDEX(Data!$A$1:AO$1002,_xlfn.AGGREGATE(15,6,(OFFSET(Data!$A$1,0,MATCH(AH$6,Data!$1:$1,0)-1,1000,1)=IF(AH$7="","Yes",AH$7))/(OFFSET(Data!$A$1,0,MATCH(AH$6,Data!$1:$1,0)-1,1000,1)=IF(AH$7="","Yes",AH$7))*ROW(Data!$C$1:$C$1002),ROW(AH164)-ROW(AH$7)),1),"")</f>
        <v/>
      </c>
      <c r="AI164" s="43" t="str">
        <f ca="1">IF(AJ164="","",IF(INDEX(Data!$BR:$BR,MATCH(AJ164,Data!$A:$A,0),1)=0,"",INDEX(Data!$BR:$BR,MATCH(AJ164,Data!$A:$A,0),1)))</f>
        <v/>
      </c>
      <c r="AJ164" s="43" t="str">
        <f ca="1">IFERROR(INDEX(Data!$A$1:AQ$1002,_xlfn.AGGREGATE(15,6,(OFFSET(Data!$A$1,0,MATCH(AJ$6,Data!$1:$1,0)-1,1000,1)=IF(AJ$7="","Yes",AJ$7))/(OFFSET(Data!$A$1,0,MATCH(AJ$6,Data!$1:$1,0)-1,1000,1)=IF(AJ$7="","Yes",AJ$7))*ROW(Data!$C$1:$C$1002),ROW(AJ164)-ROW(AJ$7)),1),"")</f>
        <v/>
      </c>
      <c r="AK164" s="43" t="str">
        <f ca="1">IF(AL164="","",IF(INDEX(Data!$BR:$BR,MATCH(AL164,Data!$A:$A,0),1)=0,"",INDEX(Data!$BR:$BR,MATCH(AL164,Data!$A:$A,0),1)))</f>
        <v/>
      </c>
      <c r="AL164" s="43" t="str">
        <f ca="1">IFERROR(INDEX(Data!$A$1:AS$1002,_xlfn.AGGREGATE(15,6,(OFFSET(Data!$A$1,0,MATCH(AL$6,Data!$1:$1,0)-1,1000,1)=IF(AL$7="","Yes",AL$7))/(OFFSET(Data!$A$1,0,MATCH(AL$6,Data!$1:$1,0)-1,1000,1)=IF(AL$7="","Yes",AL$7))*ROW(Data!$C$1:$C$1002),ROW(AL164)-ROW(AL$7)),1),"")</f>
        <v/>
      </c>
      <c r="AM164" s="43" t="str">
        <f ca="1">IF(AN164="","",IF(INDEX(Data!$BR:$BR,MATCH(AN164,Data!$A:$A,0),1)=0,"",INDEX(Data!$BR:$BR,MATCH(AN164,Data!$A:$A,0),1)))</f>
        <v/>
      </c>
      <c r="AN164" s="43" t="str">
        <f ca="1">IFERROR(INDEX(Data!$A$1:AU$1002,_xlfn.AGGREGATE(15,6,(OFFSET(Data!$A$1,0,MATCH(AN$6,Data!$1:$1,0)-1,1000,1)=IF(AN$7="","Yes",AN$7))/(OFFSET(Data!$A$1,0,MATCH(AN$6,Data!$1:$1,0)-1,1000,1)=IF(AN$7="","Yes",AN$7))*ROW(Data!$C$1:$C$1002),ROW(AN164)-ROW(AN$7)),1),"")</f>
        <v/>
      </c>
    </row>
    <row r="165" spans="1:40" x14ac:dyDescent="0.4">
      <c r="A165" s="43" t="str">
        <f ca="1">IF(B165="","",IF(INDEX(Data!$BR:$BR,MATCH(B165,Data!$A:$A,0),1)=0,"",INDEX(Data!$BR:$BR,MATCH(B165,Data!$A:$A,0),1)))</f>
        <v/>
      </c>
      <c r="B165" s="43" t="str">
        <f ca="1">IFERROR(INDEX(Data!A$1:$A$1002,_xlfn.AGGREGATE(15,6,(OFFSET(Data!$A$1,0,MATCH(B$6,Data!$1:$1,0)-1,1000,1)=IF(B$7="","Yes",B$7))/(OFFSET(Data!$A$1,0,MATCH(B$6,Data!$1:$1,0)-1,1000,1)=IF(B$7="","Yes",B$7))*ROW(Data!$C$1:$C$1002),ROW(B165)-ROW(B$7)),1),"")</f>
        <v/>
      </c>
      <c r="C165" s="43" t="str">
        <f ca="1">IF(D165="","",IF(INDEX(Data!$BR:$BR,MATCH(D165,Data!$A:$A,0),1)=0,"",INDEX(Data!$BR:$BR,MATCH(D165,Data!$A:$A,0),1)))</f>
        <v/>
      </c>
      <c r="D165" s="43" t="str">
        <f ca="1">IFERROR(INDEX(Data!$A$1:C$1002,_xlfn.AGGREGATE(15,6,(OFFSET(Data!$A$1,0,MATCH(D$6,Data!$1:$1,0)-1,1000,1)=IF(D$7="","Yes",D$7))/(OFFSET(Data!$A$1,0,MATCH(D$6,Data!$1:$1,0)-1,1000,1)=IF(D$7="","Yes",D$7))*ROW(Data!$C$1:$C$1002),ROW(D165)-ROW(D$7)),1),"")</f>
        <v/>
      </c>
      <c r="E165" s="43" t="str">
        <f ca="1">IF(F165="","",IF(INDEX(Data!$BR:$BR,MATCH(F165,Data!$A:$A,0),1)=0,"",INDEX(Data!$BR:$BR,MATCH(F165,Data!$A:$A,0),1)))</f>
        <v/>
      </c>
      <c r="F165" s="43" t="str">
        <f ca="1">IFERROR(INDEX(Data!$A$1:E$1002,_xlfn.AGGREGATE(15,6,(OFFSET(Data!$A$1,0,MATCH(F$6,Data!$1:$1,0)-1,1000,1)=IF(F$7="","Yes",F$7))/(OFFSET(Data!$A$1,0,MATCH(F$6,Data!$1:$1,0)-1,1000,1)=IF(F$7="","Yes",F$7))*ROW(Data!$C$1:$C$1002),ROW(F165)-ROW(F$7)),1),"")</f>
        <v/>
      </c>
      <c r="G165" s="43" t="str">
        <f ca="1">IF(H165="","",IF(INDEX(Data!$BR:$BR,MATCH(H165,Data!$A:$A,0),1)=0,"",INDEX(Data!$BR:$BR,MATCH(H165,Data!$A:$A,0),1)))</f>
        <v/>
      </c>
      <c r="H165" s="43" t="str">
        <f ca="1">IFERROR(INDEX(Data!$A$1:G$1002,_xlfn.AGGREGATE(15,6,(OFFSET(Data!$A$1,0,MATCH(H$6,Data!$1:$1,0)-1,1000,1)=IF(H$7="","Yes",H$7))/(OFFSET(Data!$A$1,0,MATCH(H$6,Data!$1:$1,0)-1,1000,1)=IF(H$7="","Yes",H$7))*ROW(Data!$C$1:$C$1002),ROW(H165)-ROW(H$7)),1),"")</f>
        <v/>
      </c>
      <c r="I165" s="43" t="str">
        <f ca="1">IF(J165="","",IF(INDEX(Data!$BR:$BR,MATCH(J165,Data!$A:$A,0),1)=0,"",INDEX(Data!$BR:$BR,MATCH(J165,Data!$A:$A,0),1)))</f>
        <v/>
      </c>
      <c r="J165" s="43" t="str">
        <f ca="1">IFERROR(INDEX(Data!$A$1:I$1002,_xlfn.AGGREGATE(15,6,(OFFSET(Data!$A$1,0,MATCH(J$6,Data!$1:$1,0)-1,1000,1)=IF(J$7="","Yes",J$7))/(OFFSET(Data!$A$1,0,MATCH(J$6,Data!$1:$1,0)-1,1000,1)=IF(J$7="","Yes",J$7))*ROW(Data!$C$1:$C$1002),ROW(J165)-ROW(J$7)),1),"")</f>
        <v/>
      </c>
      <c r="K165" s="43" t="str">
        <f ca="1">IF(L165="","",IF(INDEX(Data!$BR:$BR,MATCH(L165,Data!$A:$A,0),1)=0,"",INDEX(Data!$BR:$BR,MATCH(L165,Data!$A:$A,0),1)))</f>
        <v/>
      </c>
      <c r="L165" s="43" t="str">
        <f ca="1">IFERROR(INDEX(Data!$A$1:K$1002,_xlfn.AGGREGATE(15,6,(OFFSET(Data!$A$1,0,MATCH(L$6,Data!$1:$1,0)-1,1000,1)=IF(L$7="","Yes",L$7))/(OFFSET(Data!$A$1,0,MATCH(L$6,Data!$1:$1,0)-1,1000,1)=IF(L$7="","Yes",L$7))*ROW(Data!$C$1:$C$1002),ROW(L165)-ROW(L$7)),1),"")</f>
        <v/>
      </c>
      <c r="M165" s="43" t="str">
        <f ca="1">IF(N165="","",IF(INDEX(Data!$BR:$BR,MATCH(N165,Data!$A:$A,0),1)=0,"",INDEX(Data!$BR:$BR,MATCH(N165,Data!$A:$A,0),1)))</f>
        <v/>
      </c>
      <c r="N165" s="43" t="str">
        <f ca="1">IFERROR(INDEX(Data!$A$1:M$1002,_xlfn.AGGREGATE(15,6,(OFFSET(Data!$A$1,0,MATCH(N$6,Data!$1:$1,0)-1,1000,1)=IF(N$7="","Yes",N$7))/(OFFSET(Data!$A$1,0,MATCH(N$6,Data!$1:$1,0)-1,1000,1)=IF(N$7="","Yes",N$7))*ROW(Data!$C$1:$C$1002),ROW(N165)-ROW(N$7)),1),"")</f>
        <v/>
      </c>
      <c r="O165" s="43" t="str">
        <f ca="1">IF(P165="","",IF(INDEX(Data!$BR:$BR,MATCH(P165,Data!$A:$A,0),1)=0,"",INDEX(Data!$BR:$BR,MATCH(P165,Data!$A:$A,0),1)))</f>
        <v/>
      </c>
      <c r="P165" s="43" t="str">
        <f ca="1">IFERROR(INDEX(Data!$A$1:O$1002,_xlfn.AGGREGATE(15,6,(OFFSET(Data!$A$1,0,MATCH(P$6,Data!$1:$1,0)-1,1000,1)=IF(P$7="","Yes",P$7))/(OFFSET(Data!$A$1,0,MATCH(P$6,Data!$1:$1,0)-1,1000,1)=IF(P$7="","Yes",P$7))*ROW(Data!$C$1:$C$1002),ROW(P165)-ROW(P$7)),1),"")</f>
        <v/>
      </c>
      <c r="Q165" s="43" t="str">
        <f ca="1">IF(R165="","",IF(INDEX(Data!$BR:$BR,MATCH(R165,Data!$A:$A,0),1)=0,"",INDEX(Data!$BR:$BR,MATCH(R165,Data!$A:$A,0),1)))</f>
        <v/>
      </c>
      <c r="R165" s="43" t="str">
        <f ca="1">IFERROR(INDEX(Data!$A$1:Q$1002,_xlfn.AGGREGATE(15,6,(OFFSET(Data!$A$1,0,MATCH(R$6,Data!$1:$1,0)-1,1000,1)=IF(R$7="","Yes",R$7))/(OFFSET(Data!$A$1,0,MATCH(R$6,Data!$1:$1,0)-1,1000,1)=IF(R$7="","Yes",R$7))*ROW(Data!$C$1:$C$1002),ROW(R165)-ROW(R$7)),1),"")</f>
        <v/>
      </c>
      <c r="S165" s="43" t="str">
        <f ca="1">IF(T165="","",IF(INDEX(Data!$BR:$BR,MATCH(T165,Data!$A:$A,0),1)=0,"",INDEX(Data!$BR:$BR,MATCH(T165,Data!$A:$A,0),1)))</f>
        <v/>
      </c>
      <c r="T165" s="43" t="str">
        <f ca="1">IFERROR(INDEX(Data!$A$1:R$1002,_xlfn.AGGREGATE(15,6,(OFFSET(Data!$A$1,0,MATCH(T$6,Data!$1:$1,0)-1,1000,1)=IF(T$7="","Yes",T$7))/(OFFSET(Data!$A$1,0,MATCH(T$6,Data!$1:$1,0)-1,1000,1)=IF(T$7="","Yes",T$7))*ROW(Data!$C$1:$C$1002),ROW(T165)-ROW(T$7)),1),"")</f>
        <v/>
      </c>
      <c r="U165" s="43" t="str">
        <f ca="1">IF(V165="","",IF(INDEX(Data!$BR:$BR,MATCH(V165,Data!$A:$A,0),1)=0,"",INDEX(Data!$BR:$BR,MATCH(V165,Data!$A:$A,0),1)))</f>
        <v/>
      </c>
      <c r="V165" s="43" t="str">
        <f ca="1">IFERROR(INDEX(Data!$A$1:T$1002,_xlfn.AGGREGATE(15,6,(OFFSET(Data!$A$1,0,MATCH(V$6,Data!$1:$1,0)-1,1000,1)=IF(V$7="","Yes",V$7))/(OFFSET(Data!$A$1,0,MATCH(V$6,Data!$1:$1,0)-1,1000,1)=IF(V$7="","Yes",V$7))*ROW(Data!$C$1:$C$1002),ROW(V165)-ROW(V$7)),1),"")</f>
        <v/>
      </c>
      <c r="W165" s="43" t="str">
        <f ca="1">IF(X165="","",IF(INDEX(Data!$BR:$BR,MATCH(X165,Data!$A:$A,0),1)=0,"",INDEX(Data!$BR:$BR,MATCH(X165,Data!$A:$A,0),1)))</f>
        <v/>
      </c>
      <c r="X165" s="43" t="str">
        <f ca="1">IFERROR(INDEX(Data!$A$1:Y$1002,_xlfn.AGGREGATE(15,6,(OFFSET(Data!$A$1,0,MATCH(X$6,Data!$1:$1,0)-1,1000,1)=IF(X$7="","Yes",X$7))/(OFFSET(Data!$A$1,0,MATCH(X$6,Data!$1:$1,0)-1,1000,1)=IF(X$7="","Yes",X$7))*ROW(Data!$C$1:$C$1002),ROW(X165)-ROW(X$7)),1),"")</f>
        <v/>
      </c>
      <c r="Y165" s="43" t="str">
        <f ca="1">IF(Z165="","",IF(INDEX(Data!$BR:$BR,MATCH(Z165,Data!$A:$A,0),1)=0,"",INDEX(Data!$BR:$BR,MATCH(Z165,Data!$A:$A,0),1)))</f>
        <v/>
      </c>
      <c r="Z165" s="43" t="str">
        <f ca="1">IFERROR(INDEX(Data!$A$1:AA$1002,_xlfn.AGGREGATE(15,6,(OFFSET(Data!$A$1,0,MATCH(Z$6,Data!$1:$1,0)-1,1000,1)=IF(Z$7="","Yes",Z$7))/(OFFSET(Data!$A$1,0,MATCH(Z$6,Data!$1:$1,0)-1,1000,1)=IF(Z$7="","Yes",Z$7))*ROW(Data!$C$1:$C$1002),ROW(Z165)-ROW(Z$7)),1),"")</f>
        <v/>
      </c>
      <c r="AA165" s="43" t="str">
        <f ca="1">IF(AB165="","",IF(INDEX(Data!$BR:$BR,MATCH(AB165,Data!$A:$A,0),1)=0,"",INDEX(Data!$BR:$BR,MATCH(AB165,Data!$A:$A,0),1)))</f>
        <v/>
      </c>
      <c r="AB165" s="43" t="str">
        <f ca="1">IFERROR(INDEX(Data!$A$1:AC$1002,_xlfn.AGGREGATE(15,6,(OFFSET(Data!$A$1,0,MATCH(AB$6,Data!$1:$1,0)-1,1000,1)=IF(AB$7="","Yes",AB$7))/(OFFSET(Data!$A$1,0,MATCH(AB$6,Data!$1:$1,0)-1,1000,1)=IF(AB$7="","Yes",AB$7))*ROW(Data!$C$1:$C$1002),ROW(AB165)-ROW(AB$7)),1),"")</f>
        <v/>
      </c>
      <c r="AC165" s="43" t="str">
        <f ca="1">IF(AD165="","",IF(INDEX(Data!$BR:$BR,MATCH(AD165,Data!$A:$A,0),1)=0,"",INDEX(Data!$BR:$BR,MATCH(AD165,Data!$A:$A,0),1)))</f>
        <v/>
      </c>
      <c r="AD165" s="43" t="str">
        <f ca="1">IFERROR(INDEX(Data!$A$1:AE$1002,_xlfn.AGGREGATE(15,6,(OFFSET(Data!$A$1,0,MATCH(AD$6,Data!$1:$1,0)-1,1000,1)=IF(AD$7="","Yes",AD$7))/(OFFSET(Data!$A$1,0,MATCH(AD$6,Data!$1:$1,0)-1,1000,1)=IF(AD$7="","Yes",AD$7))*ROW(Data!$C$1:$C$1002),ROW(AD165)-ROW(AD$7)),1),"")</f>
        <v/>
      </c>
      <c r="AE165" s="43" t="str">
        <f ca="1">IF(AF165="","",IF(INDEX(Data!$BR:$BR,MATCH(AF165,Data!$A:$A,0),1)=0,"",INDEX(Data!$BR:$BR,MATCH(AF165,Data!$A:$A,0),1)))</f>
        <v/>
      </c>
      <c r="AF165" s="43" t="str">
        <f ca="1">IFERROR(INDEX(Data!$A$1:AM$1002,_xlfn.AGGREGATE(15,6,(OFFSET(Data!$A$1,0,MATCH(AF$6,Data!$1:$1,0)-1,1000,1)=IF(AF$7="","Yes",AF$7))/(OFFSET(Data!$A$1,0,MATCH(AF$6,Data!$1:$1,0)-1,1000,1)=IF(AF$7="","Yes",AF$7))*ROW(Data!$C$1:$C$1002),ROW(AF165)-ROW(AF$7)),1),"")</f>
        <v/>
      </c>
      <c r="AG165" s="43" t="str">
        <f ca="1">IF(AH165="","",IF(INDEX(Data!$BR:$BR,MATCH(AH165,Data!$A:$A,0),1)=0,"",INDEX(Data!$BR:$BR,MATCH(AH165,Data!$A:$A,0),1)))</f>
        <v/>
      </c>
      <c r="AH165" s="43" t="str">
        <f ca="1">IFERROR(INDEX(Data!$A$1:AO$1002,_xlfn.AGGREGATE(15,6,(OFFSET(Data!$A$1,0,MATCH(AH$6,Data!$1:$1,0)-1,1000,1)=IF(AH$7="","Yes",AH$7))/(OFFSET(Data!$A$1,0,MATCH(AH$6,Data!$1:$1,0)-1,1000,1)=IF(AH$7="","Yes",AH$7))*ROW(Data!$C$1:$C$1002),ROW(AH165)-ROW(AH$7)),1),"")</f>
        <v/>
      </c>
      <c r="AI165" s="43" t="str">
        <f ca="1">IF(AJ165="","",IF(INDEX(Data!$BR:$BR,MATCH(AJ165,Data!$A:$A,0),1)=0,"",INDEX(Data!$BR:$BR,MATCH(AJ165,Data!$A:$A,0),1)))</f>
        <v/>
      </c>
      <c r="AJ165" s="43" t="str">
        <f ca="1">IFERROR(INDEX(Data!$A$1:AQ$1002,_xlfn.AGGREGATE(15,6,(OFFSET(Data!$A$1,0,MATCH(AJ$6,Data!$1:$1,0)-1,1000,1)=IF(AJ$7="","Yes",AJ$7))/(OFFSET(Data!$A$1,0,MATCH(AJ$6,Data!$1:$1,0)-1,1000,1)=IF(AJ$7="","Yes",AJ$7))*ROW(Data!$C$1:$C$1002),ROW(AJ165)-ROW(AJ$7)),1),"")</f>
        <v/>
      </c>
      <c r="AK165" s="43" t="str">
        <f ca="1">IF(AL165="","",IF(INDEX(Data!$BR:$BR,MATCH(AL165,Data!$A:$A,0),1)=0,"",INDEX(Data!$BR:$BR,MATCH(AL165,Data!$A:$A,0),1)))</f>
        <v/>
      </c>
      <c r="AL165" s="43" t="str">
        <f ca="1">IFERROR(INDEX(Data!$A$1:AS$1002,_xlfn.AGGREGATE(15,6,(OFFSET(Data!$A$1,0,MATCH(AL$6,Data!$1:$1,0)-1,1000,1)=IF(AL$7="","Yes",AL$7))/(OFFSET(Data!$A$1,0,MATCH(AL$6,Data!$1:$1,0)-1,1000,1)=IF(AL$7="","Yes",AL$7))*ROW(Data!$C$1:$C$1002),ROW(AL165)-ROW(AL$7)),1),"")</f>
        <v/>
      </c>
      <c r="AM165" s="43" t="str">
        <f ca="1">IF(AN165="","",IF(INDEX(Data!$BR:$BR,MATCH(AN165,Data!$A:$A,0),1)=0,"",INDEX(Data!$BR:$BR,MATCH(AN165,Data!$A:$A,0),1)))</f>
        <v/>
      </c>
      <c r="AN165" s="43" t="str">
        <f ca="1">IFERROR(INDEX(Data!$A$1:AU$1002,_xlfn.AGGREGATE(15,6,(OFFSET(Data!$A$1,0,MATCH(AN$6,Data!$1:$1,0)-1,1000,1)=IF(AN$7="","Yes",AN$7))/(OFFSET(Data!$A$1,0,MATCH(AN$6,Data!$1:$1,0)-1,1000,1)=IF(AN$7="","Yes",AN$7))*ROW(Data!$C$1:$C$1002),ROW(AN165)-ROW(AN$7)),1),"")</f>
        <v/>
      </c>
    </row>
    <row r="166" spans="1:40" x14ac:dyDescent="0.4">
      <c r="A166" s="43" t="str">
        <f ca="1">IF(B166="","",IF(INDEX(Data!$BR:$BR,MATCH(B166,Data!$A:$A,0),1)=0,"",INDEX(Data!$BR:$BR,MATCH(B166,Data!$A:$A,0),1)))</f>
        <v/>
      </c>
      <c r="B166" s="43" t="str">
        <f ca="1">IFERROR(INDEX(Data!A$1:$A$1002,_xlfn.AGGREGATE(15,6,(OFFSET(Data!$A$1,0,MATCH(B$6,Data!$1:$1,0)-1,1000,1)=IF(B$7="","Yes",B$7))/(OFFSET(Data!$A$1,0,MATCH(B$6,Data!$1:$1,0)-1,1000,1)=IF(B$7="","Yes",B$7))*ROW(Data!$C$1:$C$1002),ROW(B166)-ROW(B$7)),1),"")</f>
        <v/>
      </c>
      <c r="C166" s="43" t="str">
        <f ca="1">IF(D166="","",IF(INDEX(Data!$BR:$BR,MATCH(D166,Data!$A:$A,0),1)=0,"",INDEX(Data!$BR:$BR,MATCH(D166,Data!$A:$A,0),1)))</f>
        <v/>
      </c>
      <c r="D166" s="43" t="str">
        <f ca="1">IFERROR(INDEX(Data!$A$1:C$1002,_xlfn.AGGREGATE(15,6,(OFFSET(Data!$A$1,0,MATCH(D$6,Data!$1:$1,0)-1,1000,1)=IF(D$7="","Yes",D$7))/(OFFSET(Data!$A$1,0,MATCH(D$6,Data!$1:$1,0)-1,1000,1)=IF(D$7="","Yes",D$7))*ROW(Data!$C$1:$C$1002),ROW(D166)-ROW(D$7)),1),"")</f>
        <v/>
      </c>
      <c r="E166" s="43" t="str">
        <f ca="1">IF(F166="","",IF(INDEX(Data!$BR:$BR,MATCH(F166,Data!$A:$A,0),1)=0,"",INDEX(Data!$BR:$BR,MATCH(F166,Data!$A:$A,0),1)))</f>
        <v/>
      </c>
      <c r="F166" s="43" t="str">
        <f ca="1">IFERROR(INDEX(Data!$A$1:E$1002,_xlfn.AGGREGATE(15,6,(OFFSET(Data!$A$1,0,MATCH(F$6,Data!$1:$1,0)-1,1000,1)=IF(F$7="","Yes",F$7))/(OFFSET(Data!$A$1,0,MATCH(F$6,Data!$1:$1,0)-1,1000,1)=IF(F$7="","Yes",F$7))*ROW(Data!$C$1:$C$1002),ROW(F166)-ROW(F$7)),1),"")</f>
        <v/>
      </c>
      <c r="G166" s="43" t="str">
        <f ca="1">IF(H166="","",IF(INDEX(Data!$BR:$BR,MATCH(H166,Data!$A:$A,0),1)=0,"",INDEX(Data!$BR:$BR,MATCH(H166,Data!$A:$A,0),1)))</f>
        <v/>
      </c>
      <c r="H166" s="43" t="str">
        <f ca="1">IFERROR(INDEX(Data!$A$1:G$1002,_xlfn.AGGREGATE(15,6,(OFFSET(Data!$A$1,0,MATCH(H$6,Data!$1:$1,0)-1,1000,1)=IF(H$7="","Yes",H$7))/(OFFSET(Data!$A$1,0,MATCH(H$6,Data!$1:$1,0)-1,1000,1)=IF(H$7="","Yes",H$7))*ROW(Data!$C$1:$C$1002),ROW(H166)-ROW(H$7)),1),"")</f>
        <v/>
      </c>
      <c r="I166" s="43" t="str">
        <f ca="1">IF(J166="","",IF(INDEX(Data!$BR:$BR,MATCH(J166,Data!$A:$A,0),1)=0,"",INDEX(Data!$BR:$BR,MATCH(J166,Data!$A:$A,0),1)))</f>
        <v/>
      </c>
      <c r="J166" s="43" t="str">
        <f ca="1">IFERROR(INDEX(Data!$A$1:I$1002,_xlfn.AGGREGATE(15,6,(OFFSET(Data!$A$1,0,MATCH(J$6,Data!$1:$1,0)-1,1000,1)=IF(J$7="","Yes",J$7))/(OFFSET(Data!$A$1,0,MATCH(J$6,Data!$1:$1,0)-1,1000,1)=IF(J$7="","Yes",J$7))*ROW(Data!$C$1:$C$1002),ROW(J166)-ROW(J$7)),1),"")</f>
        <v/>
      </c>
      <c r="K166" s="43" t="str">
        <f ca="1">IF(L166="","",IF(INDEX(Data!$BR:$BR,MATCH(L166,Data!$A:$A,0),1)=0,"",INDEX(Data!$BR:$BR,MATCH(L166,Data!$A:$A,0),1)))</f>
        <v/>
      </c>
      <c r="L166" s="43" t="str">
        <f ca="1">IFERROR(INDEX(Data!$A$1:K$1002,_xlfn.AGGREGATE(15,6,(OFFSET(Data!$A$1,0,MATCH(L$6,Data!$1:$1,0)-1,1000,1)=IF(L$7="","Yes",L$7))/(OFFSET(Data!$A$1,0,MATCH(L$6,Data!$1:$1,0)-1,1000,1)=IF(L$7="","Yes",L$7))*ROW(Data!$C$1:$C$1002),ROW(L166)-ROW(L$7)),1),"")</f>
        <v/>
      </c>
      <c r="M166" s="43" t="str">
        <f ca="1">IF(N166="","",IF(INDEX(Data!$BR:$BR,MATCH(N166,Data!$A:$A,0),1)=0,"",INDEX(Data!$BR:$BR,MATCH(N166,Data!$A:$A,0),1)))</f>
        <v/>
      </c>
      <c r="N166" s="43" t="str">
        <f ca="1">IFERROR(INDEX(Data!$A$1:M$1002,_xlfn.AGGREGATE(15,6,(OFFSET(Data!$A$1,0,MATCH(N$6,Data!$1:$1,0)-1,1000,1)=IF(N$7="","Yes",N$7))/(OFFSET(Data!$A$1,0,MATCH(N$6,Data!$1:$1,0)-1,1000,1)=IF(N$7="","Yes",N$7))*ROW(Data!$C$1:$C$1002),ROW(N166)-ROW(N$7)),1),"")</f>
        <v/>
      </c>
      <c r="O166" s="43" t="str">
        <f ca="1">IF(P166="","",IF(INDEX(Data!$BR:$BR,MATCH(P166,Data!$A:$A,0),1)=0,"",INDEX(Data!$BR:$BR,MATCH(P166,Data!$A:$A,0),1)))</f>
        <v/>
      </c>
      <c r="P166" s="43" t="str">
        <f ca="1">IFERROR(INDEX(Data!$A$1:O$1002,_xlfn.AGGREGATE(15,6,(OFFSET(Data!$A$1,0,MATCH(P$6,Data!$1:$1,0)-1,1000,1)=IF(P$7="","Yes",P$7))/(OFFSET(Data!$A$1,0,MATCH(P$6,Data!$1:$1,0)-1,1000,1)=IF(P$7="","Yes",P$7))*ROW(Data!$C$1:$C$1002),ROW(P166)-ROW(P$7)),1),"")</f>
        <v/>
      </c>
      <c r="Q166" s="43" t="str">
        <f ca="1">IF(R166="","",IF(INDEX(Data!$BR:$BR,MATCH(R166,Data!$A:$A,0),1)=0,"",INDEX(Data!$BR:$BR,MATCH(R166,Data!$A:$A,0),1)))</f>
        <v/>
      </c>
      <c r="R166" s="43" t="str">
        <f ca="1">IFERROR(INDEX(Data!$A$1:Q$1002,_xlfn.AGGREGATE(15,6,(OFFSET(Data!$A$1,0,MATCH(R$6,Data!$1:$1,0)-1,1000,1)=IF(R$7="","Yes",R$7))/(OFFSET(Data!$A$1,0,MATCH(R$6,Data!$1:$1,0)-1,1000,1)=IF(R$7="","Yes",R$7))*ROW(Data!$C$1:$C$1002),ROW(R166)-ROW(R$7)),1),"")</f>
        <v/>
      </c>
      <c r="S166" s="43" t="str">
        <f ca="1">IF(T166="","",IF(INDEX(Data!$BR:$BR,MATCH(T166,Data!$A:$A,0),1)=0,"",INDEX(Data!$BR:$BR,MATCH(T166,Data!$A:$A,0),1)))</f>
        <v/>
      </c>
      <c r="T166" s="43" t="str">
        <f ca="1">IFERROR(INDEX(Data!$A$1:R$1002,_xlfn.AGGREGATE(15,6,(OFFSET(Data!$A$1,0,MATCH(T$6,Data!$1:$1,0)-1,1000,1)=IF(T$7="","Yes",T$7))/(OFFSET(Data!$A$1,0,MATCH(T$6,Data!$1:$1,0)-1,1000,1)=IF(T$7="","Yes",T$7))*ROW(Data!$C$1:$C$1002),ROW(T166)-ROW(T$7)),1),"")</f>
        <v/>
      </c>
      <c r="U166" s="43" t="str">
        <f ca="1">IF(V166="","",IF(INDEX(Data!$BR:$BR,MATCH(V166,Data!$A:$A,0),1)=0,"",INDEX(Data!$BR:$BR,MATCH(V166,Data!$A:$A,0),1)))</f>
        <v/>
      </c>
      <c r="V166" s="43" t="str">
        <f ca="1">IFERROR(INDEX(Data!$A$1:T$1002,_xlfn.AGGREGATE(15,6,(OFFSET(Data!$A$1,0,MATCH(V$6,Data!$1:$1,0)-1,1000,1)=IF(V$7="","Yes",V$7))/(OFFSET(Data!$A$1,0,MATCH(V$6,Data!$1:$1,0)-1,1000,1)=IF(V$7="","Yes",V$7))*ROW(Data!$C$1:$C$1002),ROW(V166)-ROW(V$7)),1),"")</f>
        <v/>
      </c>
      <c r="W166" s="43" t="str">
        <f ca="1">IF(X166="","",IF(INDEX(Data!$BR:$BR,MATCH(X166,Data!$A:$A,0),1)=0,"",INDEX(Data!$BR:$BR,MATCH(X166,Data!$A:$A,0),1)))</f>
        <v/>
      </c>
      <c r="X166" s="43" t="str">
        <f ca="1">IFERROR(INDEX(Data!$A$1:Y$1002,_xlfn.AGGREGATE(15,6,(OFFSET(Data!$A$1,0,MATCH(X$6,Data!$1:$1,0)-1,1000,1)=IF(X$7="","Yes",X$7))/(OFFSET(Data!$A$1,0,MATCH(X$6,Data!$1:$1,0)-1,1000,1)=IF(X$7="","Yes",X$7))*ROW(Data!$C$1:$C$1002),ROW(X166)-ROW(X$7)),1),"")</f>
        <v/>
      </c>
      <c r="Y166" s="43" t="str">
        <f ca="1">IF(Z166="","",IF(INDEX(Data!$BR:$BR,MATCH(Z166,Data!$A:$A,0),1)=0,"",INDEX(Data!$BR:$BR,MATCH(Z166,Data!$A:$A,0),1)))</f>
        <v/>
      </c>
      <c r="Z166" s="43" t="str">
        <f ca="1">IFERROR(INDEX(Data!$A$1:AA$1002,_xlfn.AGGREGATE(15,6,(OFFSET(Data!$A$1,0,MATCH(Z$6,Data!$1:$1,0)-1,1000,1)=IF(Z$7="","Yes",Z$7))/(OFFSET(Data!$A$1,0,MATCH(Z$6,Data!$1:$1,0)-1,1000,1)=IF(Z$7="","Yes",Z$7))*ROW(Data!$C$1:$C$1002),ROW(Z166)-ROW(Z$7)),1),"")</f>
        <v/>
      </c>
      <c r="AA166" s="43" t="str">
        <f ca="1">IF(AB166="","",IF(INDEX(Data!$BR:$BR,MATCH(AB166,Data!$A:$A,0),1)=0,"",INDEX(Data!$BR:$BR,MATCH(AB166,Data!$A:$A,0),1)))</f>
        <v/>
      </c>
      <c r="AB166" s="43" t="str">
        <f ca="1">IFERROR(INDEX(Data!$A$1:AC$1002,_xlfn.AGGREGATE(15,6,(OFFSET(Data!$A$1,0,MATCH(AB$6,Data!$1:$1,0)-1,1000,1)=IF(AB$7="","Yes",AB$7))/(OFFSET(Data!$A$1,0,MATCH(AB$6,Data!$1:$1,0)-1,1000,1)=IF(AB$7="","Yes",AB$7))*ROW(Data!$C$1:$C$1002),ROW(AB166)-ROW(AB$7)),1),"")</f>
        <v/>
      </c>
      <c r="AC166" s="43" t="str">
        <f ca="1">IF(AD166="","",IF(INDEX(Data!$BR:$BR,MATCH(AD166,Data!$A:$A,0),1)=0,"",INDEX(Data!$BR:$BR,MATCH(AD166,Data!$A:$A,0),1)))</f>
        <v/>
      </c>
      <c r="AD166" s="43" t="str">
        <f ca="1">IFERROR(INDEX(Data!$A$1:AE$1002,_xlfn.AGGREGATE(15,6,(OFFSET(Data!$A$1,0,MATCH(AD$6,Data!$1:$1,0)-1,1000,1)=IF(AD$7="","Yes",AD$7))/(OFFSET(Data!$A$1,0,MATCH(AD$6,Data!$1:$1,0)-1,1000,1)=IF(AD$7="","Yes",AD$7))*ROW(Data!$C$1:$C$1002),ROW(AD166)-ROW(AD$7)),1),"")</f>
        <v/>
      </c>
      <c r="AE166" s="43" t="str">
        <f ca="1">IF(AF166="","",IF(INDEX(Data!$BR:$BR,MATCH(AF166,Data!$A:$A,0),1)=0,"",INDEX(Data!$BR:$BR,MATCH(AF166,Data!$A:$A,0),1)))</f>
        <v/>
      </c>
      <c r="AF166" s="43" t="str">
        <f ca="1">IFERROR(INDEX(Data!$A$1:AM$1002,_xlfn.AGGREGATE(15,6,(OFFSET(Data!$A$1,0,MATCH(AF$6,Data!$1:$1,0)-1,1000,1)=IF(AF$7="","Yes",AF$7))/(OFFSET(Data!$A$1,0,MATCH(AF$6,Data!$1:$1,0)-1,1000,1)=IF(AF$7="","Yes",AF$7))*ROW(Data!$C$1:$C$1002),ROW(AF166)-ROW(AF$7)),1),"")</f>
        <v/>
      </c>
      <c r="AG166" s="43" t="str">
        <f ca="1">IF(AH166="","",IF(INDEX(Data!$BR:$BR,MATCH(AH166,Data!$A:$A,0),1)=0,"",INDEX(Data!$BR:$BR,MATCH(AH166,Data!$A:$A,0),1)))</f>
        <v/>
      </c>
      <c r="AH166" s="43" t="str">
        <f ca="1">IFERROR(INDEX(Data!$A$1:AO$1002,_xlfn.AGGREGATE(15,6,(OFFSET(Data!$A$1,0,MATCH(AH$6,Data!$1:$1,0)-1,1000,1)=IF(AH$7="","Yes",AH$7))/(OFFSET(Data!$A$1,0,MATCH(AH$6,Data!$1:$1,0)-1,1000,1)=IF(AH$7="","Yes",AH$7))*ROW(Data!$C$1:$C$1002),ROW(AH166)-ROW(AH$7)),1),"")</f>
        <v/>
      </c>
      <c r="AI166" s="43" t="str">
        <f ca="1">IF(AJ166="","",IF(INDEX(Data!$BR:$BR,MATCH(AJ166,Data!$A:$A,0),1)=0,"",INDEX(Data!$BR:$BR,MATCH(AJ166,Data!$A:$A,0),1)))</f>
        <v/>
      </c>
      <c r="AJ166" s="43" t="str">
        <f ca="1">IFERROR(INDEX(Data!$A$1:AQ$1002,_xlfn.AGGREGATE(15,6,(OFFSET(Data!$A$1,0,MATCH(AJ$6,Data!$1:$1,0)-1,1000,1)=IF(AJ$7="","Yes",AJ$7))/(OFFSET(Data!$A$1,0,MATCH(AJ$6,Data!$1:$1,0)-1,1000,1)=IF(AJ$7="","Yes",AJ$7))*ROW(Data!$C$1:$C$1002),ROW(AJ166)-ROW(AJ$7)),1),"")</f>
        <v/>
      </c>
      <c r="AK166" s="43" t="str">
        <f ca="1">IF(AL166="","",IF(INDEX(Data!$BR:$BR,MATCH(AL166,Data!$A:$A,0),1)=0,"",INDEX(Data!$BR:$BR,MATCH(AL166,Data!$A:$A,0),1)))</f>
        <v/>
      </c>
      <c r="AL166" s="43" t="str">
        <f ca="1">IFERROR(INDEX(Data!$A$1:AS$1002,_xlfn.AGGREGATE(15,6,(OFFSET(Data!$A$1,0,MATCH(AL$6,Data!$1:$1,0)-1,1000,1)=IF(AL$7="","Yes",AL$7))/(OFFSET(Data!$A$1,0,MATCH(AL$6,Data!$1:$1,0)-1,1000,1)=IF(AL$7="","Yes",AL$7))*ROW(Data!$C$1:$C$1002),ROW(AL166)-ROW(AL$7)),1),"")</f>
        <v/>
      </c>
      <c r="AM166" s="43" t="str">
        <f ca="1">IF(AN166="","",IF(INDEX(Data!$BR:$BR,MATCH(AN166,Data!$A:$A,0),1)=0,"",INDEX(Data!$BR:$BR,MATCH(AN166,Data!$A:$A,0),1)))</f>
        <v/>
      </c>
      <c r="AN166" s="43" t="str">
        <f ca="1">IFERROR(INDEX(Data!$A$1:AU$1002,_xlfn.AGGREGATE(15,6,(OFFSET(Data!$A$1,0,MATCH(AN$6,Data!$1:$1,0)-1,1000,1)=IF(AN$7="","Yes",AN$7))/(OFFSET(Data!$A$1,0,MATCH(AN$6,Data!$1:$1,0)-1,1000,1)=IF(AN$7="","Yes",AN$7))*ROW(Data!$C$1:$C$1002),ROW(AN166)-ROW(AN$7)),1),"")</f>
        <v/>
      </c>
    </row>
    <row r="167" spans="1:40" x14ac:dyDescent="0.4">
      <c r="A167" s="43" t="str">
        <f ca="1">IF(B167="","",IF(INDEX(Data!$BR:$BR,MATCH(B167,Data!$A:$A,0),1)=0,"",INDEX(Data!$BR:$BR,MATCH(B167,Data!$A:$A,0),1)))</f>
        <v/>
      </c>
      <c r="B167" s="43" t="str">
        <f ca="1">IFERROR(INDEX(Data!A$1:$A$1002,_xlfn.AGGREGATE(15,6,(OFFSET(Data!$A$1,0,MATCH(B$6,Data!$1:$1,0)-1,1000,1)=IF(B$7="","Yes",B$7))/(OFFSET(Data!$A$1,0,MATCH(B$6,Data!$1:$1,0)-1,1000,1)=IF(B$7="","Yes",B$7))*ROW(Data!$C$1:$C$1002),ROW(B167)-ROW(B$7)),1),"")</f>
        <v/>
      </c>
      <c r="C167" s="43" t="str">
        <f ca="1">IF(D167="","",IF(INDEX(Data!$BR:$BR,MATCH(D167,Data!$A:$A,0),1)=0,"",INDEX(Data!$BR:$BR,MATCH(D167,Data!$A:$A,0),1)))</f>
        <v/>
      </c>
      <c r="D167" s="43" t="str">
        <f ca="1">IFERROR(INDEX(Data!$A$1:C$1002,_xlfn.AGGREGATE(15,6,(OFFSET(Data!$A$1,0,MATCH(D$6,Data!$1:$1,0)-1,1000,1)=IF(D$7="","Yes",D$7))/(OFFSET(Data!$A$1,0,MATCH(D$6,Data!$1:$1,0)-1,1000,1)=IF(D$7="","Yes",D$7))*ROW(Data!$C$1:$C$1002),ROW(D167)-ROW(D$7)),1),"")</f>
        <v/>
      </c>
      <c r="E167" s="43" t="str">
        <f ca="1">IF(F167="","",IF(INDEX(Data!$BR:$BR,MATCH(F167,Data!$A:$A,0),1)=0,"",INDEX(Data!$BR:$BR,MATCH(F167,Data!$A:$A,0),1)))</f>
        <v/>
      </c>
      <c r="F167" s="43" t="str">
        <f ca="1">IFERROR(INDEX(Data!$A$1:E$1002,_xlfn.AGGREGATE(15,6,(OFFSET(Data!$A$1,0,MATCH(F$6,Data!$1:$1,0)-1,1000,1)=IF(F$7="","Yes",F$7))/(OFFSET(Data!$A$1,0,MATCH(F$6,Data!$1:$1,0)-1,1000,1)=IF(F$7="","Yes",F$7))*ROW(Data!$C$1:$C$1002),ROW(F167)-ROW(F$7)),1),"")</f>
        <v/>
      </c>
      <c r="G167" s="43" t="str">
        <f ca="1">IF(H167="","",IF(INDEX(Data!$BR:$BR,MATCH(H167,Data!$A:$A,0),1)=0,"",INDEX(Data!$BR:$BR,MATCH(H167,Data!$A:$A,0),1)))</f>
        <v/>
      </c>
      <c r="H167" s="43" t="str">
        <f ca="1">IFERROR(INDEX(Data!$A$1:G$1002,_xlfn.AGGREGATE(15,6,(OFFSET(Data!$A$1,0,MATCH(H$6,Data!$1:$1,0)-1,1000,1)=IF(H$7="","Yes",H$7))/(OFFSET(Data!$A$1,0,MATCH(H$6,Data!$1:$1,0)-1,1000,1)=IF(H$7="","Yes",H$7))*ROW(Data!$C$1:$C$1002),ROW(H167)-ROW(H$7)),1),"")</f>
        <v/>
      </c>
      <c r="I167" s="43" t="str">
        <f ca="1">IF(J167="","",IF(INDEX(Data!$BR:$BR,MATCH(J167,Data!$A:$A,0),1)=0,"",INDEX(Data!$BR:$BR,MATCH(J167,Data!$A:$A,0),1)))</f>
        <v/>
      </c>
      <c r="J167" s="43" t="str">
        <f ca="1">IFERROR(INDEX(Data!$A$1:I$1002,_xlfn.AGGREGATE(15,6,(OFFSET(Data!$A$1,0,MATCH(J$6,Data!$1:$1,0)-1,1000,1)=IF(J$7="","Yes",J$7))/(OFFSET(Data!$A$1,0,MATCH(J$6,Data!$1:$1,0)-1,1000,1)=IF(J$7="","Yes",J$7))*ROW(Data!$C$1:$C$1002),ROW(J167)-ROW(J$7)),1),"")</f>
        <v/>
      </c>
      <c r="K167" s="43" t="str">
        <f ca="1">IF(L167="","",IF(INDEX(Data!$BR:$BR,MATCH(L167,Data!$A:$A,0),1)=0,"",INDEX(Data!$BR:$BR,MATCH(L167,Data!$A:$A,0),1)))</f>
        <v/>
      </c>
      <c r="L167" s="43" t="str">
        <f ca="1">IFERROR(INDEX(Data!$A$1:K$1002,_xlfn.AGGREGATE(15,6,(OFFSET(Data!$A$1,0,MATCH(L$6,Data!$1:$1,0)-1,1000,1)=IF(L$7="","Yes",L$7))/(OFFSET(Data!$A$1,0,MATCH(L$6,Data!$1:$1,0)-1,1000,1)=IF(L$7="","Yes",L$7))*ROW(Data!$C$1:$C$1002),ROW(L167)-ROW(L$7)),1),"")</f>
        <v/>
      </c>
      <c r="M167" s="43" t="str">
        <f ca="1">IF(N167="","",IF(INDEX(Data!$BR:$BR,MATCH(N167,Data!$A:$A,0),1)=0,"",INDEX(Data!$BR:$BR,MATCH(N167,Data!$A:$A,0),1)))</f>
        <v/>
      </c>
      <c r="N167" s="43" t="str">
        <f ca="1">IFERROR(INDEX(Data!$A$1:M$1002,_xlfn.AGGREGATE(15,6,(OFFSET(Data!$A$1,0,MATCH(N$6,Data!$1:$1,0)-1,1000,1)=IF(N$7="","Yes",N$7))/(OFFSET(Data!$A$1,0,MATCH(N$6,Data!$1:$1,0)-1,1000,1)=IF(N$7="","Yes",N$7))*ROW(Data!$C$1:$C$1002),ROW(N167)-ROW(N$7)),1),"")</f>
        <v/>
      </c>
      <c r="O167" s="43" t="str">
        <f ca="1">IF(P167="","",IF(INDEX(Data!$BR:$BR,MATCH(P167,Data!$A:$A,0),1)=0,"",INDEX(Data!$BR:$BR,MATCH(P167,Data!$A:$A,0),1)))</f>
        <v/>
      </c>
      <c r="P167" s="43" t="str">
        <f ca="1">IFERROR(INDEX(Data!$A$1:O$1002,_xlfn.AGGREGATE(15,6,(OFFSET(Data!$A$1,0,MATCH(P$6,Data!$1:$1,0)-1,1000,1)=IF(P$7="","Yes",P$7))/(OFFSET(Data!$A$1,0,MATCH(P$6,Data!$1:$1,0)-1,1000,1)=IF(P$7="","Yes",P$7))*ROW(Data!$C$1:$C$1002),ROW(P167)-ROW(P$7)),1),"")</f>
        <v/>
      </c>
      <c r="Q167" s="43" t="str">
        <f ca="1">IF(R167="","",IF(INDEX(Data!$BR:$BR,MATCH(R167,Data!$A:$A,0),1)=0,"",INDEX(Data!$BR:$BR,MATCH(R167,Data!$A:$A,0),1)))</f>
        <v/>
      </c>
      <c r="R167" s="43" t="str">
        <f ca="1">IFERROR(INDEX(Data!$A$1:Q$1002,_xlfn.AGGREGATE(15,6,(OFFSET(Data!$A$1,0,MATCH(R$6,Data!$1:$1,0)-1,1000,1)=IF(R$7="","Yes",R$7))/(OFFSET(Data!$A$1,0,MATCH(R$6,Data!$1:$1,0)-1,1000,1)=IF(R$7="","Yes",R$7))*ROW(Data!$C$1:$C$1002),ROW(R167)-ROW(R$7)),1),"")</f>
        <v/>
      </c>
      <c r="S167" s="43" t="str">
        <f ca="1">IF(T167="","",IF(INDEX(Data!$BR:$BR,MATCH(T167,Data!$A:$A,0),1)=0,"",INDEX(Data!$BR:$BR,MATCH(T167,Data!$A:$A,0),1)))</f>
        <v/>
      </c>
      <c r="T167" s="43" t="str">
        <f ca="1">IFERROR(INDEX(Data!$A$1:R$1002,_xlfn.AGGREGATE(15,6,(OFFSET(Data!$A$1,0,MATCH(T$6,Data!$1:$1,0)-1,1000,1)=IF(T$7="","Yes",T$7))/(OFFSET(Data!$A$1,0,MATCH(T$6,Data!$1:$1,0)-1,1000,1)=IF(T$7="","Yes",T$7))*ROW(Data!$C$1:$C$1002),ROW(T167)-ROW(T$7)),1),"")</f>
        <v/>
      </c>
      <c r="U167" s="43" t="str">
        <f ca="1">IF(V167="","",IF(INDEX(Data!$BR:$BR,MATCH(V167,Data!$A:$A,0),1)=0,"",INDEX(Data!$BR:$BR,MATCH(V167,Data!$A:$A,0),1)))</f>
        <v/>
      </c>
      <c r="V167" s="43" t="str">
        <f ca="1">IFERROR(INDEX(Data!$A$1:T$1002,_xlfn.AGGREGATE(15,6,(OFFSET(Data!$A$1,0,MATCH(V$6,Data!$1:$1,0)-1,1000,1)=IF(V$7="","Yes",V$7))/(OFFSET(Data!$A$1,0,MATCH(V$6,Data!$1:$1,0)-1,1000,1)=IF(V$7="","Yes",V$7))*ROW(Data!$C$1:$C$1002),ROW(V167)-ROW(V$7)),1),"")</f>
        <v/>
      </c>
      <c r="W167" s="43" t="str">
        <f ca="1">IF(X167="","",IF(INDEX(Data!$BR:$BR,MATCH(X167,Data!$A:$A,0),1)=0,"",INDEX(Data!$BR:$BR,MATCH(X167,Data!$A:$A,0),1)))</f>
        <v/>
      </c>
      <c r="X167" s="43" t="str">
        <f ca="1">IFERROR(INDEX(Data!$A$1:Y$1002,_xlfn.AGGREGATE(15,6,(OFFSET(Data!$A$1,0,MATCH(X$6,Data!$1:$1,0)-1,1000,1)=IF(X$7="","Yes",X$7))/(OFFSET(Data!$A$1,0,MATCH(X$6,Data!$1:$1,0)-1,1000,1)=IF(X$7="","Yes",X$7))*ROW(Data!$C$1:$C$1002),ROW(X167)-ROW(X$7)),1),"")</f>
        <v/>
      </c>
      <c r="Y167" s="43" t="str">
        <f ca="1">IF(Z167="","",IF(INDEX(Data!$BR:$BR,MATCH(Z167,Data!$A:$A,0),1)=0,"",INDEX(Data!$BR:$BR,MATCH(Z167,Data!$A:$A,0),1)))</f>
        <v/>
      </c>
      <c r="Z167" s="43" t="str">
        <f ca="1">IFERROR(INDEX(Data!$A$1:AA$1002,_xlfn.AGGREGATE(15,6,(OFFSET(Data!$A$1,0,MATCH(Z$6,Data!$1:$1,0)-1,1000,1)=IF(Z$7="","Yes",Z$7))/(OFFSET(Data!$A$1,0,MATCH(Z$6,Data!$1:$1,0)-1,1000,1)=IF(Z$7="","Yes",Z$7))*ROW(Data!$C$1:$C$1002),ROW(Z167)-ROW(Z$7)),1),"")</f>
        <v/>
      </c>
      <c r="AA167" s="43" t="str">
        <f ca="1">IF(AB167="","",IF(INDEX(Data!$BR:$BR,MATCH(AB167,Data!$A:$A,0),1)=0,"",INDEX(Data!$BR:$BR,MATCH(AB167,Data!$A:$A,0),1)))</f>
        <v/>
      </c>
      <c r="AB167" s="43" t="str">
        <f ca="1">IFERROR(INDEX(Data!$A$1:AC$1002,_xlfn.AGGREGATE(15,6,(OFFSET(Data!$A$1,0,MATCH(AB$6,Data!$1:$1,0)-1,1000,1)=IF(AB$7="","Yes",AB$7))/(OFFSET(Data!$A$1,0,MATCH(AB$6,Data!$1:$1,0)-1,1000,1)=IF(AB$7="","Yes",AB$7))*ROW(Data!$C$1:$C$1002),ROW(AB167)-ROW(AB$7)),1),"")</f>
        <v/>
      </c>
      <c r="AC167" s="43" t="str">
        <f ca="1">IF(AD167="","",IF(INDEX(Data!$BR:$BR,MATCH(AD167,Data!$A:$A,0),1)=0,"",INDEX(Data!$BR:$BR,MATCH(AD167,Data!$A:$A,0),1)))</f>
        <v/>
      </c>
      <c r="AD167" s="43" t="str">
        <f ca="1">IFERROR(INDEX(Data!$A$1:AE$1002,_xlfn.AGGREGATE(15,6,(OFFSET(Data!$A$1,0,MATCH(AD$6,Data!$1:$1,0)-1,1000,1)=IF(AD$7="","Yes",AD$7))/(OFFSET(Data!$A$1,0,MATCH(AD$6,Data!$1:$1,0)-1,1000,1)=IF(AD$7="","Yes",AD$7))*ROW(Data!$C$1:$C$1002),ROW(AD167)-ROW(AD$7)),1),"")</f>
        <v/>
      </c>
      <c r="AE167" s="43" t="str">
        <f ca="1">IF(AF167="","",IF(INDEX(Data!$BR:$BR,MATCH(AF167,Data!$A:$A,0),1)=0,"",INDEX(Data!$BR:$BR,MATCH(AF167,Data!$A:$A,0),1)))</f>
        <v/>
      </c>
      <c r="AF167" s="43" t="str">
        <f ca="1">IFERROR(INDEX(Data!$A$1:AM$1002,_xlfn.AGGREGATE(15,6,(OFFSET(Data!$A$1,0,MATCH(AF$6,Data!$1:$1,0)-1,1000,1)=IF(AF$7="","Yes",AF$7))/(OFFSET(Data!$A$1,0,MATCH(AF$6,Data!$1:$1,0)-1,1000,1)=IF(AF$7="","Yes",AF$7))*ROW(Data!$C$1:$C$1002),ROW(AF167)-ROW(AF$7)),1),"")</f>
        <v/>
      </c>
      <c r="AG167" s="43" t="str">
        <f ca="1">IF(AH167="","",IF(INDEX(Data!$BR:$BR,MATCH(AH167,Data!$A:$A,0),1)=0,"",INDEX(Data!$BR:$BR,MATCH(AH167,Data!$A:$A,0),1)))</f>
        <v/>
      </c>
      <c r="AH167" s="43" t="str">
        <f ca="1">IFERROR(INDEX(Data!$A$1:AO$1002,_xlfn.AGGREGATE(15,6,(OFFSET(Data!$A$1,0,MATCH(AH$6,Data!$1:$1,0)-1,1000,1)=IF(AH$7="","Yes",AH$7))/(OFFSET(Data!$A$1,0,MATCH(AH$6,Data!$1:$1,0)-1,1000,1)=IF(AH$7="","Yes",AH$7))*ROW(Data!$C$1:$C$1002),ROW(AH167)-ROW(AH$7)),1),"")</f>
        <v/>
      </c>
      <c r="AI167" s="43" t="str">
        <f ca="1">IF(AJ167="","",IF(INDEX(Data!$BR:$BR,MATCH(AJ167,Data!$A:$A,0),1)=0,"",INDEX(Data!$BR:$BR,MATCH(AJ167,Data!$A:$A,0),1)))</f>
        <v/>
      </c>
      <c r="AJ167" s="43" t="str">
        <f ca="1">IFERROR(INDEX(Data!$A$1:AQ$1002,_xlfn.AGGREGATE(15,6,(OFFSET(Data!$A$1,0,MATCH(AJ$6,Data!$1:$1,0)-1,1000,1)=IF(AJ$7="","Yes",AJ$7))/(OFFSET(Data!$A$1,0,MATCH(AJ$6,Data!$1:$1,0)-1,1000,1)=IF(AJ$7="","Yes",AJ$7))*ROW(Data!$C$1:$C$1002),ROW(AJ167)-ROW(AJ$7)),1),"")</f>
        <v/>
      </c>
      <c r="AK167" s="43" t="str">
        <f ca="1">IF(AL167="","",IF(INDEX(Data!$BR:$BR,MATCH(AL167,Data!$A:$A,0),1)=0,"",INDEX(Data!$BR:$BR,MATCH(AL167,Data!$A:$A,0),1)))</f>
        <v/>
      </c>
      <c r="AL167" s="43" t="str">
        <f ca="1">IFERROR(INDEX(Data!$A$1:AS$1002,_xlfn.AGGREGATE(15,6,(OFFSET(Data!$A$1,0,MATCH(AL$6,Data!$1:$1,0)-1,1000,1)=IF(AL$7="","Yes",AL$7))/(OFFSET(Data!$A$1,0,MATCH(AL$6,Data!$1:$1,0)-1,1000,1)=IF(AL$7="","Yes",AL$7))*ROW(Data!$C$1:$C$1002),ROW(AL167)-ROW(AL$7)),1),"")</f>
        <v/>
      </c>
      <c r="AM167" s="43" t="str">
        <f ca="1">IF(AN167="","",IF(INDEX(Data!$BR:$BR,MATCH(AN167,Data!$A:$A,0),1)=0,"",INDEX(Data!$BR:$BR,MATCH(AN167,Data!$A:$A,0),1)))</f>
        <v/>
      </c>
      <c r="AN167" s="43" t="str">
        <f ca="1">IFERROR(INDEX(Data!$A$1:AU$1002,_xlfn.AGGREGATE(15,6,(OFFSET(Data!$A$1,0,MATCH(AN$6,Data!$1:$1,0)-1,1000,1)=IF(AN$7="","Yes",AN$7))/(OFFSET(Data!$A$1,0,MATCH(AN$6,Data!$1:$1,0)-1,1000,1)=IF(AN$7="","Yes",AN$7))*ROW(Data!$C$1:$C$1002),ROW(AN167)-ROW(AN$7)),1),"")</f>
        <v/>
      </c>
    </row>
    <row r="168" spans="1:40" x14ac:dyDescent="0.4">
      <c r="A168" s="43" t="str">
        <f ca="1">IF(B168="","",IF(INDEX(Data!$BR:$BR,MATCH(B168,Data!$A:$A,0),1)=0,"",INDEX(Data!$BR:$BR,MATCH(B168,Data!$A:$A,0),1)))</f>
        <v/>
      </c>
      <c r="B168" s="43" t="str">
        <f ca="1">IFERROR(INDEX(Data!A$1:$A$1002,_xlfn.AGGREGATE(15,6,(OFFSET(Data!$A$1,0,MATCH(B$6,Data!$1:$1,0)-1,1000,1)=IF(B$7="","Yes",B$7))/(OFFSET(Data!$A$1,0,MATCH(B$6,Data!$1:$1,0)-1,1000,1)=IF(B$7="","Yes",B$7))*ROW(Data!$C$1:$C$1002),ROW(B168)-ROW(B$7)),1),"")</f>
        <v/>
      </c>
      <c r="C168" s="43" t="str">
        <f ca="1">IF(D168="","",IF(INDEX(Data!$BR:$BR,MATCH(D168,Data!$A:$A,0),1)=0,"",INDEX(Data!$BR:$BR,MATCH(D168,Data!$A:$A,0),1)))</f>
        <v/>
      </c>
      <c r="D168" s="43" t="str">
        <f ca="1">IFERROR(INDEX(Data!$A$1:C$1002,_xlfn.AGGREGATE(15,6,(OFFSET(Data!$A$1,0,MATCH(D$6,Data!$1:$1,0)-1,1000,1)=IF(D$7="","Yes",D$7))/(OFFSET(Data!$A$1,0,MATCH(D$6,Data!$1:$1,0)-1,1000,1)=IF(D$7="","Yes",D$7))*ROW(Data!$C$1:$C$1002),ROW(D168)-ROW(D$7)),1),"")</f>
        <v/>
      </c>
      <c r="E168" s="43" t="str">
        <f ca="1">IF(F168="","",IF(INDEX(Data!$BR:$BR,MATCH(F168,Data!$A:$A,0),1)=0,"",INDEX(Data!$BR:$BR,MATCH(F168,Data!$A:$A,0),1)))</f>
        <v/>
      </c>
      <c r="F168" s="43" t="str">
        <f ca="1">IFERROR(INDEX(Data!$A$1:E$1002,_xlfn.AGGREGATE(15,6,(OFFSET(Data!$A$1,0,MATCH(F$6,Data!$1:$1,0)-1,1000,1)=IF(F$7="","Yes",F$7))/(OFFSET(Data!$A$1,0,MATCH(F$6,Data!$1:$1,0)-1,1000,1)=IF(F$7="","Yes",F$7))*ROW(Data!$C$1:$C$1002),ROW(F168)-ROW(F$7)),1),"")</f>
        <v/>
      </c>
      <c r="G168" s="43" t="str">
        <f ca="1">IF(H168="","",IF(INDEX(Data!$BR:$BR,MATCH(H168,Data!$A:$A,0),1)=0,"",INDEX(Data!$BR:$BR,MATCH(H168,Data!$A:$A,0),1)))</f>
        <v/>
      </c>
      <c r="H168" s="43" t="str">
        <f ca="1">IFERROR(INDEX(Data!$A$1:G$1002,_xlfn.AGGREGATE(15,6,(OFFSET(Data!$A$1,0,MATCH(H$6,Data!$1:$1,0)-1,1000,1)=IF(H$7="","Yes",H$7))/(OFFSET(Data!$A$1,0,MATCH(H$6,Data!$1:$1,0)-1,1000,1)=IF(H$7="","Yes",H$7))*ROW(Data!$C$1:$C$1002),ROW(H168)-ROW(H$7)),1),"")</f>
        <v/>
      </c>
      <c r="I168" s="43" t="str">
        <f ca="1">IF(J168="","",IF(INDEX(Data!$BR:$BR,MATCH(J168,Data!$A:$A,0),1)=0,"",INDEX(Data!$BR:$BR,MATCH(J168,Data!$A:$A,0),1)))</f>
        <v/>
      </c>
      <c r="J168" s="43" t="str">
        <f ca="1">IFERROR(INDEX(Data!$A$1:I$1002,_xlfn.AGGREGATE(15,6,(OFFSET(Data!$A$1,0,MATCH(J$6,Data!$1:$1,0)-1,1000,1)=IF(J$7="","Yes",J$7))/(OFFSET(Data!$A$1,0,MATCH(J$6,Data!$1:$1,0)-1,1000,1)=IF(J$7="","Yes",J$7))*ROW(Data!$C$1:$C$1002),ROW(J168)-ROW(J$7)),1),"")</f>
        <v/>
      </c>
      <c r="K168" s="43" t="str">
        <f ca="1">IF(L168="","",IF(INDEX(Data!$BR:$BR,MATCH(L168,Data!$A:$A,0),1)=0,"",INDEX(Data!$BR:$BR,MATCH(L168,Data!$A:$A,0),1)))</f>
        <v/>
      </c>
      <c r="L168" s="43" t="str">
        <f ca="1">IFERROR(INDEX(Data!$A$1:K$1002,_xlfn.AGGREGATE(15,6,(OFFSET(Data!$A$1,0,MATCH(L$6,Data!$1:$1,0)-1,1000,1)=IF(L$7="","Yes",L$7))/(OFFSET(Data!$A$1,0,MATCH(L$6,Data!$1:$1,0)-1,1000,1)=IF(L$7="","Yes",L$7))*ROW(Data!$C$1:$C$1002),ROW(L168)-ROW(L$7)),1),"")</f>
        <v/>
      </c>
      <c r="M168" s="43" t="str">
        <f ca="1">IF(N168="","",IF(INDEX(Data!$BR:$BR,MATCH(N168,Data!$A:$A,0),1)=0,"",INDEX(Data!$BR:$BR,MATCH(N168,Data!$A:$A,0),1)))</f>
        <v/>
      </c>
      <c r="N168" s="43" t="str">
        <f ca="1">IFERROR(INDEX(Data!$A$1:M$1002,_xlfn.AGGREGATE(15,6,(OFFSET(Data!$A$1,0,MATCH(N$6,Data!$1:$1,0)-1,1000,1)=IF(N$7="","Yes",N$7))/(OFFSET(Data!$A$1,0,MATCH(N$6,Data!$1:$1,0)-1,1000,1)=IF(N$7="","Yes",N$7))*ROW(Data!$C$1:$C$1002),ROW(N168)-ROW(N$7)),1),"")</f>
        <v/>
      </c>
      <c r="O168" s="43" t="str">
        <f ca="1">IF(P168="","",IF(INDEX(Data!$BR:$BR,MATCH(P168,Data!$A:$A,0),1)=0,"",INDEX(Data!$BR:$BR,MATCH(P168,Data!$A:$A,0),1)))</f>
        <v/>
      </c>
      <c r="P168" s="43" t="str">
        <f ca="1">IFERROR(INDEX(Data!$A$1:O$1002,_xlfn.AGGREGATE(15,6,(OFFSET(Data!$A$1,0,MATCH(P$6,Data!$1:$1,0)-1,1000,1)=IF(P$7="","Yes",P$7))/(OFFSET(Data!$A$1,0,MATCH(P$6,Data!$1:$1,0)-1,1000,1)=IF(P$7="","Yes",P$7))*ROW(Data!$C$1:$C$1002),ROW(P168)-ROW(P$7)),1),"")</f>
        <v/>
      </c>
      <c r="Q168" s="43" t="str">
        <f ca="1">IF(R168="","",IF(INDEX(Data!$BR:$BR,MATCH(R168,Data!$A:$A,0),1)=0,"",INDEX(Data!$BR:$BR,MATCH(R168,Data!$A:$A,0),1)))</f>
        <v/>
      </c>
      <c r="R168" s="43" t="str">
        <f ca="1">IFERROR(INDEX(Data!$A$1:Q$1002,_xlfn.AGGREGATE(15,6,(OFFSET(Data!$A$1,0,MATCH(R$6,Data!$1:$1,0)-1,1000,1)=IF(R$7="","Yes",R$7))/(OFFSET(Data!$A$1,0,MATCH(R$6,Data!$1:$1,0)-1,1000,1)=IF(R$7="","Yes",R$7))*ROW(Data!$C$1:$C$1002),ROW(R168)-ROW(R$7)),1),"")</f>
        <v/>
      </c>
      <c r="S168" s="43" t="str">
        <f ca="1">IF(T168="","",IF(INDEX(Data!$BR:$BR,MATCH(T168,Data!$A:$A,0),1)=0,"",INDEX(Data!$BR:$BR,MATCH(T168,Data!$A:$A,0),1)))</f>
        <v/>
      </c>
      <c r="T168" s="43" t="str">
        <f ca="1">IFERROR(INDEX(Data!$A$1:R$1002,_xlfn.AGGREGATE(15,6,(OFFSET(Data!$A$1,0,MATCH(T$6,Data!$1:$1,0)-1,1000,1)=IF(T$7="","Yes",T$7))/(OFFSET(Data!$A$1,0,MATCH(T$6,Data!$1:$1,0)-1,1000,1)=IF(T$7="","Yes",T$7))*ROW(Data!$C$1:$C$1002),ROW(T168)-ROW(T$7)),1),"")</f>
        <v/>
      </c>
      <c r="U168" s="43" t="str">
        <f ca="1">IF(V168="","",IF(INDEX(Data!$BR:$BR,MATCH(V168,Data!$A:$A,0),1)=0,"",INDEX(Data!$BR:$BR,MATCH(V168,Data!$A:$A,0),1)))</f>
        <v/>
      </c>
      <c r="V168" s="43" t="str">
        <f ca="1">IFERROR(INDEX(Data!$A$1:T$1002,_xlfn.AGGREGATE(15,6,(OFFSET(Data!$A$1,0,MATCH(V$6,Data!$1:$1,0)-1,1000,1)=IF(V$7="","Yes",V$7))/(OFFSET(Data!$A$1,0,MATCH(V$6,Data!$1:$1,0)-1,1000,1)=IF(V$7="","Yes",V$7))*ROW(Data!$C$1:$C$1002),ROW(V168)-ROW(V$7)),1),"")</f>
        <v/>
      </c>
      <c r="W168" s="43" t="str">
        <f ca="1">IF(X168="","",IF(INDEX(Data!$BR:$BR,MATCH(X168,Data!$A:$A,0),1)=0,"",INDEX(Data!$BR:$BR,MATCH(X168,Data!$A:$A,0),1)))</f>
        <v/>
      </c>
      <c r="X168" s="43" t="str">
        <f ca="1">IFERROR(INDEX(Data!$A$1:Y$1002,_xlfn.AGGREGATE(15,6,(OFFSET(Data!$A$1,0,MATCH(X$6,Data!$1:$1,0)-1,1000,1)=IF(X$7="","Yes",X$7))/(OFFSET(Data!$A$1,0,MATCH(X$6,Data!$1:$1,0)-1,1000,1)=IF(X$7="","Yes",X$7))*ROW(Data!$C$1:$C$1002),ROW(X168)-ROW(X$7)),1),"")</f>
        <v/>
      </c>
      <c r="Y168" s="43" t="str">
        <f ca="1">IF(Z168="","",IF(INDEX(Data!$BR:$BR,MATCH(Z168,Data!$A:$A,0),1)=0,"",INDEX(Data!$BR:$BR,MATCH(Z168,Data!$A:$A,0),1)))</f>
        <v/>
      </c>
      <c r="Z168" s="43" t="str">
        <f ca="1">IFERROR(INDEX(Data!$A$1:AA$1002,_xlfn.AGGREGATE(15,6,(OFFSET(Data!$A$1,0,MATCH(Z$6,Data!$1:$1,0)-1,1000,1)=IF(Z$7="","Yes",Z$7))/(OFFSET(Data!$A$1,0,MATCH(Z$6,Data!$1:$1,0)-1,1000,1)=IF(Z$7="","Yes",Z$7))*ROW(Data!$C$1:$C$1002),ROW(Z168)-ROW(Z$7)),1),"")</f>
        <v/>
      </c>
      <c r="AA168" s="43" t="str">
        <f ca="1">IF(AB168="","",IF(INDEX(Data!$BR:$BR,MATCH(AB168,Data!$A:$A,0),1)=0,"",INDEX(Data!$BR:$BR,MATCH(AB168,Data!$A:$A,0),1)))</f>
        <v/>
      </c>
      <c r="AB168" s="43" t="str">
        <f ca="1">IFERROR(INDEX(Data!$A$1:AC$1002,_xlfn.AGGREGATE(15,6,(OFFSET(Data!$A$1,0,MATCH(AB$6,Data!$1:$1,0)-1,1000,1)=IF(AB$7="","Yes",AB$7))/(OFFSET(Data!$A$1,0,MATCH(AB$6,Data!$1:$1,0)-1,1000,1)=IF(AB$7="","Yes",AB$7))*ROW(Data!$C$1:$C$1002),ROW(AB168)-ROW(AB$7)),1),"")</f>
        <v/>
      </c>
      <c r="AC168" s="43" t="str">
        <f ca="1">IF(AD168="","",IF(INDEX(Data!$BR:$BR,MATCH(AD168,Data!$A:$A,0),1)=0,"",INDEX(Data!$BR:$BR,MATCH(AD168,Data!$A:$A,0),1)))</f>
        <v/>
      </c>
      <c r="AD168" s="43" t="str">
        <f ca="1">IFERROR(INDEX(Data!$A$1:AE$1002,_xlfn.AGGREGATE(15,6,(OFFSET(Data!$A$1,0,MATCH(AD$6,Data!$1:$1,0)-1,1000,1)=IF(AD$7="","Yes",AD$7))/(OFFSET(Data!$A$1,0,MATCH(AD$6,Data!$1:$1,0)-1,1000,1)=IF(AD$7="","Yes",AD$7))*ROW(Data!$C$1:$C$1002),ROW(AD168)-ROW(AD$7)),1),"")</f>
        <v/>
      </c>
      <c r="AE168" s="43" t="str">
        <f ca="1">IF(AF168="","",IF(INDEX(Data!$BR:$BR,MATCH(AF168,Data!$A:$A,0),1)=0,"",INDEX(Data!$BR:$BR,MATCH(AF168,Data!$A:$A,0),1)))</f>
        <v/>
      </c>
      <c r="AF168" s="43" t="str">
        <f ca="1">IFERROR(INDEX(Data!$A$1:AM$1002,_xlfn.AGGREGATE(15,6,(OFFSET(Data!$A$1,0,MATCH(AF$6,Data!$1:$1,0)-1,1000,1)=IF(AF$7="","Yes",AF$7))/(OFFSET(Data!$A$1,0,MATCH(AF$6,Data!$1:$1,0)-1,1000,1)=IF(AF$7="","Yes",AF$7))*ROW(Data!$C$1:$C$1002),ROW(AF168)-ROW(AF$7)),1),"")</f>
        <v/>
      </c>
      <c r="AG168" s="43" t="str">
        <f ca="1">IF(AH168="","",IF(INDEX(Data!$BR:$BR,MATCH(AH168,Data!$A:$A,0),1)=0,"",INDEX(Data!$BR:$BR,MATCH(AH168,Data!$A:$A,0),1)))</f>
        <v/>
      </c>
      <c r="AH168" s="43" t="str">
        <f ca="1">IFERROR(INDEX(Data!$A$1:AO$1002,_xlfn.AGGREGATE(15,6,(OFFSET(Data!$A$1,0,MATCH(AH$6,Data!$1:$1,0)-1,1000,1)=IF(AH$7="","Yes",AH$7))/(OFFSET(Data!$A$1,0,MATCH(AH$6,Data!$1:$1,0)-1,1000,1)=IF(AH$7="","Yes",AH$7))*ROW(Data!$C$1:$C$1002),ROW(AH168)-ROW(AH$7)),1),"")</f>
        <v/>
      </c>
      <c r="AI168" s="43" t="str">
        <f ca="1">IF(AJ168="","",IF(INDEX(Data!$BR:$BR,MATCH(AJ168,Data!$A:$A,0),1)=0,"",INDEX(Data!$BR:$BR,MATCH(AJ168,Data!$A:$A,0),1)))</f>
        <v/>
      </c>
      <c r="AJ168" s="43" t="str">
        <f ca="1">IFERROR(INDEX(Data!$A$1:AQ$1002,_xlfn.AGGREGATE(15,6,(OFFSET(Data!$A$1,0,MATCH(AJ$6,Data!$1:$1,0)-1,1000,1)=IF(AJ$7="","Yes",AJ$7))/(OFFSET(Data!$A$1,0,MATCH(AJ$6,Data!$1:$1,0)-1,1000,1)=IF(AJ$7="","Yes",AJ$7))*ROW(Data!$C$1:$C$1002),ROW(AJ168)-ROW(AJ$7)),1),"")</f>
        <v/>
      </c>
      <c r="AK168" s="43" t="str">
        <f ca="1">IF(AL168="","",IF(INDEX(Data!$BR:$BR,MATCH(AL168,Data!$A:$A,0),1)=0,"",INDEX(Data!$BR:$BR,MATCH(AL168,Data!$A:$A,0),1)))</f>
        <v/>
      </c>
      <c r="AL168" s="43" t="str">
        <f ca="1">IFERROR(INDEX(Data!$A$1:AS$1002,_xlfn.AGGREGATE(15,6,(OFFSET(Data!$A$1,0,MATCH(AL$6,Data!$1:$1,0)-1,1000,1)=IF(AL$7="","Yes",AL$7))/(OFFSET(Data!$A$1,0,MATCH(AL$6,Data!$1:$1,0)-1,1000,1)=IF(AL$7="","Yes",AL$7))*ROW(Data!$C$1:$C$1002),ROW(AL168)-ROW(AL$7)),1),"")</f>
        <v/>
      </c>
      <c r="AM168" s="43" t="str">
        <f ca="1">IF(AN168="","",IF(INDEX(Data!$BR:$BR,MATCH(AN168,Data!$A:$A,0),1)=0,"",INDEX(Data!$BR:$BR,MATCH(AN168,Data!$A:$A,0),1)))</f>
        <v/>
      </c>
      <c r="AN168" s="43" t="str">
        <f ca="1">IFERROR(INDEX(Data!$A$1:AU$1002,_xlfn.AGGREGATE(15,6,(OFFSET(Data!$A$1,0,MATCH(AN$6,Data!$1:$1,0)-1,1000,1)=IF(AN$7="","Yes",AN$7))/(OFFSET(Data!$A$1,0,MATCH(AN$6,Data!$1:$1,0)-1,1000,1)=IF(AN$7="","Yes",AN$7))*ROW(Data!$C$1:$C$1002),ROW(AN168)-ROW(AN$7)),1),"")</f>
        <v/>
      </c>
    </row>
    <row r="169" spans="1:40" x14ac:dyDescent="0.4">
      <c r="A169" s="43" t="str">
        <f ca="1">IF(B169="","",IF(INDEX(Data!$BR:$BR,MATCH(B169,Data!$A:$A,0),1)=0,"",INDEX(Data!$BR:$BR,MATCH(B169,Data!$A:$A,0),1)))</f>
        <v/>
      </c>
      <c r="B169" s="43" t="str">
        <f ca="1">IFERROR(INDEX(Data!A$1:$A$1002,_xlfn.AGGREGATE(15,6,(OFFSET(Data!$A$1,0,MATCH(B$6,Data!$1:$1,0)-1,1000,1)=IF(B$7="","Yes",B$7))/(OFFSET(Data!$A$1,0,MATCH(B$6,Data!$1:$1,0)-1,1000,1)=IF(B$7="","Yes",B$7))*ROW(Data!$C$1:$C$1002),ROW(B169)-ROW(B$7)),1),"")</f>
        <v/>
      </c>
      <c r="C169" s="43" t="str">
        <f ca="1">IF(D169="","",IF(INDEX(Data!$BR:$BR,MATCH(D169,Data!$A:$A,0),1)=0,"",INDEX(Data!$BR:$BR,MATCH(D169,Data!$A:$A,0),1)))</f>
        <v/>
      </c>
      <c r="D169" s="43" t="str">
        <f ca="1">IFERROR(INDEX(Data!$A$1:C$1002,_xlfn.AGGREGATE(15,6,(OFFSET(Data!$A$1,0,MATCH(D$6,Data!$1:$1,0)-1,1000,1)=IF(D$7="","Yes",D$7))/(OFFSET(Data!$A$1,0,MATCH(D$6,Data!$1:$1,0)-1,1000,1)=IF(D$7="","Yes",D$7))*ROW(Data!$C$1:$C$1002),ROW(D169)-ROW(D$7)),1),"")</f>
        <v/>
      </c>
      <c r="E169" s="43" t="str">
        <f ca="1">IF(F169="","",IF(INDEX(Data!$BR:$BR,MATCH(F169,Data!$A:$A,0),1)=0,"",INDEX(Data!$BR:$BR,MATCH(F169,Data!$A:$A,0),1)))</f>
        <v/>
      </c>
      <c r="F169" s="43" t="str">
        <f ca="1">IFERROR(INDEX(Data!$A$1:E$1002,_xlfn.AGGREGATE(15,6,(OFFSET(Data!$A$1,0,MATCH(F$6,Data!$1:$1,0)-1,1000,1)=IF(F$7="","Yes",F$7))/(OFFSET(Data!$A$1,0,MATCH(F$6,Data!$1:$1,0)-1,1000,1)=IF(F$7="","Yes",F$7))*ROW(Data!$C$1:$C$1002),ROW(F169)-ROW(F$7)),1),"")</f>
        <v/>
      </c>
      <c r="G169" s="43" t="str">
        <f ca="1">IF(H169="","",IF(INDEX(Data!$BR:$BR,MATCH(H169,Data!$A:$A,0),1)=0,"",INDEX(Data!$BR:$BR,MATCH(H169,Data!$A:$A,0),1)))</f>
        <v/>
      </c>
      <c r="H169" s="43" t="str">
        <f ca="1">IFERROR(INDEX(Data!$A$1:G$1002,_xlfn.AGGREGATE(15,6,(OFFSET(Data!$A$1,0,MATCH(H$6,Data!$1:$1,0)-1,1000,1)=IF(H$7="","Yes",H$7))/(OFFSET(Data!$A$1,0,MATCH(H$6,Data!$1:$1,0)-1,1000,1)=IF(H$7="","Yes",H$7))*ROW(Data!$C$1:$C$1002),ROW(H169)-ROW(H$7)),1),"")</f>
        <v/>
      </c>
      <c r="I169" s="43" t="str">
        <f ca="1">IF(J169="","",IF(INDEX(Data!$BR:$BR,MATCH(J169,Data!$A:$A,0),1)=0,"",INDEX(Data!$BR:$BR,MATCH(J169,Data!$A:$A,0),1)))</f>
        <v/>
      </c>
      <c r="J169" s="43" t="str">
        <f ca="1">IFERROR(INDEX(Data!$A$1:I$1002,_xlfn.AGGREGATE(15,6,(OFFSET(Data!$A$1,0,MATCH(J$6,Data!$1:$1,0)-1,1000,1)=IF(J$7="","Yes",J$7))/(OFFSET(Data!$A$1,0,MATCH(J$6,Data!$1:$1,0)-1,1000,1)=IF(J$7="","Yes",J$7))*ROW(Data!$C$1:$C$1002),ROW(J169)-ROW(J$7)),1),"")</f>
        <v/>
      </c>
      <c r="K169" s="43" t="str">
        <f ca="1">IF(L169="","",IF(INDEX(Data!$BR:$BR,MATCH(L169,Data!$A:$A,0),1)=0,"",INDEX(Data!$BR:$BR,MATCH(L169,Data!$A:$A,0),1)))</f>
        <v/>
      </c>
      <c r="L169" s="43" t="str">
        <f ca="1">IFERROR(INDEX(Data!$A$1:K$1002,_xlfn.AGGREGATE(15,6,(OFFSET(Data!$A$1,0,MATCH(L$6,Data!$1:$1,0)-1,1000,1)=IF(L$7="","Yes",L$7))/(OFFSET(Data!$A$1,0,MATCH(L$6,Data!$1:$1,0)-1,1000,1)=IF(L$7="","Yes",L$7))*ROW(Data!$C$1:$C$1002),ROW(L169)-ROW(L$7)),1),"")</f>
        <v/>
      </c>
      <c r="M169" s="43" t="str">
        <f ca="1">IF(N169="","",IF(INDEX(Data!$BR:$BR,MATCH(N169,Data!$A:$A,0),1)=0,"",INDEX(Data!$BR:$BR,MATCH(N169,Data!$A:$A,0),1)))</f>
        <v/>
      </c>
      <c r="N169" s="43" t="str">
        <f ca="1">IFERROR(INDEX(Data!$A$1:M$1002,_xlfn.AGGREGATE(15,6,(OFFSET(Data!$A$1,0,MATCH(N$6,Data!$1:$1,0)-1,1000,1)=IF(N$7="","Yes",N$7))/(OFFSET(Data!$A$1,0,MATCH(N$6,Data!$1:$1,0)-1,1000,1)=IF(N$7="","Yes",N$7))*ROW(Data!$C$1:$C$1002),ROW(N169)-ROW(N$7)),1),"")</f>
        <v/>
      </c>
      <c r="O169" s="43" t="str">
        <f ca="1">IF(P169="","",IF(INDEX(Data!$BR:$BR,MATCH(P169,Data!$A:$A,0),1)=0,"",INDEX(Data!$BR:$BR,MATCH(P169,Data!$A:$A,0),1)))</f>
        <v/>
      </c>
      <c r="P169" s="43" t="str">
        <f ca="1">IFERROR(INDEX(Data!$A$1:O$1002,_xlfn.AGGREGATE(15,6,(OFFSET(Data!$A$1,0,MATCH(P$6,Data!$1:$1,0)-1,1000,1)=IF(P$7="","Yes",P$7))/(OFFSET(Data!$A$1,0,MATCH(P$6,Data!$1:$1,0)-1,1000,1)=IF(P$7="","Yes",P$7))*ROW(Data!$C$1:$C$1002),ROW(P169)-ROW(P$7)),1),"")</f>
        <v/>
      </c>
      <c r="Q169" s="43" t="str">
        <f ca="1">IF(R169="","",IF(INDEX(Data!$BR:$BR,MATCH(R169,Data!$A:$A,0),1)=0,"",INDEX(Data!$BR:$BR,MATCH(R169,Data!$A:$A,0),1)))</f>
        <v/>
      </c>
      <c r="R169" s="43" t="str">
        <f ca="1">IFERROR(INDEX(Data!$A$1:Q$1002,_xlfn.AGGREGATE(15,6,(OFFSET(Data!$A$1,0,MATCH(R$6,Data!$1:$1,0)-1,1000,1)=IF(R$7="","Yes",R$7))/(OFFSET(Data!$A$1,0,MATCH(R$6,Data!$1:$1,0)-1,1000,1)=IF(R$7="","Yes",R$7))*ROW(Data!$C$1:$C$1002),ROW(R169)-ROW(R$7)),1),"")</f>
        <v/>
      </c>
      <c r="S169" s="43" t="str">
        <f ca="1">IF(T169="","",IF(INDEX(Data!$BR:$BR,MATCH(T169,Data!$A:$A,0),1)=0,"",INDEX(Data!$BR:$BR,MATCH(T169,Data!$A:$A,0),1)))</f>
        <v/>
      </c>
      <c r="T169" s="43" t="str">
        <f ca="1">IFERROR(INDEX(Data!$A$1:R$1002,_xlfn.AGGREGATE(15,6,(OFFSET(Data!$A$1,0,MATCH(T$6,Data!$1:$1,0)-1,1000,1)=IF(T$7="","Yes",T$7))/(OFFSET(Data!$A$1,0,MATCH(T$6,Data!$1:$1,0)-1,1000,1)=IF(T$7="","Yes",T$7))*ROW(Data!$C$1:$C$1002),ROW(T169)-ROW(T$7)),1),"")</f>
        <v/>
      </c>
      <c r="U169" s="43" t="str">
        <f ca="1">IF(V169="","",IF(INDEX(Data!$BR:$BR,MATCH(V169,Data!$A:$A,0),1)=0,"",INDEX(Data!$BR:$BR,MATCH(V169,Data!$A:$A,0),1)))</f>
        <v/>
      </c>
      <c r="V169" s="43" t="str">
        <f ca="1">IFERROR(INDEX(Data!$A$1:T$1002,_xlfn.AGGREGATE(15,6,(OFFSET(Data!$A$1,0,MATCH(V$6,Data!$1:$1,0)-1,1000,1)=IF(V$7="","Yes",V$7))/(OFFSET(Data!$A$1,0,MATCH(V$6,Data!$1:$1,0)-1,1000,1)=IF(V$7="","Yes",V$7))*ROW(Data!$C$1:$C$1002),ROW(V169)-ROW(V$7)),1),"")</f>
        <v/>
      </c>
      <c r="W169" s="43" t="str">
        <f ca="1">IF(X169="","",IF(INDEX(Data!$BR:$BR,MATCH(X169,Data!$A:$A,0),1)=0,"",INDEX(Data!$BR:$BR,MATCH(X169,Data!$A:$A,0),1)))</f>
        <v/>
      </c>
      <c r="X169" s="43" t="str">
        <f ca="1">IFERROR(INDEX(Data!$A$1:Y$1002,_xlfn.AGGREGATE(15,6,(OFFSET(Data!$A$1,0,MATCH(X$6,Data!$1:$1,0)-1,1000,1)=IF(X$7="","Yes",X$7))/(OFFSET(Data!$A$1,0,MATCH(X$6,Data!$1:$1,0)-1,1000,1)=IF(X$7="","Yes",X$7))*ROW(Data!$C$1:$C$1002),ROW(X169)-ROW(X$7)),1),"")</f>
        <v/>
      </c>
      <c r="Y169" s="43" t="str">
        <f ca="1">IF(Z169="","",IF(INDEX(Data!$BR:$BR,MATCH(Z169,Data!$A:$A,0),1)=0,"",INDEX(Data!$BR:$BR,MATCH(Z169,Data!$A:$A,0),1)))</f>
        <v/>
      </c>
      <c r="Z169" s="43" t="str">
        <f ca="1">IFERROR(INDEX(Data!$A$1:AA$1002,_xlfn.AGGREGATE(15,6,(OFFSET(Data!$A$1,0,MATCH(Z$6,Data!$1:$1,0)-1,1000,1)=IF(Z$7="","Yes",Z$7))/(OFFSET(Data!$A$1,0,MATCH(Z$6,Data!$1:$1,0)-1,1000,1)=IF(Z$7="","Yes",Z$7))*ROW(Data!$C$1:$C$1002),ROW(Z169)-ROW(Z$7)),1),"")</f>
        <v/>
      </c>
      <c r="AA169" s="43" t="str">
        <f ca="1">IF(AB169="","",IF(INDEX(Data!$BR:$BR,MATCH(AB169,Data!$A:$A,0),1)=0,"",INDEX(Data!$BR:$BR,MATCH(AB169,Data!$A:$A,0),1)))</f>
        <v/>
      </c>
      <c r="AB169" s="43" t="str">
        <f ca="1">IFERROR(INDEX(Data!$A$1:AC$1002,_xlfn.AGGREGATE(15,6,(OFFSET(Data!$A$1,0,MATCH(AB$6,Data!$1:$1,0)-1,1000,1)=IF(AB$7="","Yes",AB$7))/(OFFSET(Data!$A$1,0,MATCH(AB$6,Data!$1:$1,0)-1,1000,1)=IF(AB$7="","Yes",AB$7))*ROW(Data!$C$1:$C$1002),ROW(AB169)-ROW(AB$7)),1),"")</f>
        <v/>
      </c>
      <c r="AC169" s="43" t="str">
        <f ca="1">IF(AD169="","",IF(INDEX(Data!$BR:$BR,MATCH(AD169,Data!$A:$A,0),1)=0,"",INDEX(Data!$BR:$BR,MATCH(AD169,Data!$A:$A,0),1)))</f>
        <v/>
      </c>
      <c r="AD169" s="43" t="str">
        <f ca="1">IFERROR(INDEX(Data!$A$1:AE$1002,_xlfn.AGGREGATE(15,6,(OFFSET(Data!$A$1,0,MATCH(AD$6,Data!$1:$1,0)-1,1000,1)=IF(AD$7="","Yes",AD$7))/(OFFSET(Data!$A$1,0,MATCH(AD$6,Data!$1:$1,0)-1,1000,1)=IF(AD$7="","Yes",AD$7))*ROW(Data!$C$1:$C$1002),ROW(AD169)-ROW(AD$7)),1),"")</f>
        <v/>
      </c>
      <c r="AE169" s="43" t="str">
        <f ca="1">IF(AF169="","",IF(INDEX(Data!$BR:$BR,MATCH(AF169,Data!$A:$A,0),1)=0,"",INDEX(Data!$BR:$BR,MATCH(AF169,Data!$A:$A,0),1)))</f>
        <v/>
      </c>
      <c r="AF169" s="43" t="str">
        <f ca="1">IFERROR(INDEX(Data!$A$1:AM$1002,_xlfn.AGGREGATE(15,6,(OFFSET(Data!$A$1,0,MATCH(AF$6,Data!$1:$1,0)-1,1000,1)=IF(AF$7="","Yes",AF$7))/(OFFSET(Data!$A$1,0,MATCH(AF$6,Data!$1:$1,0)-1,1000,1)=IF(AF$7="","Yes",AF$7))*ROW(Data!$C$1:$C$1002),ROW(AF169)-ROW(AF$7)),1),"")</f>
        <v/>
      </c>
      <c r="AG169" s="43" t="str">
        <f ca="1">IF(AH169="","",IF(INDEX(Data!$BR:$BR,MATCH(AH169,Data!$A:$A,0),1)=0,"",INDEX(Data!$BR:$BR,MATCH(AH169,Data!$A:$A,0),1)))</f>
        <v/>
      </c>
      <c r="AH169" s="43" t="str">
        <f ca="1">IFERROR(INDEX(Data!$A$1:AO$1002,_xlfn.AGGREGATE(15,6,(OFFSET(Data!$A$1,0,MATCH(AH$6,Data!$1:$1,0)-1,1000,1)=IF(AH$7="","Yes",AH$7))/(OFFSET(Data!$A$1,0,MATCH(AH$6,Data!$1:$1,0)-1,1000,1)=IF(AH$7="","Yes",AH$7))*ROW(Data!$C$1:$C$1002),ROW(AH169)-ROW(AH$7)),1),"")</f>
        <v/>
      </c>
      <c r="AI169" s="43" t="str">
        <f ca="1">IF(AJ169="","",IF(INDEX(Data!$BR:$BR,MATCH(AJ169,Data!$A:$A,0),1)=0,"",INDEX(Data!$BR:$BR,MATCH(AJ169,Data!$A:$A,0),1)))</f>
        <v/>
      </c>
      <c r="AJ169" s="43" t="str">
        <f ca="1">IFERROR(INDEX(Data!$A$1:AQ$1002,_xlfn.AGGREGATE(15,6,(OFFSET(Data!$A$1,0,MATCH(AJ$6,Data!$1:$1,0)-1,1000,1)=IF(AJ$7="","Yes",AJ$7))/(OFFSET(Data!$A$1,0,MATCH(AJ$6,Data!$1:$1,0)-1,1000,1)=IF(AJ$7="","Yes",AJ$7))*ROW(Data!$C$1:$C$1002),ROW(AJ169)-ROW(AJ$7)),1),"")</f>
        <v/>
      </c>
      <c r="AK169" s="43" t="str">
        <f ca="1">IF(AL169="","",IF(INDEX(Data!$BR:$BR,MATCH(AL169,Data!$A:$A,0),1)=0,"",INDEX(Data!$BR:$BR,MATCH(AL169,Data!$A:$A,0),1)))</f>
        <v/>
      </c>
      <c r="AL169" s="43" t="str">
        <f ca="1">IFERROR(INDEX(Data!$A$1:AS$1002,_xlfn.AGGREGATE(15,6,(OFFSET(Data!$A$1,0,MATCH(AL$6,Data!$1:$1,0)-1,1000,1)=IF(AL$7="","Yes",AL$7))/(OFFSET(Data!$A$1,0,MATCH(AL$6,Data!$1:$1,0)-1,1000,1)=IF(AL$7="","Yes",AL$7))*ROW(Data!$C$1:$C$1002),ROW(AL169)-ROW(AL$7)),1),"")</f>
        <v/>
      </c>
      <c r="AM169" s="43" t="str">
        <f ca="1">IF(AN169="","",IF(INDEX(Data!$BR:$BR,MATCH(AN169,Data!$A:$A,0),1)=0,"",INDEX(Data!$BR:$BR,MATCH(AN169,Data!$A:$A,0),1)))</f>
        <v/>
      </c>
      <c r="AN169" s="43" t="str">
        <f ca="1">IFERROR(INDEX(Data!$A$1:AU$1002,_xlfn.AGGREGATE(15,6,(OFFSET(Data!$A$1,0,MATCH(AN$6,Data!$1:$1,0)-1,1000,1)=IF(AN$7="","Yes",AN$7))/(OFFSET(Data!$A$1,0,MATCH(AN$6,Data!$1:$1,0)-1,1000,1)=IF(AN$7="","Yes",AN$7))*ROW(Data!$C$1:$C$1002),ROW(AN169)-ROW(AN$7)),1),"")</f>
        <v/>
      </c>
    </row>
    <row r="170" spans="1:40" x14ac:dyDescent="0.4">
      <c r="A170" s="43" t="str">
        <f ca="1">IF(B170="","",IF(INDEX(Data!$BR:$BR,MATCH(B170,Data!$A:$A,0),1)=0,"",INDEX(Data!$BR:$BR,MATCH(B170,Data!$A:$A,0),1)))</f>
        <v/>
      </c>
      <c r="B170" s="43" t="str">
        <f ca="1">IFERROR(INDEX(Data!A$1:$A$1002,_xlfn.AGGREGATE(15,6,(OFFSET(Data!$A$1,0,MATCH(B$6,Data!$1:$1,0)-1,1000,1)=IF(B$7="","Yes",B$7))/(OFFSET(Data!$A$1,0,MATCH(B$6,Data!$1:$1,0)-1,1000,1)=IF(B$7="","Yes",B$7))*ROW(Data!$C$1:$C$1002),ROW(B170)-ROW(B$7)),1),"")</f>
        <v/>
      </c>
      <c r="C170" s="43" t="str">
        <f ca="1">IF(D170="","",IF(INDEX(Data!$BR:$BR,MATCH(D170,Data!$A:$A,0),1)=0,"",INDEX(Data!$BR:$BR,MATCH(D170,Data!$A:$A,0),1)))</f>
        <v/>
      </c>
      <c r="D170" s="43" t="str">
        <f ca="1">IFERROR(INDEX(Data!$A$1:C$1002,_xlfn.AGGREGATE(15,6,(OFFSET(Data!$A$1,0,MATCH(D$6,Data!$1:$1,0)-1,1000,1)=IF(D$7="","Yes",D$7))/(OFFSET(Data!$A$1,0,MATCH(D$6,Data!$1:$1,0)-1,1000,1)=IF(D$7="","Yes",D$7))*ROW(Data!$C$1:$C$1002),ROW(D170)-ROW(D$7)),1),"")</f>
        <v/>
      </c>
      <c r="E170" s="43" t="str">
        <f ca="1">IF(F170="","",IF(INDEX(Data!$BR:$BR,MATCH(F170,Data!$A:$A,0),1)=0,"",INDEX(Data!$BR:$BR,MATCH(F170,Data!$A:$A,0),1)))</f>
        <v/>
      </c>
      <c r="F170" s="43" t="str">
        <f ca="1">IFERROR(INDEX(Data!$A$1:E$1002,_xlfn.AGGREGATE(15,6,(OFFSET(Data!$A$1,0,MATCH(F$6,Data!$1:$1,0)-1,1000,1)=IF(F$7="","Yes",F$7))/(OFFSET(Data!$A$1,0,MATCH(F$6,Data!$1:$1,0)-1,1000,1)=IF(F$7="","Yes",F$7))*ROW(Data!$C$1:$C$1002),ROW(F170)-ROW(F$7)),1),"")</f>
        <v/>
      </c>
      <c r="G170" s="43" t="str">
        <f ca="1">IF(H170="","",IF(INDEX(Data!$BR:$BR,MATCH(H170,Data!$A:$A,0),1)=0,"",INDEX(Data!$BR:$BR,MATCH(H170,Data!$A:$A,0),1)))</f>
        <v/>
      </c>
      <c r="H170" s="43" t="str">
        <f ca="1">IFERROR(INDEX(Data!$A$1:G$1002,_xlfn.AGGREGATE(15,6,(OFFSET(Data!$A$1,0,MATCH(H$6,Data!$1:$1,0)-1,1000,1)=IF(H$7="","Yes",H$7))/(OFFSET(Data!$A$1,0,MATCH(H$6,Data!$1:$1,0)-1,1000,1)=IF(H$7="","Yes",H$7))*ROW(Data!$C$1:$C$1002),ROW(H170)-ROW(H$7)),1),"")</f>
        <v/>
      </c>
      <c r="I170" s="43" t="str">
        <f ca="1">IF(J170="","",IF(INDEX(Data!$BR:$BR,MATCH(J170,Data!$A:$A,0),1)=0,"",INDEX(Data!$BR:$BR,MATCH(J170,Data!$A:$A,0),1)))</f>
        <v/>
      </c>
      <c r="J170" s="43" t="str">
        <f ca="1">IFERROR(INDEX(Data!$A$1:I$1002,_xlfn.AGGREGATE(15,6,(OFFSET(Data!$A$1,0,MATCH(J$6,Data!$1:$1,0)-1,1000,1)=IF(J$7="","Yes",J$7))/(OFFSET(Data!$A$1,0,MATCH(J$6,Data!$1:$1,0)-1,1000,1)=IF(J$7="","Yes",J$7))*ROW(Data!$C$1:$C$1002),ROW(J170)-ROW(J$7)),1),"")</f>
        <v/>
      </c>
      <c r="K170" s="43" t="str">
        <f ca="1">IF(L170="","",IF(INDEX(Data!$BR:$BR,MATCH(L170,Data!$A:$A,0),1)=0,"",INDEX(Data!$BR:$BR,MATCH(L170,Data!$A:$A,0),1)))</f>
        <v/>
      </c>
      <c r="L170" s="43" t="str">
        <f ca="1">IFERROR(INDEX(Data!$A$1:K$1002,_xlfn.AGGREGATE(15,6,(OFFSET(Data!$A$1,0,MATCH(L$6,Data!$1:$1,0)-1,1000,1)=IF(L$7="","Yes",L$7))/(OFFSET(Data!$A$1,0,MATCH(L$6,Data!$1:$1,0)-1,1000,1)=IF(L$7="","Yes",L$7))*ROW(Data!$C$1:$C$1002),ROW(L170)-ROW(L$7)),1),"")</f>
        <v/>
      </c>
      <c r="M170" s="43" t="str">
        <f ca="1">IF(N170="","",IF(INDEX(Data!$BR:$BR,MATCH(N170,Data!$A:$A,0),1)=0,"",INDEX(Data!$BR:$BR,MATCH(N170,Data!$A:$A,0),1)))</f>
        <v/>
      </c>
      <c r="N170" s="43" t="str">
        <f ca="1">IFERROR(INDEX(Data!$A$1:M$1002,_xlfn.AGGREGATE(15,6,(OFFSET(Data!$A$1,0,MATCH(N$6,Data!$1:$1,0)-1,1000,1)=IF(N$7="","Yes",N$7))/(OFFSET(Data!$A$1,0,MATCH(N$6,Data!$1:$1,0)-1,1000,1)=IF(N$7="","Yes",N$7))*ROW(Data!$C$1:$C$1002),ROW(N170)-ROW(N$7)),1),"")</f>
        <v/>
      </c>
      <c r="O170" s="43" t="str">
        <f ca="1">IF(P170="","",IF(INDEX(Data!$BR:$BR,MATCH(P170,Data!$A:$A,0),1)=0,"",INDEX(Data!$BR:$BR,MATCH(P170,Data!$A:$A,0),1)))</f>
        <v/>
      </c>
      <c r="P170" s="43" t="str">
        <f ca="1">IFERROR(INDEX(Data!$A$1:O$1002,_xlfn.AGGREGATE(15,6,(OFFSET(Data!$A$1,0,MATCH(P$6,Data!$1:$1,0)-1,1000,1)=IF(P$7="","Yes",P$7))/(OFFSET(Data!$A$1,0,MATCH(P$6,Data!$1:$1,0)-1,1000,1)=IF(P$7="","Yes",P$7))*ROW(Data!$C$1:$C$1002),ROW(P170)-ROW(P$7)),1),"")</f>
        <v/>
      </c>
      <c r="Q170" s="43" t="str">
        <f ca="1">IF(R170="","",IF(INDEX(Data!$BR:$BR,MATCH(R170,Data!$A:$A,0),1)=0,"",INDEX(Data!$BR:$BR,MATCH(R170,Data!$A:$A,0),1)))</f>
        <v/>
      </c>
      <c r="R170" s="43" t="str">
        <f ca="1">IFERROR(INDEX(Data!$A$1:Q$1002,_xlfn.AGGREGATE(15,6,(OFFSET(Data!$A$1,0,MATCH(R$6,Data!$1:$1,0)-1,1000,1)=IF(R$7="","Yes",R$7))/(OFFSET(Data!$A$1,0,MATCH(R$6,Data!$1:$1,0)-1,1000,1)=IF(R$7="","Yes",R$7))*ROW(Data!$C$1:$C$1002),ROW(R170)-ROW(R$7)),1),"")</f>
        <v/>
      </c>
      <c r="S170" s="43" t="str">
        <f ca="1">IF(T170="","",IF(INDEX(Data!$BR:$BR,MATCH(T170,Data!$A:$A,0),1)=0,"",INDEX(Data!$BR:$BR,MATCH(T170,Data!$A:$A,0),1)))</f>
        <v/>
      </c>
      <c r="T170" s="43" t="str">
        <f ca="1">IFERROR(INDEX(Data!$A$1:R$1002,_xlfn.AGGREGATE(15,6,(OFFSET(Data!$A$1,0,MATCH(T$6,Data!$1:$1,0)-1,1000,1)=IF(T$7="","Yes",T$7))/(OFFSET(Data!$A$1,0,MATCH(T$6,Data!$1:$1,0)-1,1000,1)=IF(T$7="","Yes",T$7))*ROW(Data!$C$1:$C$1002),ROW(T170)-ROW(T$7)),1),"")</f>
        <v/>
      </c>
      <c r="U170" s="43" t="str">
        <f ca="1">IF(V170="","",IF(INDEX(Data!$BR:$BR,MATCH(V170,Data!$A:$A,0),1)=0,"",INDEX(Data!$BR:$BR,MATCH(V170,Data!$A:$A,0),1)))</f>
        <v/>
      </c>
      <c r="V170" s="43" t="str">
        <f ca="1">IFERROR(INDEX(Data!$A$1:T$1002,_xlfn.AGGREGATE(15,6,(OFFSET(Data!$A$1,0,MATCH(V$6,Data!$1:$1,0)-1,1000,1)=IF(V$7="","Yes",V$7))/(OFFSET(Data!$A$1,0,MATCH(V$6,Data!$1:$1,0)-1,1000,1)=IF(V$7="","Yes",V$7))*ROW(Data!$C$1:$C$1002),ROW(V170)-ROW(V$7)),1),"")</f>
        <v/>
      </c>
      <c r="W170" s="43" t="str">
        <f ca="1">IF(X170="","",IF(INDEX(Data!$BR:$BR,MATCH(X170,Data!$A:$A,0),1)=0,"",INDEX(Data!$BR:$BR,MATCH(X170,Data!$A:$A,0),1)))</f>
        <v/>
      </c>
      <c r="X170" s="43" t="str">
        <f ca="1">IFERROR(INDEX(Data!$A$1:Y$1002,_xlfn.AGGREGATE(15,6,(OFFSET(Data!$A$1,0,MATCH(X$6,Data!$1:$1,0)-1,1000,1)=IF(X$7="","Yes",X$7))/(OFFSET(Data!$A$1,0,MATCH(X$6,Data!$1:$1,0)-1,1000,1)=IF(X$7="","Yes",X$7))*ROW(Data!$C$1:$C$1002),ROW(X170)-ROW(X$7)),1),"")</f>
        <v/>
      </c>
      <c r="Y170" s="43" t="str">
        <f ca="1">IF(Z170="","",IF(INDEX(Data!$BR:$BR,MATCH(Z170,Data!$A:$A,0),1)=0,"",INDEX(Data!$BR:$BR,MATCH(Z170,Data!$A:$A,0),1)))</f>
        <v/>
      </c>
      <c r="Z170" s="43" t="str">
        <f ca="1">IFERROR(INDEX(Data!$A$1:AA$1002,_xlfn.AGGREGATE(15,6,(OFFSET(Data!$A$1,0,MATCH(Z$6,Data!$1:$1,0)-1,1000,1)=IF(Z$7="","Yes",Z$7))/(OFFSET(Data!$A$1,0,MATCH(Z$6,Data!$1:$1,0)-1,1000,1)=IF(Z$7="","Yes",Z$7))*ROW(Data!$C$1:$C$1002),ROW(Z170)-ROW(Z$7)),1),"")</f>
        <v/>
      </c>
      <c r="AA170" s="43" t="str">
        <f ca="1">IF(AB170="","",IF(INDEX(Data!$BR:$BR,MATCH(AB170,Data!$A:$A,0),1)=0,"",INDEX(Data!$BR:$BR,MATCH(AB170,Data!$A:$A,0),1)))</f>
        <v/>
      </c>
      <c r="AB170" s="43" t="str">
        <f ca="1">IFERROR(INDEX(Data!$A$1:AC$1002,_xlfn.AGGREGATE(15,6,(OFFSET(Data!$A$1,0,MATCH(AB$6,Data!$1:$1,0)-1,1000,1)=IF(AB$7="","Yes",AB$7))/(OFFSET(Data!$A$1,0,MATCH(AB$6,Data!$1:$1,0)-1,1000,1)=IF(AB$7="","Yes",AB$7))*ROW(Data!$C$1:$C$1002),ROW(AB170)-ROW(AB$7)),1),"")</f>
        <v/>
      </c>
      <c r="AC170" s="43" t="str">
        <f ca="1">IF(AD170="","",IF(INDEX(Data!$BR:$BR,MATCH(AD170,Data!$A:$A,0),1)=0,"",INDEX(Data!$BR:$BR,MATCH(AD170,Data!$A:$A,0),1)))</f>
        <v/>
      </c>
      <c r="AD170" s="43" t="str">
        <f ca="1">IFERROR(INDEX(Data!$A$1:AE$1002,_xlfn.AGGREGATE(15,6,(OFFSET(Data!$A$1,0,MATCH(AD$6,Data!$1:$1,0)-1,1000,1)=IF(AD$7="","Yes",AD$7))/(OFFSET(Data!$A$1,0,MATCH(AD$6,Data!$1:$1,0)-1,1000,1)=IF(AD$7="","Yes",AD$7))*ROW(Data!$C$1:$C$1002),ROW(AD170)-ROW(AD$7)),1),"")</f>
        <v/>
      </c>
      <c r="AE170" s="43" t="str">
        <f ca="1">IF(AF170="","",IF(INDEX(Data!$BR:$BR,MATCH(AF170,Data!$A:$A,0),1)=0,"",INDEX(Data!$BR:$BR,MATCH(AF170,Data!$A:$A,0),1)))</f>
        <v/>
      </c>
      <c r="AF170" s="43" t="str">
        <f ca="1">IFERROR(INDEX(Data!$A$1:AM$1002,_xlfn.AGGREGATE(15,6,(OFFSET(Data!$A$1,0,MATCH(AF$6,Data!$1:$1,0)-1,1000,1)=IF(AF$7="","Yes",AF$7))/(OFFSET(Data!$A$1,0,MATCH(AF$6,Data!$1:$1,0)-1,1000,1)=IF(AF$7="","Yes",AF$7))*ROW(Data!$C$1:$C$1002),ROW(AF170)-ROW(AF$7)),1),"")</f>
        <v/>
      </c>
      <c r="AG170" s="43" t="str">
        <f ca="1">IF(AH170="","",IF(INDEX(Data!$BR:$BR,MATCH(AH170,Data!$A:$A,0),1)=0,"",INDEX(Data!$BR:$BR,MATCH(AH170,Data!$A:$A,0),1)))</f>
        <v/>
      </c>
      <c r="AH170" s="43" t="str">
        <f ca="1">IFERROR(INDEX(Data!$A$1:AO$1002,_xlfn.AGGREGATE(15,6,(OFFSET(Data!$A$1,0,MATCH(AH$6,Data!$1:$1,0)-1,1000,1)=IF(AH$7="","Yes",AH$7))/(OFFSET(Data!$A$1,0,MATCH(AH$6,Data!$1:$1,0)-1,1000,1)=IF(AH$7="","Yes",AH$7))*ROW(Data!$C$1:$C$1002),ROW(AH170)-ROW(AH$7)),1),"")</f>
        <v/>
      </c>
      <c r="AI170" s="43" t="str">
        <f ca="1">IF(AJ170="","",IF(INDEX(Data!$BR:$BR,MATCH(AJ170,Data!$A:$A,0),1)=0,"",INDEX(Data!$BR:$BR,MATCH(AJ170,Data!$A:$A,0),1)))</f>
        <v/>
      </c>
      <c r="AJ170" s="43" t="str">
        <f ca="1">IFERROR(INDEX(Data!$A$1:AQ$1002,_xlfn.AGGREGATE(15,6,(OFFSET(Data!$A$1,0,MATCH(AJ$6,Data!$1:$1,0)-1,1000,1)=IF(AJ$7="","Yes",AJ$7))/(OFFSET(Data!$A$1,0,MATCH(AJ$6,Data!$1:$1,0)-1,1000,1)=IF(AJ$7="","Yes",AJ$7))*ROW(Data!$C$1:$C$1002),ROW(AJ170)-ROW(AJ$7)),1),"")</f>
        <v/>
      </c>
      <c r="AK170" s="43" t="str">
        <f ca="1">IF(AL170="","",IF(INDEX(Data!$BR:$BR,MATCH(AL170,Data!$A:$A,0),1)=0,"",INDEX(Data!$BR:$BR,MATCH(AL170,Data!$A:$A,0),1)))</f>
        <v/>
      </c>
      <c r="AL170" s="43" t="str">
        <f ca="1">IFERROR(INDEX(Data!$A$1:AS$1002,_xlfn.AGGREGATE(15,6,(OFFSET(Data!$A$1,0,MATCH(AL$6,Data!$1:$1,0)-1,1000,1)=IF(AL$7="","Yes",AL$7))/(OFFSET(Data!$A$1,0,MATCH(AL$6,Data!$1:$1,0)-1,1000,1)=IF(AL$7="","Yes",AL$7))*ROW(Data!$C$1:$C$1002),ROW(AL170)-ROW(AL$7)),1),"")</f>
        <v/>
      </c>
      <c r="AM170" s="43" t="str">
        <f ca="1">IF(AN170="","",IF(INDEX(Data!$BR:$BR,MATCH(AN170,Data!$A:$A,0),1)=0,"",INDEX(Data!$BR:$BR,MATCH(AN170,Data!$A:$A,0),1)))</f>
        <v/>
      </c>
      <c r="AN170" s="43" t="str">
        <f ca="1">IFERROR(INDEX(Data!$A$1:AU$1002,_xlfn.AGGREGATE(15,6,(OFFSET(Data!$A$1,0,MATCH(AN$6,Data!$1:$1,0)-1,1000,1)=IF(AN$7="","Yes",AN$7))/(OFFSET(Data!$A$1,0,MATCH(AN$6,Data!$1:$1,0)-1,1000,1)=IF(AN$7="","Yes",AN$7))*ROW(Data!$C$1:$C$1002),ROW(AN170)-ROW(AN$7)),1),"")</f>
        <v/>
      </c>
    </row>
    <row r="171" spans="1:40" x14ac:dyDescent="0.4">
      <c r="A171" s="43" t="str">
        <f ca="1">IF(B171="","",IF(INDEX(Data!$BR:$BR,MATCH(B171,Data!$A:$A,0),1)=0,"",INDEX(Data!$BR:$BR,MATCH(B171,Data!$A:$A,0),1)))</f>
        <v/>
      </c>
      <c r="B171" s="43" t="str">
        <f ca="1">IFERROR(INDEX(Data!A$1:$A$1002,_xlfn.AGGREGATE(15,6,(OFFSET(Data!$A$1,0,MATCH(B$6,Data!$1:$1,0)-1,1000,1)=IF(B$7="","Yes",B$7))/(OFFSET(Data!$A$1,0,MATCH(B$6,Data!$1:$1,0)-1,1000,1)=IF(B$7="","Yes",B$7))*ROW(Data!$C$1:$C$1002),ROW(B171)-ROW(B$7)),1),"")</f>
        <v/>
      </c>
      <c r="C171" s="43" t="str">
        <f ca="1">IF(D171="","",IF(INDEX(Data!$BR:$BR,MATCH(D171,Data!$A:$A,0),1)=0,"",INDEX(Data!$BR:$BR,MATCH(D171,Data!$A:$A,0),1)))</f>
        <v/>
      </c>
      <c r="D171" s="43" t="str">
        <f ca="1">IFERROR(INDEX(Data!$A$1:C$1002,_xlfn.AGGREGATE(15,6,(OFFSET(Data!$A$1,0,MATCH(D$6,Data!$1:$1,0)-1,1000,1)=IF(D$7="","Yes",D$7))/(OFFSET(Data!$A$1,0,MATCH(D$6,Data!$1:$1,0)-1,1000,1)=IF(D$7="","Yes",D$7))*ROW(Data!$C$1:$C$1002),ROW(D171)-ROW(D$7)),1),"")</f>
        <v/>
      </c>
      <c r="E171" s="43" t="str">
        <f ca="1">IF(F171="","",IF(INDEX(Data!$BR:$BR,MATCH(F171,Data!$A:$A,0),1)=0,"",INDEX(Data!$BR:$BR,MATCH(F171,Data!$A:$A,0),1)))</f>
        <v/>
      </c>
      <c r="F171" s="43" t="str">
        <f ca="1">IFERROR(INDEX(Data!$A$1:E$1002,_xlfn.AGGREGATE(15,6,(OFFSET(Data!$A$1,0,MATCH(F$6,Data!$1:$1,0)-1,1000,1)=IF(F$7="","Yes",F$7))/(OFFSET(Data!$A$1,0,MATCH(F$6,Data!$1:$1,0)-1,1000,1)=IF(F$7="","Yes",F$7))*ROW(Data!$C$1:$C$1002),ROW(F171)-ROW(F$7)),1),"")</f>
        <v/>
      </c>
      <c r="G171" s="43" t="str">
        <f ca="1">IF(H171="","",IF(INDEX(Data!$BR:$BR,MATCH(H171,Data!$A:$A,0),1)=0,"",INDEX(Data!$BR:$BR,MATCH(H171,Data!$A:$A,0),1)))</f>
        <v/>
      </c>
      <c r="H171" s="43" t="str">
        <f ca="1">IFERROR(INDEX(Data!$A$1:G$1002,_xlfn.AGGREGATE(15,6,(OFFSET(Data!$A$1,0,MATCH(H$6,Data!$1:$1,0)-1,1000,1)=IF(H$7="","Yes",H$7))/(OFFSET(Data!$A$1,0,MATCH(H$6,Data!$1:$1,0)-1,1000,1)=IF(H$7="","Yes",H$7))*ROW(Data!$C$1:$C$1002),ROW(H171)-ROW(H$7)),1),"")</f>
        <v/>
      </c>
      <c r="I171" s="43" t="str">
        <f ca="1">IF(J171="","",IF(INDEX(Data!$BR:$BR,MATCH(J171,Data!$A:$A,0),1)=0,"",INDEX(Data!$BR:$BR,MATCH(J171,Data!$A:$A,0),1)))</f>
        <v/>
      </c>
      <c r="J171" s="43" t="str">
        <f ca="1">IFERROR(INDEX(Data!$A$1:I$1002,_xlfn.AGGREGATE(15,6,(OFFSET(Data!$A$1,0,MATCH(J$6,Data!$1:$1,0)-1,1000,1)=IF(J$7="","Yes",J$7))/(OFFSET(Data!$A$1,0,MATCH(J$6,Data!$1:$1,0)-1,1000,1)=IF(J$7="","Yes",J$7))*ROW(Data!$C$1:$C$1002),ROW(J171)-ROW(J$7)),1),"")</f>
        <v/>
      </c>
      <c r="K171" s="43" t="str">
        <f ca="1">IF(L171="","",IF(INDEX(Data!$BR:$BR,MATCH(L171,Data!$A:$A,0),1)=0,"",INDEX(Data!$BR:$BR,MATCH(L171,Data!$A:$A,0),1)))</f>
        <v/>
      </c>
      <c r="L171" s="43" t="str">
        <f ca="1">IFERROR(INDEX(Data!$A$1:K$1002,_xlfn.AGGREGATE(15,6,(OFFSET(Data!$A$1,0,MATCH(L$6,Data!$1:$1,0)-1,1000,1)=IF(L$7="","Yes",L$7))/(OFFSET(Data!$A$1,0,MATCH(L$6,Data!$1:$1,0)-1,1000,1)=IF(L$7="","Yes",L$7))*ROW(Data!$C$1:$C$1002),ROW(L171)-ROW(L$7)),1),"")</f>
        <v/>
      </c>
      <c r="M171" s="43" t="str">
        <f ca="1">IF(N171="","",IF(INDEX(Data!$BR:$BR,MATCH(N171,Data!$A:$A,0),1)=0,"",INDEX(Data!$BR:$BR,MATCH(N171,Data!$A:$A,0),1)))</f>
        <v/>
      </c>
      <c r="N171" s="43" t="str">
        <f ca="1">IFERROR(INDEX(Data!$A$1:M$1002,_xlfn.AGGREGATE(15,6,(OFFSET(Data!$A$1,0,MATCH(N$6,Data!$1:$1,0)-1,1000,1)=IF(N$7="","Yes",N$7))/(OFFSET(Data!$A$1,0,MATCH(N$6,Data!$1:$1,0)-1,1000,1)=IF(N$7="","Yes",N$7))*ROW(Data!$C$1:$C$1002),ROW(N171)-ROW(N$7)),1),"")</f>
        <v/>
      </c>
      <c r="O171" s="43" t="str">
        <f ca="1">IF(P171="","",IF(INDEX(Data!$BR:$BR,MATCH(P171,Data!$A:$A,0),1)=0,"",INDEX(Data!$BR:$BR,MATCH(P171,Data!$A:$A,0),1)))</f>
        <v/>
      </c>
      <c r="P171" s="43" t="str">
        <f ca="1">IFERROR(INDEX(Data!$A$1:O$1002,_xlfn.AGGREGATE(15,6,(OFFSET(Data!$A$1,0,MATCH(P$6,Data!$1:$1,0)-1,1000,1)=IF(P$7="","Yes",P$7))/(OFFSET(Data!$A$1,0,MATCH(P$6,Data!$1:$1,0)-1,1000,1)=IF(P$7="","Yes",P$7))*ROW(Data!$C$1:$C$1002),ROW(P171)-ROW(P$7)),1),"")</f>
        <v/>
      </c>
      <c r="Q171" s="43" t="str">
        <f ca="1">IF(R171="","",IF(INDEX(Data!$BR:$BR,MATCH(R171,Data!$A:$A,0),1)=0,"",INDEX(Data!$BR:$BR,MATCH(R171,Data!$A:$A,0),1)))</f>
        <v/>
      </c>
      <c r="R171" s="43" t="str">
        <f ca="1">IFERROR(INDEX(Data!$A$1:Q$1002,_xlfn.AGGREGATE(15,6,(OFFSET(Data!$A$1,0,MATCH(R$6,Data!$1:$1,0)-1,1000,1)=IF(R$7="","Yes",R$7))/(OFFSET(Data!$A$1,0,MATCH(R$6,Data!$1:$1,0)-1,1000,1)=IF(R$7="","Yes",R$7))*ROW(Data!$C$1:$C$1002),ROW(R171)-ROW(R$7)),1),"")</f>
        <v/>
      </c>
      <c r="S171" s="43" t="str">
        <f ca="1">IF(T171="","",IF(INDEX(Data!$BR:$BR,MATCH(T171,Data!$A:$A,0),1)=0,"",INDEX(Data!$BR:$BR,MATCH(T171,Data!$A:$A,0),1)))</f>
        <v/>
      </c>
      <c r="T171" s="43" t="str">
        <f ca="1">IFERROR(INDEX(Data!$A$1:R$1002,_xlfn.AGGREGATE(15,6,(OFFSET(Data!$A$1,0,MATCH(T$6,Data!$1:$1,0)-1,1000,1)=IF(T$7="","Yes",T$7))/(OFFSET(Data!$A$1,0,MATCH(T$6,Data!$1:$1,0)-1,1000,1)=IF(T$7="","Yes",T$7))*ROW(Data!$C$1:$C$1002),ROW(T171)-ROW(T$7)),1),"")</f>
        <v/>
      </c>
      <c r="U171" s="43" t="str">
        <f ca="1">IF(V171="","",IF(INDEX(Data!$BR:$BR,MATCH(V171,Data!$A:$A,0),1)=0,"",INDEX(Data!$BR:$BR,MATCH(V171,Data!$A:$A,0),1)))</f>
        <v/>
      </c>
      <c r="V171" s="43" t="str">
        <f ca="1">IFERROR(INDEX(Data!$A$1:T$1002,_xlfn.AGGREGATE(15,6,(OFFSET(Data!$A$1,0,MATCH(V$6,Data!$1:$1,0)-1,1000,1)=IF(V$7="","Yes",V$7))/(OFFSET(Data!$A$1,0,MATCH(V$6,Data!$1:$1,0)-1,1000,1)=IF(V$7="","Yes",V$7))*ROW(Data!$C$1:$C$1002),ROW(V171)-ROW(V$7)),1),"")</f>
        <v/>
      </c>
      <c r="W171" s="43" t="str">
        <f ca="1">IF(X171="","",IF(INDEX(Data!$BR:$BR,MATCH(X171,Data!$A:$A,0),1)=0,"",INDEX(Data!$BR:$BR,MATCH(X171,Data!$A:$A,0),1)))</f>
        <v/>
      </c>
      <c r="X171" s="43" t="str">
        <f ca="1">IFERROR(INDEX(Data!$A$1:Y$1002,_xlfn.AGGREGATE(15,6,(OFFSET(Data!$A$1,0,MATCH(X$6,Data!$1:$1,0)-1,1000,1)=IF(X$7="","Yes",X$7))/(OFFSET(Data!$A$1,0,MATCH(X$6,Data!$1:$1,0)-1,1000,1)=IF(X$7="","Yes",X$7))*ROW(Data!$C$1:$C$1002),ROW(X171)-ROW(X$7)),1),"")</f>
        <v/>
      </c>
      <c r="Y171" s="43" t="str">
        <f ca="1">IF(Z171="","",IF(INDEX(Data!$BR:$BR,MATCH(Z171,Data!$A:$A,0),1)=0,"",INDEX(Data!$BR:$BR,MATCH(Z171,Data!$A:$A,0),1)))</f>
        <v/>
      </c>
      <c r="Z171" s="43" t="str">
        <f ca="1">IFERROR(INDEX(Data!$A$1:AA$1002,_xlfn.AGGREGATE(15,6,(OFFSET(Data!$A$1,0,MATCH(Z$6,Data!$1:$1,0)-1,1000,1)=IF(Z$7="","Yes",Z$7))/(OFFSET(Data!$A$1,0,MATCH(Z$6,Data!$1:$1,0)-1,1000,1)=IF(Z$7="","Yes",Z$7))*ROW(Data!$C$1:$C$1002),ROW(Z171)-ROW(Z$7)),1),"")</f>
        <v/>
      </c>
      <c r="AA171" s="43" t="str">
        <f ca="1">IF(AB171="","",IF(INDEX(Data!$BR:$BR,MATCH(AB171,Data!$A:$A,0),1)=0,"",INDEX(Data!$BR:$BR,MATCH(AB171,Data!$A:$A,0),1)))</f>
        <v/>
      </c>
      <c r="AB171" s="43" t="str">
        <f ca="1">IFERROR(INDEX(Data!$A$1:AC$1002,_xlfn.AGGREGATE(15,6,(OFFSET(Data!$A$1,0,MATCH(AB$6,Data!$1:$1,0)-1,1000,1)=IF(AB$7="","Yes",AB$7))/(OFFSET(Data!$A$1,0,MATCH(AB$6,Data!$1:$1,0)-1,1000,1)=IF(AB$7="","Yes",AB$7))*ROW(Data!$C$1:$C$1002),ROW(AB171)-ROW(AB$7)),1),"")</f>
        <v/>
      </c>
      <c r="AC171" s="43" t="str">
        <f ca="1">IF(AD171="","",IF(INDEX(Data!$BR:$BR,MATCH(AD171,Data!$A:$A,0),1)=0,"",INDEX(Data!$BR:$BR,MATCH(AD171,Data!$A:$A,0),1)))</f>
        <v/>
      </c>
      <c r="AD171" s="43" t="str">
        <f ca="1">IFERROR(INDEX(Data!$A$1:AE$1002,_xlfn.AGGREGATE(15,6,(OFFSET(Data!$A$1,0,MATCH(AD$6,Data!$1:$1,0)-1,1000,1)=IF(AD$7="","Yes",AD$7))/(OFFSET(Data!$A$1,0,MATCH(AD$6,Data!$1:$1,0)-1,1000,1)=IF(AD$7="","Yes",AD$7))*ROW(Data!$C$1:$C$1002),ROW(AD171)-ROW(AD$7)),1),"")</f>
        <v/>
      </c>
      <c r="AE171" s="43" t="str">
        <f ca="1">IF(AF171="","",IF(INDEX(Data!$BR:$BR,MATCH(AF171,Data!$A:$A,0),1)=0,"",INDEX(Data!$BR:$BR,MATCH(AF171,Data!$A:$A,0),1)))</f>
        <v/>
      </c>
      <c r="AF171" s="43" t="str">
        <f ca="1">IFERROR(INDEX(Data!$A$1:AM$1002,_xlfn.AGGREGATE(15,6,(OFFSET(Data!$A$1,0,MATCH(AF$6,Data!$1:$1,0)-1,1000,1)=IF(AF$7="","Yes",AF$7))/(OFFSET(Data!$A$1,0,MATCH(AF$6,Data!$1:$1,0)-1,1000,1)=IF(AF$7="","Yes",AF$7))*ROW(Data!$C$1:$C$1002),ROW(AF171)-ROW(AF$7)),1),"")</f>
        <v/>
      </c>
      <c r="AG171" s="43" t="str">
        <f ca="1">IF(AH171="","",IF(INDEX(Data!$BR:$BR,MATCH(AH171,Data!$A:$A,0),1)=0,"",INDEX(Data!$BR:$BR,MATCH(AH171,Data!$A:$A,0),1)))</f>
        <v/>
      </c>
      <c r="AH171" s="43" t="str">
        <f ca="1">IFERROR(INDEX(Data!$A$1:AO$1002,_xlfn.AGGREGATE(15,6,(OFFSET(Data!$A$1,0,MATCH(AH$6,Data!$1:$1,0)-1,1000,1)=IF(AH$7="","Yes",AH$7))/(OFFSET(Data!$A$1,0,MATCH(AH$6,Data!$1:$1,0)-1,1000,1)=IF(AH$7="","Yes",AH$7))*ROW(Data!$C$1:$C$1002),ROW(AH171)-ROW(AH$7)),1),"")</f>
        <v/>
      </c>
      <c r="AI171" s="43" t="str">
        <f ca="1">IF(AJ171="","",IF(INDEX(Data!$BR:$BR,MATCH(AJ171,Data!$A:$A,0),1)=0,"",INDEX(Data!$BR:$BR,MATCH(AJ171,Data!$A:$A,0),1)))</f>
        <v/>
      </c>
      <c r="AJ171" s="43" t="str">
        <f ca="1">IFERROR(INDEX(Data!$A$1:AQ$1002,_xlfn.AGGREGATE(15,6,(OFFSET(Data!$A$1,0,MATCH(AJ$6,Data!$1:$1,0)-1,1000,1)=IF(AJ$7="","Yes",AJ$7))/(OFFSET(Data!$A$1,0,MATCH(AJ$6,Data!$1:$1,0)-1,1000,1)=IF(AJ$7="","Yes",AJ$7))*ROW(Data!$C$1:$C$1002),ROW(AJ171)-ROW(AJ$7)),1),"")</f>
        <v/>
      </c>
      <c r="AK171" s="43" t="str">
        <f ca="1">IF(AL171="","",IF(INDEX(Data!$BR:$BR,MATCH(AL171,Data!$A:$A,0),1)=0,"",INDEX(Data!$BR:$BR,MATCH(AL171,Data!$A:$A,0),1)))</f>
        <v/>
      </c>
      <c r="AL171" s="43" t="str">
        <f ca="1">IFERROR(INDEX(Data!$A$1:AS$1002,_xlfn.AGGREGATE(15,6,(OFFSET(Data!$A$1,0,MATCH(AL$6,Data!$1:$1,0)-1,1000,1)=IF(AL$7="","Yes",AL$7))/(OFFSET(Data!$A$1,0,MATCH(AL$6,Data!$1:$1,0)-1,1000,1)=IF(AL$7="","Yes",AL$7))*ROW(Data!$C$1:$C$1002),ROW(AL171)-ROW(AL$7)),1),"")</f>
        <v/>
      </c>
      <c r="AM171" s="43" t="str">
        <f ca="1">IF(AN171="","",IF(INDEX(Data!$BR:$BR,MATCH(AN171,Data!$A:$A,0),1)=0,"",INDEX(Data!$BR:$BR,MATCH(AN171,Data!$A:$A,0),1)))</f>
        <v/>
      </c>
      <c r="AN171" s="43" t="str">
        <f ca="1">IFERROR(INDEX(Data!$A$1:AU$1002,_xlfn.AGGREGATE(15,6,(OFFSET(Data!$A$1,0,MATCH(AN$6,Data!$1:$1,0)-1,1000,1)=IF(AN$7="","Yes",AN$7))/(OFFSET(Data!$A$1,0,MATCH(AN$6,Data!$1:$1,0)-1,1000,1)=IF(AN$7="","Yes",AN$7))*ROW(Data!$C$1:$C$1002),ROW(AN171)-ROW(AN$7)),1),"")</f>
        <v/>
      </c>
    </row>
    <row r="172" spans="1:40" x14ac:dyDescent="0.4">
      <c r="A172" s="43" t="str">
        <f ca="1">IF(B172="","",IF(INDEX(Data!$BR:$BR,MATCH(B172,Data!$A:$A,0),1)=0,"",INDEX(Data!$BR:$BR,MATCH(B172,Data!$A:$A,0),1)))</f>
        <v/>
      </c>
      <c r="B172" s="43" t="str">
        <f ca="1">IFERROR(INDEX(Data!A$1:$A$1002,_xlfn.AGGREGATE(15,6,(OFFSET(Data!$A$1,0,MATCH(B$6,Data!$1:$1,0)-1,1000,1)=IF(B$7="","Yes",B$7))/(OFFSET(Data!$A$1,0,MATCH(B$6,Data!$1:$1,0)-1,1000,1)=IF(B$7="","Yes",B$7))*ROW(Data!$C$1:$C$1002),ROW(B172)-ROW(B$7)),1),"")</f>
        <v/>
      </c>
      <c r="C172" s="43" t="str">
        <f ca="1">IF(D172="","",IF(INDEX(Data!$BR:$BR,MATCH(D172,Data!$A:$A,0),1)=0,"",INDEX(Data!$BR:$BR,MATCH(D172,Data!$A:$A,0),1)))</f>
        <v/>
      </c>
      <c r="D172" s="43" t="str">
        <f ca="1">IFERROR(INDEX(Data!$A$1:C$1002,_xlfn.AGGREGATE(15,6,(OFFSET(Data!$A$1,0,MATCH(D$6,Data!$1:$1,0)-1,1000,1)=IF(D$7="","Yes",D$7))/(OFFSET(Data!$A$1,0,MATCH(D$6,Data!$1:$1,0)-1,1000,1)=IF(D$7="","Yes",D$7))*ROW(Data!$C$1:$C$1002),ROW(D172)-ROW(D$7)),1),"")</f>
        <v/>
      </c>
      <c r="E172" s="43" t="str">
        <f ca="1">IF(F172="","",IF(INDEX(Data!$BR:$BR,MATCH(F172,Data!$A:$A,0),1)=0,"",INDEX(Data!$BR:$BR,MATCH(F172,Data!$A:$A,0),1)))</f>
        <v/>
      </c>
      <c r="F172" s="43" t="str">
        <f ca="1">IFERROR(INDEX(Data!$A$1:E$1002,_xlfn.AGGREGATE(15,6,(OFFSET(Data!$A$1,0,MATCH(F$6,Data!$1:$1,0)-1,1000,1)=IF(F$7="","Yes",F$7))/(OFFSET(Data!$A$1,0,MATCH(F$6,Data!$1:$1,0)-1,1000,1)=IF(F$7="","Yes",F$7))*ROW(Data!$C$1:$C$1002),ROW(F172)-ROW(F$7)),1),"")</f>
        <v/>
      </c>
      <c r="G172" s="43" t="str">
        <f ca="1">IF(H172="","",IF(INDEX(Data!$BR:$BR,MATCH(H172,Data!$A:$A,0),1)=0,"",INDEX(Data!$BR:$BR,MATCH(H172,Data!$A:$A,0),1)))</f>
        <v/>
      </c>
      <c r="H172" s="43" t="str">
        <f ca="1">IFERROR(INDEX(Data!$A$1:G$1002,_xlfn.AGGREGATE(15,6,(OFFSET(Data!$A$1,0,MATCH(H$6,Data!$1:$1,0)-1,1000,1)=IF(H$7="","Yes",H$7))/(OFFSET(Data!$A$1,0,MATCH(H$6,Data!$1:$1,0)-1,1000,1)=IF(H$7="","Yes",H$7))*ROW(Data!$C$1:$C$1002),ROW(H172)-ROW(H$7)),1),"")</f>
        <v/>
      </c>
      <c r="I172" s="43" t="str">
        <f ca="1">IF(J172="","",IF(INDEX(Data!$BR:$BR,MATCH(J172,Data!$A:$A,0),1)=0,"",INDEX(Data!$BR:$BR,MATCH(J172,Data!$A:$A,0),1)))</f>
        <v/>
      </c>
      <c r="J172" s="43" t="str">
        <f ca="1">IFERROR(INDEX(Data!$A$1:I$1002,_xlfn.AGGREGATE(15,6,(OFFSET(Data!$A$1,0,MATCH(J$6,Data!$1:$1,0)-1,1000,1)=IF(J$7="","Yes",J$7))/(OFFSET(Data!$A$1,0,MATCH(J$6,Data!$1:$1,0)-1,1000,1)=IF(J$7="","Yes",J$7))*ROW(Data!$C$1:$C$1002),ROW(J172)-ROW(J$7)),1),"")</f>
        <v/>
      </c>
      <c r="K172" s="43" t="str">
        <f ca="1">IF(L172="","",IF(INDEX(Data!$BR:$BR,MATCH(L172,Data!$A:$A,0),1)=0,"",INDEX(Data!$BR:$BR,MATCH(L172,Data!$A:$A,0),1)))</f>
        <v/>
      </c>
      <c r="L172" s="43" t="str">
        <f ca="1">IFERROR(INDEX(Data!$A$1:K$1002,_xlfn.AGGREGATE(15,6,(OFFSET(Data!$A$1,0,MATCH(L$6,Data!$1:$1,0)-1,1000,1)=IF(L$7="","Yes",L$7))/(OFFSET(Data!$A$1,0,MATCH(L$6,Data!$1:$1,0)-1,1000,1)=IF(L$7="","Yes",L$7))*ROW(Data!$C$1:$C$1002),ROW(L172)-ROW(L$7)),1),"")</f>
        <v/>
      </c>
      <c r="M172" s="43" t="str">
        <f ca="1">IF(N172="","",IF(INDEX(Data!$BR:$BR,MATCH(N172,Data!$A:$A,0),1)=0,"",INDEX(Data!$BR:$BR,MATCH(N172,Data!$A:$A,0),1)))</f>
        <v/>
      </c>
      <c r="N172" s="43" t="str">
        <f ca="1">IFERROR(INDEX(Data!$A$1:M$1002,_xlfn.AGGREGATE(15,6,(OFFSET(Data!$A$1,0,MATCH(N$6,Data!$1:$1,0)-1,1000,1)=IF(N$7="","Yes",N$7))/(OFFSET(Data!$A$1,0,MATCH(N$6,Data!$1:$1,0)-1,1000,1)=IF(N$7="","Yes",N$7))*ROW(Data!$C$1:$C$1002),ROW(N172)-ROW(N$7)),1),"")</f>
        <v/>
      </c>
      <c r="O172" s="43" t="str">
        <f ca="1">IF(P172="","",IF(INDEX(Data!$BR:$BR,MATCH(P172,Data!$A:$A,0),1)=0,"",INDEX(Data!$BR:$BR,MATCH(P172,Data!$A:$A,0),1)))</f>
        <v/>
      </c>
      <c r="P172" s="43" t="str">
        <f ca="1">IFERROR(INDEX(Data!$A$1:O$1002,_xlfn.AGGREGATE(15,6,(OFFSET(Data!$A$1,0,MATCH(P$6,Data!$1:$1,0)-1,1000,1)=IF(P$7="","Yes",P$7))/(OFFSET(Data!$A$1,0,MATCH(P$6,Data!$1:$1,0)-1,1000,1)=IF(P$7="","Yes",P$7))*ROW(Data!$C$1:$C$1002),ROW(P172)-ROW(P$7)),1),"")</f>
        <v/>
      </c>
      <c r="Q172" s="43" t="str">
        <f ca="1">IF(R172="","",IF(INDEX(Data!$BR:$BR,MATCH(R172,Data!$A:$A,0),1)=0,"",INDEX(Data!$BR:$BR,MATCH(R172,Data!$A:$A,0),1)))</f>
        <v/>
      </c>
      <c r="R172" s="43" t="str">
        <f ca="1">IFERROR(INDEX(Data!$A$1:Q$1002,_xlfn.AGGREGATE(15,6,(OFFSET(Data!$A$1,0,MATCH(R$6,Data!$1:$1,0)-1,1000,1)=IF(R$7="","Yes",R$7))/(OFFSET(Data!$A$1,0,MATCH(R$6,Data!$1:$1,0)-1,1000,1)=IF(R$7="","Yes",R$7))*ROW(Data!$C$1:$C$1002),ROW(R172)-ROW(R$7)),1),"")</f>
        <v/>
      </c>
      <c r="S172" s="43" t="str">
        <f ca="1">IF(T172="","",IF(INDEX(Data!$BR:$BR,MATCH(T172,Data!$A:$A,0),1)=0,"",INDEX(Data!$BR:$BR,MATCH(T172,Data!$A:$A,0),1)))</f>
        <v/>
      </c>
      <c r="T172" s="43" t="str">
        <f ca="1">IFERROR(INDEX(Data!$A$1:R$1002,_xlfn.AGGREGATE(15,6,(OFFSET(Data!$A$1,0,MATCH(T$6,Data!$1:$1,0)-1,1000,1)=IF(T$7="","Yes",T$7))/(OFFSET(Data!$A$1,0,MATCH(T$6,Data!$1:$1,0)-1,1000,1)=IF(T$7="","Yes",T$7))*ROW(Data!$C$1:$C$1002),ROW(T172)-ROW(T$7)),1),"")</f>
        <v/>
      </c>
      <c r="U172" s="43" t="str">
        <f ca="1">IF(V172="","",IF(INDEX(Data!$BR:$BR,MATCH(V172,Data!$A:$A,0),1)=0,"",INDEX(Data!$BR:$BR,MATCH(V172,Data!$A:$A,0),1)))</f>
        <v/>
      </c>
      <c r="V172" s="43" t="str">
        <f ca="1">IFERROR(INDEX(Data!$A$1:T$1002,_xlfn.AGGREGATE(15,6,(OFFSET(Data!$A$1,0,MATCH(V$6,Data!$1:$1,0)-1,1000,1)=IF(V$7="","Yes",V$7))/(OFFSET(Data!$A$1,0,MATCH(V$6,Data!$1:$1,0)-1,1000,1)=IF(V$7="","Yes",V$7))*ROW(Data!$C$1:$C$1002),ROW(V172)-ROW(V$7)),1),"")</f>
        <v/>
      </c>
      <c r="W172" s="43" t="str">
        <f ca="1">IF(X172="","",IF(INDEX(Data!$BR:$BR,MATCH(X172,Data!$A:$A,0),1)=0,"",INDEX(Data!$BR:$BR,MATCH(X172,Data!$A:$A,0),1)))</f>
        <v/>
      </c>
      <c r="X172" s="43" t="str">
        <f ca="1">IFERROR(INDEX(Data!$A$1:Y$1002,_xlfn.AGGREGATE(15,6,(OFFSET(Data!$A$1,0,MATCH(X$6,Data!$1:$1,0)-1,1000,1)=IF(X$7="","Yes",X$7))/(OFFSET(Data!$A$1,0,MATCH(X$6,Data!$1:$1,0)-1,1000,1)=IF(X$7="","Yes",X$7))*ROW(Data!$C$1:$C$1002),ROW(X172)-ROW(X$7)),1),"")</f>
        <v/>
      </c>
      <c r="Y172" s="43" t="str">
        <f ca="1">IF(Z172="","",IF(INDEX(Data!$BR:$BR,MATCH(Z172,Data!$A:$A,0),1)=0,"",INDEX(Data!$BR:$BR,MATCH(Z172,Data!$A:$A,0),1)))</f>
        <v/>
      </c>
      <c r="Z172" s="43" t="str">
        <f ca="1">IFERROR(INDEX(Data!$A$1:AA$1002,_xlfn.AGGREGATE(15,6,(OFFSET(Data!$A$1,0,MATCH(Z$6,Data!$1:$1,0)-1,1000,1)=IF(Z$7="","Yes",Z$7))/(OFFSET(Data!$A$1,0,MATCH(Z$6,Data!$1:$1,0)-1,1000,1)=IF(Z$7="","Yes",Z$7))*ROW(Data!$C$1:$C$1002),ROW(Z172)-ROW(Z$7)),1),"")</f>
        <v/>
      </c>
      <c r="AA172" s="43" t="str">
        <f ca="1">IF(AB172="","",IF(INDEX(Data!$BR:$BR,MATCH(AB172,Data!$A:$A,0),1)=0,"",INDEX(Data!$BR:$BR,MATCH(AB172,Data!$A:$A,0),1)))</f>
        <v/>
      </c>
      <c r="AB172" s="43" t="str">
        <f ca="1">IFERROR(INDEX(Data!$A$1:AC$1002,_xlfn.AGGREGATE(15,6,(OFFSET(Data!$A$1,0,MATCH(AB$6,Data!$1:$1,0)-1,1000,1)=IF(AB$7="","Yes",AB$7))/(OFFSET(Data!$A$1,0,MATCH(AB$6,Data!$1:$1,0)-1,1000,1)=IF(AB$7="","Yes",AB$7))*ROW(Data!$C$1:$C$1002),ROW(AB172)-ROW(AB$7)),1),"")</f>
        <v/>
      </c>
      <c r="AC172" s="43" t="str">
        <f ca="1">IF(AD172="","",IF(INDEX(Data!$BR:$BR,MATCH(AD172,Data!$A:$A,0),1)=0,"",INDEX(Data!$BR:$BR,MATCH(AD172,Data!$A:$A,0),1)))</f>
        <v/>
      </c>
      <c r="AD172" s="43" t="str">
        <f ca="1">IFERROR(INDEX(Data!$A$1:AE$1002,_xlfn.AGGREGATE(15,6,(OFFSET(Data!$A$1,0,MATCH(AD$6,Data!$1:$1,0)-1,1000,1)=IF(AD$7="","Yes",AD$7))/(OFFSET(Data!$A$1,0,MATCH(AD$6,Data!$1:$1,0)-1,1000,1)=IF(AD$7="","Yes",AD$7))*ROW(Data!$C$1:$C$1002),ROW(AD172)-ROW(AD$7)),1),"")</f>
        <v/>
      </c>
      <c r="AE172" s="43" t="str">
        <f ca="1">IF(AF172="","",IF(INDEX(Data!$BR:$BR,MATCH(AF172,Data!$A:$A,0),1)=0,"",INDEX(Data!$BR:$BR,MATCH(AF172,Data!$A:$A,0),1)))</f>
        <v/>
      </c>
      <c r="AF172" s="43" t="str">
        <f ca="1">IFERROR(INDEX(Data!$A$1:AM$1002,_xlfn.AGGREGATE(15,6,(OFFSET(Data!$A$1,0,MATCH(AF$6,Data!$1:$1,0)-1,1000,1)=IF(AF$7="","Yes",AF$7))/(OFFSET(Data!$A$1,0,MATCH(AF$6,Data!$1:$1,0)-1,1000,1)=IF(AF$7="","Yes",AF$7))*ROW(Data!$C$1:$C$1002),ROW(AF172)-ROW(AF$7)),1),"")</f>
        <v/>
      </c>
      <c r="AG172" s="43" t="str">
        <f ca="1">IF(AH172="","",IF(INDEX(Data!$BR:$BR,MATCH(AH172,Data!$A:$A,0),1)=0,"",INDEX(Data!$BR:$BR,MATCH(AH172,Data!$A:$A,0),1)))</f>
        <v/>
      </c>
      <c r="AH172" s="43" t="str">
        <f ca="1">IFERROR(INDEX(Data!$A$1:AO$1002,_xlfn.AGGREGATE(15,6,(OFFSET(Data!$A$1,0,MATCH(AH$6,Data!$1:$1,0)-1,1000,1)=IF(AH$7="","Yes",AH$7))/(OFFSET(Data!$A$1,0,MATCH(AH$6,Data!$1:$1,0)-1,1000,1)=IF(AH$7="","Yes",AH$7))*ROW(Data!$C$1:$C$1002),ROW(AH172)-ROW(AH$7)),1),"")</f>
        <v/>
      </c>
      <c r="AI172" s="43" t="str">
        <f ca="1">IF(AJ172="","",IF(INDEX(Data!$BR:$BR,MATCH(AJ172,Data!$A:$A,0),1)=0,"",INDEX(Data!$BR:$BR,MATCH(AJ172,Data!$A:$A,0),1)))</f>
        <v/>
      </c>
      <c r="AJ172" s="43" t="str">
        <f ca="1">IFERROR(INDEX(Data!$A$1:AQ$1002,_xlfn.AGGREGATE(15,6,(OFFSET(Data!$A$1,0,MATCH(AJ$6,Data!$1:$1,0)-1,1000,1)=IF(AJ$7="","Yes",AJ$7))/(OFFSET(Data!$A$1,0,MATCH(AJ$6,Data!$1:$1,0)-1,1000,1)=IF(AJ$7="","Yes",AJ$7))*ROW(Data!$C$1:$C$1002),ROW(AJ172)-ROW(AJ$7)),1),"")</f>
        <v/>
      </c>
      <c r="AK172" s="43" t="str">
        <f ca="1">IF(AL172="","",IF(INDEX(Data!$BR:$BR,MATCH(AL172,Data!$A:$A,0),1)=0,"",INDEX(Data!$BR:$BR,MATCH(AL172,Data!$A:$A,0),1)))</f>
        <v/>
      </c>
      <c r="AL172" s="43" t="str">
        <f ca="1">IFERROR(INDEX(Data!$A$1:AS$1002,_xlfn.AGGREGATE(15,6,(OFFSET(Data!$A$1,0,MATCH(AL$6,Data!$1:$1,0)-1,1000,1)=IF(AL$7="","Yes",AL$7))/(OFFSET(Data!$A$1,0,MATCH(AL$6,Data!$1:$1,0)-1,1000,1)=IF(AL$7="","Yes",AL$7))*ROW(Data!$C$1:$C$1002),ROW(AL172)-ROW(AL$7)),1),"")</f>
        <v/>
      </c>
      <c r="AM172" s="43" t="str">
        <f ca="1">IF(AN172="","",IF(INDEX(Data!$BR:$BR,MATCH(AN172,Data!$A:$A,0),1)=0,"",INDEX(Data!$BR:$BR,MATCH(AN172,Data!$A:$A,0),1)))</f>
        <v/>
      </c>
      <c r="AN172" s="43" t="str">
        <f ca="1">IFERROR(INDEX(Data!$A$1:AU$1002,_xlfn.AGGREGATE(15,6,(OFFSET(Data!$A$1,0,MATCH(AN$6,Data!$1:$1,0)-1,1000,1)=IF(AN$7="","Yes",AN$7))/(OFFSET(Data!$A$1,0,MATCH(AN$6,Data!$1:$1,0)-1,1000,1)=IF(AN$7="","Yes",AN$7))*ROW(Data!$C$1:$C$1002),ROW(AN172)-ROW(AN$7)),1),"")</f>
        <v/>
      </c>
    </row>
    <row r="173" spans="1:40" x14ac:dyDescent="0.4">
      <c r="A173" s="43" t="str">
        <f ca="1">IF(B173="","",IF(INDEX(Data!$BR:$BR,MATCH(B173,Data!$A:$A,0),1)=0,"",INDEX(Data!$BR:$BR,MATCH(B173,Data!$A:$A,0),1)))</f>
        <v/>
      </c>
      <c r="B173" s="43" t="str">
        <f ca="1">IFERROR(INDEX(Data!A$1:$A$1002,_xlfn.AGGREGATE(15,6,(OFFSET(Data!$A$1,0,MATCH(B$6,Data!$1:$1,0)-1,1000,1)=IF(B$7="","Yes",B$7))/(OFFSET(Data!$A$1,0,MATCH(B$6,Data!$1:$1,0)-1,1000,1)=IF(B$7="","Yes",B$7))*ROW(Data!$C$1:$C$1002),ROW(B173)-ROW(B$7)),1),"")</f>
        <v/>
      </c>
      <c r="C173" s="43" t="str">
        <f ca="1">IF(D173="","",IF(INDEX(Data!$BR:$BR,MATCH(D173,Data!$A:$A,0),1)=0,"",INDEX(Data!$BR:$BR,MATCH(D173,Data!$A:$A,0),1)))</f>
        <v/>
      </c>
      <c r="D173" s="43" t="str">
        <f ca="1">IFERROR(INDEX(Data!$A$1:C$1002,_xlfn.AGGREGATE(15,6,(OFFSET(Data!$A$1,0,MATCH(D$6,Data!$1:$1,0)-1,1000,1)=IF(D$7="","Yes",D$7))/(OFFSET(Data!$A$1,0,MATCH(D$6,Data!$1:$1,0)-1,1000,1)=IF(D$7="","Yes",D$7))*ROW(Data!$C$1:$C$1002),ROW(D173)-ROW(D$7)),1),"")</f>
        <v/>
      </c>
      <c r="E173" s="43" t="str">
        <f ca="1">IF(F173="","",IF(INDEX(Data!$BR:$BR,MATCH(F173,Data!$A:$A,0),1)=0,"",INDEX(Data!$BR:$BR,MATCH(F173,Data!$A:$A,0),1)))</f>
        <v/>
      </c>
      <c r="F173" s="43" t="str">
        <f ca="1">IFERROR(INDEX(Data!$A$1:E$1002,_xlfn.AGGREGATE(15,6,(OFFSET(Data!$A$1,0,MATCH(F$6,Data!$1:$1,0)-1,1000,1)=IF(F$7="","Yes",F$7))/(OFFSET(Data!$A$1,0,MATCH(F$6,Data!$1:$1,0)-1,1000,1)=IF(F$7="","Yes",F$7))*ROW(Data!$C$1:$C$1002),ROW(F173)-ROW(F$7)),1),"")</f>
        <v/>
      </c>
      <c r="G173" s="43" t="str">
        <f ca="1">IF(H173="","",IF(INDEX(Data!$BR:$BR,MATCH(H173,Data!$A:$A,0),1)=0,"",INDEX(Data!$BR:$BR,MATCH(H173,Data!$A:$A,0),1)))</f>
        <v/>
      </c>
      <c r="H173" s="43" t="str">
        <f ca="1">IFERROR(INDEX(Data!$A$1:G$1002,_xlfn.AGGREGATE(15,6,(OFFSET(Data!$A$1,0,MATCH(H$6,Data!$1:$1,0)-1,1000,1)=IF(H$7="","Yes",H$7))/(OFFSET(Data!$A$1,0,MATCH(H$6,Data!$1:$1,0)-1,1000,1)=IF(H$7="","Yes",H$7))*ROW(Data!$C$1:$C$1002),ROW(H173)-ROW(H$7)),1),"")</f>
        <v/>
      </c>
      <c r="I173" s="43" t="str">
        <f ca="1">IF(J173="","",IF(INDEX(Data!$BR:$BR,MATCH(J173,Data!$A:$A,0),1)=0,"",INDEX(Data!$BR:$BR,MATCH(J173,Data!$A:$A,0),1)))</f>
        <v/>
      </c>
      <c r="J173" s="43" t="str">
        <f ca="1">IFERROR(INDEX(Data!$A$1:I$1002,_xlfn.AGGREGATE(15,6,(OFFSET(Data!$A$1,0,MATCH(J$6,Data!$1:$1,0)-1,1000,1)=IF(J$7="","Yes",J$7))/(OFFSET(Data!$A$1,0,MATCH(J$6,Data!$1:$1,0)-1,1000,1)=IF(J$7="","Yes",J$7))*ROW(Data!$C$1:$C$1002),ROW(J173)-ROW(J$7)),1),"")</f>
        <v/>
      </c>
      <c r="K173" s="43" t="str">
        <f ca="1">IF(L173="","",IF(INDEX(Data!$BR:$BR,MATCH(L173,Data!$A:$A,0),1)=0,"",INDEX(Data!$BR:$BR,MATCH(L173,Data!$A:$A,0),1)))</f>
        <v/>
      </c>
      <c r="L173" s="43" t="str">
        <f ca="1">IFERROR(INDEX(Data!$A$1:K$1002,_xlfn.AGGREGATE(15,6,(OFFSET(Data!$A$1,0,MATCH(L$6,Data!$1:$1,0)-1,1000,1)=IF(L$7="","Yes",L$7))/(OFFSET(Data!$A$1,0,MATCH(L$6,Data!$1:$1,0)-1,1000,1)=IF(L$7="","Yes",L$7))*ROW(Data!$C$1:$C$1002),ROW(L173)-ROW(L$7)),1),"")</f>
        <v/>
      </c>
      <c r="M173" s="43" t="str">
        <f ca="1">IF(N173="","",IF(INDEX(Data!$BR:$BR,MATCH(N173,Data!$A:$A,0),1)=0,"",INDEX(Data!$BR:$BR,MATCH(N173,Data!$A:$A,0),1)))</f>
        <v/>
      </c>
      <c r="N173" s="43" t="str">
        <f ca="1">IFERROR(INDEX(Data!$A$1:M$1002,_xlfn.AGGREGATE(15,6,(OFFSET(Data!$A$1,0,MATCH(N$6,Data!$1:$1,0)-1,1000,1)=IF(N$7="","Yes",N$7))/(OFFSET(Data!$A$1,0,MATCH(N$6,Data!$1:$1,0)-1,1000,1)=IF(N$7="","Yes",N$7))*ROW(Data!$C$1:$C$1002),ROW(N173)-ROW(N$7)),1),"")</f>
        <v/>
      </c>
      <c r="O173" s="43" t="str">
        <f ca="1">IF(P173="","",IF(INDEX(Data!$BR:$BR,MATCH(P173,Data!$A:$A,0),1)=0,"",INDEX(Data!$BR:$BR,MATCH(P173,Data!$A:$A,0),1)))</f>
        <v/>
      </c>
      <c r="P173" s="43" t="str">
        <f ca="1">IFERROR(INDEX(Data!$A$1:O$1002,_xlfn.AGGREGATE(15,6,(OFFSET(Data!$A$1,0,MATCH(P$6,Data!$1:$1,0)-1,1000,1)=IF(P$7="","Yes",P$7))/(OFFSET(Data!$A$1,0,MATCH(P$6,Data!$1:$1,0)-1,1000,1)=IF(P$7="","Yes",P$7))*ROW(Data!$C$1:$C$1002),ROW(P173)-ROW(P$7)),1),"")</f>
        <v/>
      </c>
      <c r="Q173" s="43" t="str">
        <f ca="1">IF(R173="","",IF(INDEX(Data!$BR:$BR,MATCH(R173,Data!$A:$A,0),1)=0,"",INDEX(Data!$BR:$BR,MATCH(R173,Data!$A:$A,0),1)))</f>
        <v/>
      </c>
      <c r="R173" s="43" t="str">
        <f ca="1">IFERROR(INDEX(Data!$A$1:Q$1002,_xlfn.AGGREGATE(15,6,(OFFSET(Data!$A$1,0,MATCH(R$6,Data!$1:$1,0)-1,1000,1)=IF(R$7="","Yes",R$7))/(OFFSET(Data!$A$1,0,MATCH(R$6,Data!$1:$1,0)-1,1000,1)=IF(R$7="","Yes",R$7))*ROW(Data!$C$1:$C$1002),ROW(R173)-ROW(R$7)),1),"")</f>
        <v/>
      </c>
      <c r="S173" s="43" t="str">
        <f ca="1">IF(T173="","",IF(INDEX(Data!$BR:$BR,MATCH(T173,Data!$A:$A,0),1)=0,"",INDEX(Data!$BR:$BR,MATCH(T173,Data!$A:$A,0),1)))</f>
        <v/>
      </c>
      <c r="T173" s="43" t="str">
        <f ca="1">IFERROR(INDEX(Data!$A$1:R$1002,_xlfn.AGGREGATE(15,6,(OFFSET(Data!$A$1,0,MATCH(T$6,Data!$1:$1,0)-1,1000,1)=IF(T$7="","Yes",T$7))/(OFFSET(Data!$A$1,0,MATCH(T$6,Data!$1:$1,0)-1,1000,1)=IF(T$7="","Yes",T$7))*ROW(Data!$C$1:$C$1002),ROW(T173)-ROW(T$7)),1),"")</f>
        <v/>
      </c>
      <c r="U173" s="43" t="str">
        <f ca="1">IF(V173="","",IF(INDEX(Data!$BR:$BR,MATCH(V173,Data!$A:$A,0),1)=0,"",INDEX(Data!$BR:$BR,MATCH(V173,Data!$A:$A,0),1)))</f>
        <v/>
      </c>
      <c r="V173" s="43" t="str">
        <f ca="1">IFERROR(INDEX(Data!$A$1:T$1002,_xlfn.AGGREGATE(15,6,(OFFSET(Data!$A$1,0,MATCH(V$6,Data!$1:$1,0)-1,1000,1)=IF(V$7="","Yes",V$7))/(OFFSET(Data!$A$1,0,MATCH(V$6,Data!$1:$1,0)-1,1000,1)=IF(V$7="","Yes",V$7))*ROW(Data!$C$1:$C$1002),ROW(V173)-ROW(V$7)),1),"")</f>
        <v/>
      </c>
      <c r="W173" s="43" t="str">
        <f ca="1">IF(X173="","",IF(INDEX(Data!$BR:$BR,MATCH(X173,Data!$A:$A,0),1)=0,"",INDEX(Data!$BR:$BR,MATCH(X173,Data!$A:$A,0),1)))</f>
        <v/>
      </c>
      <c r="X173" s="43" t="str">
        <f ca="1">IFERROR(INDEX(Data!$A$1:Y$1002,_xlfn.AGGREGATE(15,6,(OFFSET(Data!$A$1,0,MATCH(X$6,Data!$1:$1,0)-1,1000,1)=IF(X$7="","Yes",X$7))/(OFFSET(Data!$A$1,0,MATCH(X$6,Data!$1:$1,0)-1,1000,1)=IF(X$7="","Yes",X$7))*ROW(Data!$C$1:$C$1002),ROW(X173)-ROW(X$7)),1),"")</f>
        <v/>
      </c>
      <c r="Y173" s="43" t="str">
        <f ca="1">IF(Z173="","",IF(INDEX(Data!$BR:$BR,MATCH(Z173,Data!$A:$A,0),1)=0,"",INDEX(Data!$BR:$BR,MATCH(Z173,Data!$A:$A,0),1)))</f>
        <v/>
      </c>
      <c r="Z173" s="43" t="str">
        <f ca="1">IFERROR(INDEX(Data!$A$1:AA$1002,_xlfn.AGGREGATE(15,6,(OFFSET(Data!$A$1,0,MATCH(Z$6,Data!$1:$1,0)-1,1000,1)=IF(Z$7="","Yes",Z$7))/(OFFSET(Data!$A$1,0,MATCH(Z$6,Data!$1:$1,0)-1,1000,1)=IF(Z$7="","Yes",Z$7))*ROW(Data!$C$1:$C$1002),ROW(Z173)-ROW(Z$7)),1),"")</f>
        <v/>
      </c>
      <c r="AA173" s="43" t="str">
        <f ca="1">IF(AB173="","",IF(INDEX(Data!$BR:$BR,MATCH(AB173,Data!$A:$A,0),1)=0,"",INDEX(Data!$BR:$BR,MATCH(AB173,Data!$A:$A,0),1)))</f>
        <v/>
      </c>
      <c r="AB173" s="43" t="str">
        <f ca="1">IFERROR(INDEX(Data!$A$1:AC$1002,_xlfn.AGGREGATE(15,6,(OFFSET(Data!$A$1,0,MATCH(AB$6,Data!$1:$1,0)-1,1000,1)=IF(AB$7="","Yes",AB$7))/(OFFSET(Data!$A$1,0,MATCH(AB$6,Data!$1:$1,0)-1,1000,1)=IF(AB$7="","Yes",AB$7))*ROW(Data!$C$1:$C$1002),ROW(AB173)-ROW(AB$7)),1),"")</f>
        <v/>
      </c>
      <c r="AC173" s="43" t="str">
        <f ca="1">IF(AD173="","",IF(INDEX(Data!$BR:$BR,MATCH(AD173,Data!$A:$A,0),1)=0,"",INDEX(Data!$BR:$BR,MATCH(AD173,Data!$A:$A,0),1)))</f>
        <v/>
      </c>
      <c r="AD173" s="43" t="str">
        <f ca="1">IFERROR(INDEX(Data!$A$1:AE$1002,_xlfn.AGGREGATE(15,6,(OFFSET(Data!$A$1,0,MATCH(AD$6,Data!$1:$1,0)-1,1000,1)=IF(AD$7="","Yes",AD$7))/(OFFSET(Data!$A$1,0,MATCH(AD$6,Data!$1:$1,0)-1,1000,1)=IF(AD$7="","Yes",AD$7))*ROW(Data!$C$1:$C$1002),ROW(AD173)-ROW(AD$7)),1),"")</f>
        <v/>
      </c>
      <c r="AE173" s="43" t="str">
        <f ca="1">IF(AF173="","",IF(INDEX(Data!$BR:$BR,MATCH(AF173,Data!$A:$A,0),1)=0,"",INDEX(Data!$BR:$BR,MATCH(AF173,Data!$A:$A,0),1)))</f>
        <v/>
      </c>
      <c r="AF173" s="43" t="str">
        <f ca="1">IFERROR(INDEX(Data!$A$1:AM$1002,_xlfn.AGGREGATE(15,6,(OFFSET(Data!$A$1,0,MATCH(AF$6,Data!$1:$1,0)-1,1000,1)=IF(AF$7="","Yes",AF$7))/(OFFSET(Data!$A$1,0,MATCH(AF$6,Data!$1:$1,0)-1,1000,1)=IF(AF$7="","Yes",AF$7))*ROW(Data!$C$1:$C$1002),ROW(AF173)-ROW(AF$7)),1),"")</f>
        <v/>
      </c>
      <c r="AG173" s="43" t="str">
        <f ca="1">IF(AH173="","",IF(INDEX(Data!$BR:$BR,MATCH(AH173,Data!$A:$A,0),1)=0,"",INDEX(Data!$BR:$BR,MATCH(AH173,Data!$A:$A,0),1)))</f>
        <v/>
      </c>
      <c r="AH173" s="43" t="str">
        <f ca="1">IFERROR(INDEX(Data!$A$1:AO$1002,_xlfn.AGGREGATE(15,6,(OFFSET(Data!$A$1,0,MATCH(AH$6,Data!$1:$1,0)-1,1000,1)=IF(AH$7="","Yes",AH$7))/(OFFSET(Data!$A$1,0,MATCH(AH$6,Data!$1:$1,0)-1,1000,1)=IF(AH$7="","Yes",AH$7))*ROW(Data!$C$1:$C$1002),ROW(AH173)-ROW(AH$7)),1),"")</f>
        <v/>
      </c>
      <c r="AI173" s="43" t="str">
        <f ca="1">IF(AJ173="","",IF(INDEX(Data!$BR:$BR,MATCH(AJ173,Data!$A:$A,0),1)=0,"",INDEX(Data!$BR:$BR,MATCH(AJ173,Data!$A:$A,0),1)))</f>
        <v/>
      </c>
      <c r="AJ173" s="43" t="str">
        <f ca="1">IFERROR(INDEX(Data!$A$1:AQ$1002,_xlfn.AGGREGATE(15,6,(OFFSET(Data!$A$1,0,MATCH(AJ$6,Data!$1:$1,0)-1,1000,1)=IF(AJ$7="","Yes",AJ$7))/(OFFSET(Data!$A$1,0,MATCH(AJ$6,Data!$1:$1,0)-1,1000,1)=IF(AJ$7="","Yes",AJ$7))*ROW(Data!$C$1:$C$1002),ROW(AJ173)-ROW(AJ$7)),1),"")</f>
        <v/>
      </c>
      <c r="AK173" s="43" t="str">
        <f ca="1">IF(AL173="","",IF(INDEX(Data!$BR:$BR,MATCH(AL173,Data!$A:$A,0),1)=0,"",INDEX(Data!$BR:$BR,MATCH(AL173,Data!$A:$A,0),1)))</f>
        <v/>
      </c>
      <c r="AL173" s="43" t="str">
        <f ca="1">IFERROR(INDEX(Data!$A$1:AS$1002,_xlfn.AGGREGATE(15,6,(OFFSET(Data!$A$1,0,MATCH(AL$6,Data!$1:$1,0)-1,1000,1)=IF(AL$7="","Yes",AL$7))/(OFFSET(Data!$A$1,0,MATCH(AL$6,Data!$1:$1,0)-1,1000,1)=IF(AL$7="","Yes",AL$7))*ROW(Data!$C$1:$C$1002),ROW(AL173)-ROW(AL$7)),1),"")</f>
        <v/>
      </c>
      <c r="AM173" s="43" t="str">
        <f ca="1">IF(AN173="","",IF(INDEX(Data!$BR:$BR,MATCH(AN173,Data!$A:$A,0),1)=0,"",INDEX(Data!$BR:$BR,MATCH(AN173,Data!$A:$A,0),1)))</f>
        <v/>
      </c>
      <c r="AN173" s="43" t="str">
        <f ca="1">IFERROR(INDEX(Data!$A$1:AU$1002,_xlfn.AGGREGATE(15,6,(OFFSET(Data!$A$1,0,MATCH(AN$6,Data!$1:$1,0)-1,1000,1)=IF(AN$7="","Yes",AN$7))/(OFFSET(Data!$A$1,0,MATCH(AN$6,Data!$1:$1,0)-1,1000,1)=IF(AN$7="","Yes",AN$7))*ROW(Data!$C$1:$C$1002),ROW(AN173)-ROW(AN$7)),1),"")</f>
        <v/>
      </c>
    </row>
    <row r="174" spans="1:40" x14ac:dyDescent="0.4">
      <c r="A174" s="43" t="str">
        <f ca="1">IF(B174="","",IF(INDEX(Data!$BR:$BR,MATCH(B174,Data!$A:$A,0),1)=0,"",INDEX(Data!$BR:$BR,MATCH(B174,Data!$A:$A,0),1)))</f>
        <v/>
      </c>
      <c r="B174" s="43" t="str">
        <f ca="1">IFERROR(INDEX(Data!A$1:$A$1002,_xlfn.AGGREGATE(15,6,(OFFSET(Data!$A$1,0,MATCH(B$6,Data!$1:$1,0)-1,1000,1)=IF(B$7="","Yes",B$7))/(OFFSET(Data!$A$1,0,MATCH(B$6,Data!$1:$1,0)-1,1000,1)=IF(B$7="","Yes",B$7))*ROW(Data!$C$1:$C$1002),ROW(B174)-ROW(B$7)),1),"")</f>
        <v/>
      </c>
      <c r="C174" s="43" t="str">
        <f ca="1">IF(D174="","",IF(INDEX(Data!$BR:$BR,MATCH(D174,Data!$A:$A,0),1)=0,"",INDEX(Data!$BR:$BR,MATCH(D174,Data!$A:$A,0),1)))</f>
        <v/>
      </c>
      <c r="D174" s="43" t="str">
        <f ca="1">IFERROR(INDEX(Data!$A$1:C$1002,_xlfn.AGGREGATE(15,6,(OFFSET(Data!$A$1,0,MATCH(D$6,Data!$1:$1,0)-1,1000,1)=IF(D$7="","Yes",D$7))/(OFFSET(Data!$A$1,0,MATCH(D$6,Data!$1:$1,0)-1,1000,1)=IF(D$7="","Yes",D$7))*ROW(Data!$C$1:$C$1002),ROW(D174)-ROW(D$7)),1),"")</f>
        <v/>
      </c>
      <c r="E174" s="43" t="str">
        <f ca="1">IF(F174="","",IF(INDEX(Data!$BR:$BR,MATCH(F174,Data!$A:$A,0),1)=0,"",INDEX(Data!$BR:$BR,MATCH(F174,Data!$A:$A,0),1)))</f>
        <v/>
      </c>
      <c r="F174" s="43" t="str">
        <f ca="1">IFERROR(INDEX(Data!$A$1:E$1002,_xlfn.AGGREGATE(15,6,(OFFSET(Data!$A$1,0,MATCH(F$6,Data!$1:$1,0)-1,1000,1)=IF(F$7="","Yes",F$7))/(OFFSET(Data!$A$1,0,MATCH(F$6,Data!$1:$1,0)-1,1000,1)=IF(F$7="","Yes",F$7))*ROW(Data!$C$1:$C$1002),ROW(F174)-ROW(F$7)),1),"")</f>
        <v/>
      </c>
      <c r="G174" s="43" t="str">
        <f ca="1">IF(H174="","",IF(INDEX(Data!$BR:$BR,MATCH(H174,Data!$A:$A,0),1)=0,"",INDEX(Data!$BR:$BR,MATCH(H174,Data!$A:$A,0),1)))</f>
        <v/>
      </c>
      <c r="H174" s="43" t="str">
        <f ca="1">IFERROR(INDEX(Data!$A$1:G$1002,_xlfn.AGGREGATE(15,6,(OFFSET(Data!$A$1,0,MATCH(H$6,Data!$1:$1,0)-1,1000,1)=IF(H$7="","Yes",H$7))/(OFFSET(Data!$A$1,0,MATCH(H$6,Data!$1:$1,0)-1,1000,1)=IF(H$7="","Yes",H$7))*ROW(Data!$C$1:$C$1002),ROW(H174)-ROW(H$7)),1),"")</f>
        <v/>
      </c>
      <c r="I174" s="43" t="str">
        <f ca="1">IF(J174="","",IF(INDEX(Data!$BR:$BR,MATCH(J174,Data!$A:$A,0),1)=0,"",INDEX(Data!$BR:$BR,MATCH(J174,Data!$A:$A,0),1)))</f>
        <v/>
      </c>
      <c r="J174" s="43" t="str">
        <f ca="1">IFERROR(INDEX(Data!$A$1:I$1002,_xlfn.AGGREGATE(15,6,(OFFSET(Data!$A$1,0,MATCH(J$6,Data!$1:$1,0)-1,1000,1)=IF(J$7="","Yes",J$7))/(OFFSET(Data!$A$1,0,MATCH(J$6,Data!$1:$1,0)-1,1000,1)=IF(J$7="","Yes",J$7))*ROW(Data!$C$1:$C$1002),ROW(J174)-ROW(J$7)),1),"")</f>
        <v/>
      </c>
      <c r="K174" s="43" t="str">
        <f ca="1">IF(L174="","",IF(INDEX(Data!$BR:$BR,MATCH(L174,Data!$A:$A,0),1)=0,"",INDEX(Data!$BR:$BR,MATCH(L174,Data!$A:$A,0),1)))</f>
        <v/>
      </c>
      <c r="L174" s="43" t="str">
        <f ca="1">IFERROR(INDEX(Data!$A$1:K$1002,_xlfn.AGGREGATE(15,6,(OFFSET(Data!$A$1,0,MATCH(L$6,Data!$1:$1,0)-1,1000,1)=IF(L$7="","Yes",L$7))/(OFFSET(Data!$A$1,0,MATCH(L$6,Data!$1:$1,0)-1,1000,1)=IF(L$7="","Yes",L$7))*ROW(Data!$C$1:$C$1002),ROW(L174)-ROW(L$7)),1),"")</f>
        <v/>
      </c>
      <c r="M174" s="43" t="str">
        <f ca="1">IF(N174="","",IF(INDEX(Data!$BR:$BR,MATCH(N174,Data!$A:$A,0),1)=0,"",INDEX(Data!$BR:$BR,MATCH(N174,Data!$A:$A,0),1)))</f>
        <v/>
      </c>
      <c r="N174" s="43" t="str">
        <f ca="1">IFERROR(INDEX(Data!$A$1:M$1002,_xlfn.AGGREGATE(15,6,(OFFSET(Data!$A$1,0,MATCH(N$6,Data!$1:$1,0)-1,1000,1)=IF(N$7="","Yes",N$7))/(OFFSET(Data!$A$1,0,MATCH(N$6,Data!$1:$1,0)-1,1000,1)=IF(N$7="","Yes",N$7))*ROW(Data!$C$1:$C$1002),ROW(N174)-ROW(N$7)),1),"")</f>
        <v/>
      </c>
      <c r="O174" s="43" t="str">
        <f ca="1">IF(P174="","",IF(INDEX(Data!$BR:$BR,MATCH(P174,Data!$A:$A,0),1)=0,"",INDEX(Data!$BR:$BR,MATCH(P174,Data!$A:$A,0),1)))</f>
        <v/>
      </c>
      <c r="P174" s="43" t="str">
        <f ca="1">IFERROR(INDEX(Data!$A$1:O$1002,_xlfn.AGGREGATE(15,6,(OFFSET(Data!$A$1,0,MATCH(P$6,Data!$1:$1,0)-1,1000,1)=IF(P$7="","Yes",P$7))/(OFFSET(Data!$A$1,0,MATCH(P$6,Data!$1:$1,0)-1,1000,1)=IF(P$7="","Yes",P$7))*ROW(Data!$C$1:$C$1002),ROW(P174)-ROW(P$7)),1),"")</f>
        <v/>
      </c>
      <c r="Q174" s="43" t="str">
        <f ca="1">IF(R174="","",IF(INDEX(Data!$BR:$BR,MATCH(R174,Data!$A:$A,0),1)=0,"",INDEX(Data!$BR:$BR,MATCH(R174,Data!$A:$A,0),1)))</f>
        <v/>
      </c>
      <c r="R174" s="43" t="str">
        <f ca="1">IFERROR(INDEX(Data!$A$1:Q$1002,_xlfn.AGGREGATE(15,6,(OFFSET(Data!$A$1,0,MATCH(R$6,Data!$1:$1,0)-1,1000,1)=IF(R$7="","Yes",R$7))/(OFFSET(Data!$A$1,0,MATCH(R$6,Data!$1:$1,0)-1,1000,1)=IF(R$7="","Yes",R$7))*ROW(Data!$C$1:$C$1002),ROW(R174)-ROW(R$7)),1),"")</f>
        <v/>
      </c>
      <c r="S174" s="43" t="str">
        <f ca="1">IF(T174="","",IF(INDEX(Data!$BR:$BR,MATCH(T174,Data!$A:$A,0),1)=0,"",INDEX(Data!$BR:$BR,MATCH(T174,Data!$A:$A,0),1)))</f>
        <v/>
      </c>
      <c r="T174" s="43" t="str">
        <f ca="1">IFERROR(INDEX(Data!$A$1:R$1002,_xlfn.AGGREGATE(15,6,(OFFSET(Data!$A$1,0,MATCH(T$6,Data!$1:$1,0)-1,1000,1)=IF(T$7="","Yes",T$7))/(OFFSET(Data!$A$1,0,MATCH(T$6,Data!$1:$1,0)-1,1000,1)=IF(T$7="","Yes",T$7))*ROW(Data!$C$1:$C$1002),ROW(T174)-ROW(T$7)),1),"")</f>
        <v/>
      </c>
      <c r="U174" s="43" t="str">
        <f ca="1">IF(V174="","",IF(INDEX(Data!$BR:$BR,MATCH(V174,Data!$A:$A,0),1)=0,"",INDEX(Data!$BR:$BR,MATCH(V174,Data!$A:$A,0),1)))</f>
        <v/>
      </c>
      <c r="V174" s="43" t="str">
        <f ca="1">IFERROR(INDEX(Data!$A$1:T$1002,_xlfn.AGGREGATE(15,6,(OFFSET(Data!$A$1,0,MATCH(V$6,Data!$1:$1,0)-1,1000,1)=IF(V$7="","Yes",V$7))/(OFFSET(Data!$A$1,0,MATCH(V$6,Data!$1:$1,0)-1,1000,1)=IF(V$7="","Yes",V$7))*ROW(Data!$C$1:$C$1002),ROW(V174)-ROW(V$7)),1),"")</f>
        <v/>
      </c>
      <c r="W174" s="43" t="str">
        <f ca="1">IF(X174="","",IF(INDEX(Data!$BR:$BR,MATCH(X174,Data!$A:$A,0),1)=0,"",INDEX(Data!$BR:$BR,MATCH(X174,Data!$A:$A,0),1)))</f>
        <v/>
      </c>
      <c r="X174" s="43" t="str">
        <f ca="1">IFERROR(INDEX(Data!$A$1:Y$1002,_xlfn.AGGREGATE(15,6,(OFFSET(Data!$A$1,0,MATCH(X$6,Data!$1:$1,0)-1,1000,1)=IF(X$7="","Yes",X$7))/(OFFSET(Data!$A$1,0,MATCH(X$6,Data!$1:$1,0)-1,1000,1)=IF(X$7="","Yes",X$7))*ROW(Data!$C$1:$C$1002),ROW(X174)-ROW(X$7)),1),"")</f>
        <v/>
      </c>
      <c r="Y174" s="43" t="str">
        <f ca="1">IF(Z174="","",IF(INDEX(Data!$BR:$BR,MATCH(Z174,Data!$A:$A,0),1)=0,"",INDEX(Data!$BR:$BR,MATCH(Z174,Data!$A:$A,0),1)))</f>
        <v/>
      </c>
      <c r="Z174" s="43" t="str">
        <f ca="1">IFERROR(INDEX(Data!$A$1:AA$1002,_xlfn.AGGREGATE(15,6,(OFFSET(Data!$A$1,0,MATCH(Z$6,Data!$1:$1,0)-1,1000,1)=IF(Z$7="","Yes",Z$7))/(OFFSET(Data!$A$1,0,MATCH(Z$6,Data!$1:$1,0)-1,1000,1)=IF(Z$7="","Yes",Z$7))*ROW(Data!$C$1:$C$1002),ROW(Z174)-ROW(Z$7)),1),"")</f>
        <v/>
      </c>
      <c r="AA174" s="43" t="str">
        <f ca="1">IF(AB174="","",IF(INDEX(Data!$BR:$BR,MATCH(AB174,Data!$A:$A,0),1)=0,"",INDEX(Data!$BR:$BR,MATCH(AB174,Data!$A:$A,0),1)))</f>
        <v/>
      </c>
      <c r="AB174" s="43" t="str">
        <f ca="1">IFERROR(INDEX(Data!$A$1:AC$1002,_xlfn.AGGREGATE(15,6,(OFFSET(Data!$A$1,0,MATCH(AB$6,Data!$1:$1,0)-1,1000,1)=IF(AB$7="","Yes",AB$7))/(OFFSET(Data!$A$1,0,MATCH(AB$6,Data!$1:$1,0)-1,1000,1)=IF(AB$7="","Yes",AB$7))*ROW(Data!$C$1:$C$1002),ROW(AB174)-ROW(AB$7)),1),"")</f>
        <v/>
      </c>
      <c r="AC174" s="43" t="str">
        <f ca="1">IF(AD174="","",IF(INDEX(Data!$BR:$BR,MATCH(AD174,Data!$A:$A,0),1)=0,"",INDEX(Data!$BR:$BR,MATCH(AD174,Data!$A:$A,0),1)))</f>
        <v/>
      </c>
      <c r="AD174" s="43" t="str">
        <f ca="1">IFERROR(INDEX(Data!$A$1:AE$1002,_xlfn.AGGREGATE(15,6,(OFFSET(Data!$A$1,0,MATCH(AD$6,Data!$1:$1,0)-1,1000,1)=IF(AD$7="","Yes",AD$7))/(OFFSET(Data!$A$1,0,MATCH(AD$6,Data!$1:$1,0)-1,1000,1)=IF(AD$7="","Yes",AD$7))*ROW(Data!$C$1:$C$1002),ROW(AD174)-ROW(AD$7)),1),"")</f>
        <v/>
      </c>
      <c r="AE174" s="43" t="str">
        <f ca="1">IF(AF174="","",IF(INDEX(Data!$BR:$BR,MATCH(AF174,Data!$A:$A,0),1)=0,"",INDEX(Data!$BR:$BR,MATCH(AF174,Data!$A:$A,0),1)))</f>
        <v/>
      </c>
      <c r="AF174" s="43" t="str">
        <f ca="1">IFERROR(INDEX(Data!$A$1:AM$1002,_xlfn.AGGREGATE(15,6,(OFFSET(Data!$A$1,0,MATCH(AF$6,Data!$1:$1,0)-1,1000,1)=IF(AF$7="","Yes",AF$7))/(OFFSET(Data!$A$1,0,MATCH(AF$6,Data!$1:$1,0)-1,1000,1)=IF(AF$7="","Yes",AF$7))*ROW(Data!$C$1:$C$1002),ROW(AF174)-ROW(AF$7)),1),"")</f>
        <v/>
      </c>
      <c r="AG174" s="43" t="str">
        <f ca="1">IF(AH174="","",IF(INDEX(Data!$BR:$BR,MATCH(AH174,Data!$A:$A,0),1)=0,"",INDEX(Data!$BR:$BR,MATCH(AH174,Data!$A:$A,0),1)))</f>
        <v/>
      </c>
      <c r="AH174" s="43" t="str">
        <f ca="1">IFERROR(INDEX(Data!$A$1:AO$1002,_xlfn.AGGREGATE(15,6,(OFFSET(Data!$A$1,0,MATCH(AH$6,Data!$1:$1,0)-1,1000,1)=IF(AH$7="","Yes",AH$7))/(OFFSET(Data!$A$1,0,MATCH(AH$6,Data!$1:$1,0)-1,1000,1)=IF(AH$7="","Yes",AH$7))*ROW(Data!$C$1:$C$1002),ROW(AH174)-ROW(AH$7)),1),"")</f>
        <v/>
      </c>
      <c r="AI174" s="43" t="str">
        <f ca="1">IF(AJ174="","",IF(INDEX(Data!$BR:$BR,MATCH(AJ174,Data!$A:$A,0),1)=0,"",INDEX(Data!$BR:$BR,MATCH(AJ174,Data!$A:$A,0),1)))</f>
        <v/>
      </c>
      <c r="AJ174" s="43" t="str">
        <f ca="1">IFERROR(INDEX(Data!$A$1:AQ$1002,_xlfn.AGGREGATE(15,6,(OFFSET(Data!$A$1,0,MATCH(AJ$6,Data!$1:$1,0)-1,1000,1)=IF(AJ$7="","Yes",AJ$7))/(OFFSET(Data!$A$1,0,MATCH(AJ$6,Data!$1:$1,0)-1,1000,1)=IF(AJ$7="","Yes",AJ$7))*ROW(Data!$C$1:$C$1002),ROW(AJ174)-ROW(AJ$7)),1),"")</f>
        <v/>
      </c>
      <c r="AK174" s="43" t="str">
        <f ca="1">IF(AL174="","",IF(INDEX(Data!$BR:$BR,MATCH(AL174,Data!$A:$A,0),1)=0,"",INDEX(Data!$BR:$BR,MATCH(AL174,Data!$A:$A,0),1)))</f>
        <v/>
      </c>
      <c r="AL174" s="43" t="str">
        <f ca="1">IFERROR(INDEX(Data!$A$1:AS$1002,_xlfn.AGGREGATE(15,6,(OFFSET(Data!$A$1,0,MATCH(AL$6,Data!$1:$1,0)-1,1000,1)=IF(AL$7="","Yes",AL$7))/(OFFSET(Data!$A$1,0,MATCH(AL$6,Data!$1:$1,0)-1,1000,1)=IF(AL$7="","Yes",AL$7))*ROW(Data!$C$1:$C$1002),ROW(AL174)-ROW(AL$7)),1),"")</f>
        <v/>
      </c>
      <c r="AM174" s="43" t="str">
        <f ca="1">IF(AN174="","",IF(INDEX(Data!$BR:$BR,MATCH(AN174,Data!$A:$A,0),1)=0,"",INDEX(Data!$BR:$BR,MATCH(AN174,Data!$A:$A,0),1)))</f>
        <v/>
      </c>
      <c r="AN174" s="43" t="str">
        <f ca="1">IFERROR(INDEX(Data!$A$1:AU$1002,_xlfn.AGGREGATE(15,6,(OFFSET(Data!$A$1,0,MATCH(AN$6,Data!$1:$1,0)-1,1000,1)=IF(AN$7="","Yes",AN$7))/(OFFSET(Data!$A$1,0,MATCH(AN$6,Data!$1:$1,0)-1,1000,1)=IF(AN$7="","Yes",AN$7))*ROW(Data!$C$1:$C$1002),ROW(AN174)-ROW(AN$7)),1),"")</f>
        <v/>
      </c>
    </row>
    <row r="175" spans="1:40" x14ac:dyDescent="0.4">
      <c r="A175" s="43" t="str">
        <f ca="1">IF(B175="","",IF(INDEX(Data!$BR:$BR,MATCH(B175,Data!$A:$A,0),1)=0,"",INDEX(Data!$BR:$BR,MATCH(B175,Data!$A:$A,0),1)))</f>
        <v/>
      </c>
      <c r="B175" s="43" t="str">
        <f ca="1">IFERROR(INDEX(Data!A$1:$A$1002,_xlfn.AGGREGATE(15,6,(OFFSET(Data!$A$1,0,MATCH(B$6,Data!$1:$1,0)-1,1000,1)=IF(B$7="","Yes",B$7))/(OFFSET(Data!$A$1,0,MATCH(B$6,Data!$1:$1,0)-1,1000,1)=IF(B$7="","Yes",B$7))*ROW(Data!$C$1:$C$1002),ROW(B175)-ROW(B$7)),1),"")</f>
        <v/>
      </c>
      <c r="C175" s="43" t="str">
        <f ca="1">IF(D175="","",IF(INDEX(Data!$BR:$BR,MATCH(D175,Data!$A:$A,0),1)=0,"",INDEX(Data!$BR:$BR,MATCH(D175,Data!$A:$A,0),1)))</f>
        <v/>
      </c>
      <c r="D175" s="43" t="str">
        <f ca="1">IFERROR(INDEX(Data!$A$1:C$1002,_xlfn.AGGREGATE(15,6,(OFFSET(Data!$A$1,0,MATCH(D$6,Data!$1:$1,0)-1,1000,1)=IF(D$7="","Yes",D$7))/(OFFSET(Data!$A$1,0,MATCH(D$6,Data!$1:$1,0)-1,1000,1)=IF(D$7="","Yes",D$7))*ROW(Data!$C$1:$C$1002),ROW(D175)-ROW(D$7)),1),"")</f>
        <v/>
      </c>
      <c r="E175" s="43" t="str">
        <f ca="1">IF(F175="","",IF(INDEX(Data!$BR:$BR,MATCH(F175,Data!$A:$A,0),1)=0,"",INDEX(Data!$BR:$BR,MATCH(F175,Data!$A:$A,0),1)))</f>
        <v/>
      </c>
      <c r="F175" s="43" t="str">
        <f ca="1">IFERROR(INDEX(Data!$A$1:E$1002,_xlfn.AGGREGATE(15,6,(OFFSET(Data!$A$1,0,MATCH(F$6,Data!$1:$1,0)-1,1000,1)=IF(F$7="","Yes",F$7))/(OFFSET(Data!$A$1,0,MATCH(F$6,Data!$1:$1,0)-1,1000,1)=IF(F$7="","Yes",F$7))*ROW(Data!$C$1:$C$1002),ROW(F175)-ROW(F$7)),1),"")</f>
        <v/>
      </c>
      <c r="G175" s="43" t="str">
        <f ca="1">IF(H175="","",IF(INDEX(Data!$BR:$BR,MATCH(H175,Data!$A:$A,0),1)=0,"",INDEX(Data!$BR:$BR,MATCH(H175,Data!$A:$A,0),1)))</f>
        <v/>
      </c>
      <c r="H175" s="43" t="str">
        <f ca="1">IFERROR(INDEX(Data!$A$1:G$1002,_xlfn.AGGREGATE(15,6,(OFFSET(Data!$A$1,0,MATCH(H$6,Data!$1:$1,0)-1,1000,1)=IF(H$7="","Yes",H$7))/(OFFSET(Data!$A$1,0,MATCH(H$6,Data!$1:$1,0)-1,1000,1)=IF(H$7="","Yes",H$7))*ROW(Data!$C$1:$C$1002),ROW(H175)-ROW(H$7)),1),"")</f>
        <v/>
      </c>
      <c r="I175" s="43" t="str">
        <f ca="1">IF(J175="","",IF(INDEX(Data!$BR:$BR,MATCH(J175,Data!$A:$A,0),1)=0,"",INDEX(Data!$BR:$BR,MATCH(J175,Data!$A:$A,0),1)))</f>
        <v/>
      </c>
      <c r="J175" s="43" t="str">
        <f ca="1">IFERROR(INDEX(Data!$A$1:I$1002,_xlfn.AGGREGATE(15,6,(OFFSET(Data!$A$1,0,MATCH(J$6,Data!$1:$1,0)-1,1000,1)=IF(J$7="","Yes",J$7))/(OFFSET(Data!$A$1,0,MATCH(J$6,Data!$1:$1,0)-1,1000,1)=IF(J$7="","Yes",J$7))*ROW(Data!$C$1:$C$1002),ROW(J175)-ROW(J$7)),1),"")</f>
        <v/>
      </c>
      <c r="K175" s="43" t="str">
        <f ca="1">IF(L175="","",IF(INDEX(Data!$BR:$BR,MATCH(L175,Data!$A:$A,0),1)=0,"",INDEX(Data!$BR:$BR,MATCH(L175,Data!$A:$A,0),1)))</f>
        <v/>
      </c>
      <c r="L175" s="43" t="str">
        <f ca="1">IFERROR(INDEX(Data!$A$1:K$1002,_xlfn.AGGREGATE(15,6,(OFFSET(Data!$A$1,0,MATCH(L$6,Data!$1:$1,0)-1,1000,1)=IF(L$7="","Yes",L$7))/(OFFSET(Data!$A$1,0,MATCH(L$6,Data!$1:$1,0)-1,1000,1)=IF(L$7="","Yes",L$7))*ROW(Data!$C$1:$C$1002),ROW(L175)-ROW(L$7)),1),"")</f>
        <v/>
      </c>
      <c r="M175" s="43" t="str">
        <f ca="1">IF(N175="","",IF(INDEX(Data!$BR:$BR,MATCH(N175,Data!$A:$A,0),1)=0,"",INDEX(Data!$BR:$BR,MATCH(N175,Data!$A:$A,0),1)))</f>
        <v/>
      </c>
      <c r="N175" s="43" t="str">
        <f ca="1">IFERROR(INDEX(Data!$A$1:M$1002,_xlfn.AGGREGATE(15,6,(OFFSET(Data!$A$1,0,MATCH(N$6,Data!$1:$1,0)-1,1000,1)=IF(N$7="","Yes",N$7))/(OFFSET(Data!$A$1,0,MATCH(N$6,Data!$1:$1,0)-1,1000,1)=IF(N$7="","Yes",N$7))*ROW(Data!$C$1:$C$1002),ROW(N175)-ROW(N$7)),1),"")</f>
        <v/>
      </c>
      <c r="O175" s="43" t="str">
        <f ca="1">IF(P175="","",IF(INDEX(Data!$BR:$BR,MATCH(P175,Data!$A:$A,0),1)=0,"",INDEX(Data!$BR:$BR,MATCH(P175,Data!$A:$A,0),1)))</f>
        <v/>
      </c>
      <c r="P175" s="43" t="str">
        <f ca="1">IFERROR(INDEX(Data!$A$1:O$1002,_xlfn.AGGREGATE(15,6,(OFFSET(Data!$A$1,0,MATCH(P$6,Data!$1:$1,0)-1,1000,1)=IF(P$7="","Yes",P$7))/(OFFSET(Data!$A$1,0,MATCH(P$6,Data!$1:$1,0)-1,1000,1)=IF(P$7="","Yes",P$7))*ROW(Data!$C$1:$C$1002),ROW(P175)-ROW(P$7)),1),"")</f>
        <v/>
      </c>
      <c r="Q175" s="43" t="str">
        <f ca="1">IF(R175="","",IF(INDEX(Data!$BR:$BR,MATCH(R175,Data!$A:$A,0),1)=0,"",INDEX(Data!$BR:$BR,MATCH(R175,Data!$A:$A,0),1)))</f>
        <v/>
      </c>
      <c r="R175" s="43" t="str">
        <f ca="1">IFERROR(INDEX(Data!$A$1:Q$1002,_xlfn.AGGREGATE(15,6,(OFFSET(Data!$A$1,0,MATCH(R$6,Data!$1:$1,0)-1,1000,1)=IF(R$7="","Yes",R$7))/(OFFSET(Data!$A$1,0,MATCH(R$6,Data!$1:$1,0)-1,1000,1)=IF(R$7="","Yes",R$7))*ROW(Data!$C$1:$C$1002),ROW(R175)-ROW(R$7)),1),"")</f>
        <v/>
      </c>
      <c r="S175" s="43" t="str">
        <f ca="1">IF(T175="","",IF(INDEX(Data!$BR:$BR,MATCH(T175,Data!$A:$A,0),1)=0,"",INDEX(Data!$BR:$BR,MATCH(T175,Data!$A:$A,0),1)))</f>
        <v/>
      </c>
      <c r="T175" s="43" t="str">
        <f ca="1">IFERROR(INDEX(Data!$A$1:R$1002,_xlfn.AGGREGATE(15,6,(OFFSET(Data!$A$1,0,MATCH(T$6,Data!$1:$1,0)-1,1000,1)=IF(T$7="","Yes",T$7))/(OFFSET(Data!$A$1,0,MATCH(T$6,Data!$1:$1,0)-1,1000,1)=IF(T$7="","Yes",T$7))*ROW(Data!$C$1:$C$1002),ROW(T175)-ROW(T$7)),1),"")</f>
        <v/>
      </c>
      <c r="U175" s="43" t="str">
        <f ca="1">IF(V175="","",IF(INDEX(Data!$BR:$BR,MATCH(V175,Data!$A:$A,0),1)=0,"",INDEX(Data!$BR:$BR,MATCH(V175,Data!$A:$A,0),1)))</f>
        <v/>
      </c>
      <c r="V175" s="43" t="str">
        <f ca="1">IFERROR(INDEX(Data!$A$1:T$1002,_xlfn.AGGREGATE(15,6,(OFFSET(Data!$A$1,0,MATCH(V$6,Data!$1:$1,0)-1,1000,1)=IF(V$7="","Yes",V$7))/(OFFSET(Data!$A$1,0,MATCH(V$6,Data!$1:$1,0)-1,1000,1)=IF(V$7="","Yes",V$7))*ROW(Data!$C$1:$C$1002),ROW(V175)-ROW(V$7)),1),"")</f>
        <v/>
      </c>
      <c r="W175" s="43" t="str">
        <f ca="1">IF(X175="","",IF(INDEX(Data!$BR:$BR,MATCH(X175,Data!$A:$A,0),1)=0,"",INDEX(Data!$BR:$BR,MATCH(X175,Data!$A:$A,0),1)))</f>
        <v/>
      </c>
      <c r="X175" s="43" t="str">
        <f ca="1">IFERROR(INDEX(Data!$A$1:Y$1002,_xlfn.AGGREGATE(15,6,(OFFSET(Data!$A$1,0,MATCH(X$6,Data!$1:$1,0)-1,1000,1)=IF(X$7="","Yes",X$7))/(OFFSET(Data!$A$1,0,MATCH(X$6,Data!$1:$1,0)-1,1000,1)=IF(X$7="","Yes",X$7))*ROW(Data!$C$1:$C$1002),ROW(X175)-ROW(X$7)),1),"")</f>
        <v/>
      </c>
      <c r="Y175" s="43" t="str">
        <f ca="1">IF(Z175="","",IF(INDEX(Data!$BR:$BR,MATCH(Z175,Data!$A:$A,0),1)=0,"",INDEX(Data!$BR:$BR,MATCH(Z175,Data!$A:$A,0),1)))</f>
        <v/>
      </c>
      <c r="Z175" s="43" t="str">
        <f ca="1">IFERROR(INDEX(Data!$A$1:AA$1002,_xlfn.AGGREGATE(15,6,(OFFSET(Data!$A$1,0,MATCH(Z$6,Data!$1:$1,0)-1,1000,1)=IF(Z$7="","Yes",Z$7))/(OFFSET(Data!$A$1,0,MATCH(Z$6,Data!$1:$1,0)-1,1000,1)=IF(Z$7="","Yes",Z$7))*ROW(Data!$C$1:$C$1002),ROW(Z175)-ROW(Z$7)),1),"")</f>
        <v/>
      </c>
      <c r="AA175" s="43" t="str">
        <f ca="1">IF(AB175="","",IF(INDEX(Data!$BR:$BR,MATCH(AB175,Data!$A:$A,0),1)=0,"",INDEX(Data!$BR:$BR,MATCH(AB175,Data!$A:$A,0),1)))</f>
        <v/>
      </c>
      <c r="AB175" s="43" t="str">
        <f ca="1">IFERROR(INDEX(Data!$A$1:AC$1002,_xlfn.AGGREGATE(15,6,(OFFSET(Data!$A$1,0,MATCH(AB$6,Data!$1:$1,0)-1,1000,1)=IF(AB$7="","Yes",AB$7))/(OFFSET(Data!$A$1,0,MATCH(AB$6,Data!$1:$1,0)-1,1000,1)=IF(AB$7="","Yes",AB$7))*ROW(Data!$C$1:$C$1002),ROW(AB175)-ROW(AB$7)),1),"")</f>
        <v/>
      </c>
      <c r="AC175" s="43" t="str">
        <f ca="1">IF(AD175="","",IF(INDEX(Data!$BR:$BR,MATCH(AD175,Data!$A:$A,0),1)=0,"",INDEX(Data!$BR:$BR,MATCH(AD175,Data!$A:$A,0),1)))</f>
        <v/>
      </c>
      <c r="AD175" s="43" t="str">
        <f ca="1">IFERROR(INDEX(Data!$A$1:AE$1002,_xlfn.AGGREGATE(15,6,(OFFSET(Data!$A$1,0,MATCH(AD$6,Data!$1:$1,0)-1,1000,1)=IF(AD$7="","Yes",AD$7))/(OFFSET(Data!$A$1,0,MATCH(AD$6,Data!$1:$1,0)-1,1000,1)=IF(AD$7="","Yes",AD$7))*ROW(Data!$C$1:$C$1002),ROW(AD175)-ROW(AD$7)),1),"")</f>
        <v/>
      </c>
      <c r="AE175" s="43" t="str">
        <f ca="1">IF(AF175="","",IF(INDEX(Data!$BR:$BR,MATCH(AF175,Data!$A:$A,0),1)=0,"",INDEX(Data!$BR:$BR,MATCH(AF175,Data!$A:$A,0),1)))</f>
        <v/>
      </c>
      <c r="AF175" s="43" t="str">
        <f ca="1">IFERROR(INDEX(Data!$A$1:AM$1002,_xlfn.AGGREGATE(15,6,(OFFSET(Data!$A$1,0,MATCH(AF$6,Data!$1:$1,0)-1,1000,1)=IF(AF$7="","Yes",AF$7))/(OFFSET(Data!$A$1,0,MATCH(AF$6,Data!$1:$1,0)-1,1000,1)=IF(AF$7="","Yes",AF$7))*ROW(Data!$C$1:$C$1002),ROW(AF175)-ROW(AF$7)),1),"")</f>
        <v/>
      </c>
      <c r="AG175" s="43" t="str">
        <f ca="1">IF(AH175="","",IF(INDEX(Data!$BR:$BR,MATCH(AH175,Data!$A:$A,0),1)=0,"",INDEX(Data!$BR:$BR,MATCH(AH175,Data!$A:$A,0),1)))</f>
        <v/>
      </c>
      <c r="AH175" s="43" t="str">
        <f ca="1">IFERROR(INDEX(Data!$A$1:AO$1002,_xlfn.AGGREGATE(15,6,(OFFSET(Data!$A$1,0,MATCH(AH$6,Data!$1:$1,0)-1,1000,1)=IF(AH$7="","Yes",AH$7))/(OFFSET(Data!$A$1,0,MATCH(AH$6,Data!$1:$1,0)-1,1000,1)=IF(AH$7="","Yes",AH$7))*ROW(Data!$C$1:$C$1002),ROW(AH175)-ROW(AH$7)),1),"")</f>
        <v/>
      </c>
      <c r="AI175" s="43" t="str">
        <f ca="1">IF(AJ175="","",IF(INDEX(Data!$BR:$BR,MATCH(AJ175,Data!$A:$A,0),1)=0,"",INDEX(Data!$BR:$BR,MATCH(AJ175,Data!$A:$A,0),1)))</f>
        <v/>
      </c>
      <c r="AJ175" s="43" t="str">
        <f ca="1">IFERROR(INDEX(Data!$A$1:AQ$1002,_xlfn.AGGREGATE(15,6,(OFFSET(Data!$A$1,0,MATCH(AJ$6,Data!$1:$1,0)-1,1000,1)=IF(AJ$7="","Yes",AJ$7))/(OFFSET(Data!$A$1,0,MATCH(AJ$6,Data!$1:$1,0)-1,1000,1)=IF(AJ$7="","Yes",AJ$7))*ROW(Data!$C$1:$C$1002),ROW(AJ175)-ROW(AJ$7)),1),"")</f>
        <v/>
      </c>
      <c r="AK175" s="43" t="str">
        <f ca="1">IF(AL175="","",IF(INDEX(Data!$BR:$BR,MATCH(AL175,Data!$A:$A,0),1)=0,"",INDEX(Data!$BR:$BR,MATCH(AL175,Data!$A:$A,0),1)))</f>
        <v/>
      </c>
      <c r="AL175" s="43" t="str">
        <f ca="1">IFERROR(INDEX(Data!$A$1:AS$1002,_xlfn.AGGREGATE(15,6,(OFFSET(Data!$A$1,0,MATCH(AL$6,Data!$1:$1,0)-1,1000,1)=IF(AL$7="","Yes",AL$7))/(OFFSET(Data!$A$1,0,MATCH(AL$6,Data!$1:$1,0)-1,1000,1)=IF(AL$7="","Yes",AL$7))*ROW(Data!$C$1:$C$1002),ROW(AL175)-ROW(AL$7)),1),"")</f>
        <v/>
      </c>
      <c r="AM175" s="43" t="str">
        <f ca="1">IF(AN175="","",IF(INDEX(Data!$BR:$BR,MATCH(AN175,Data!$A:$A,0),1)=0,"",INDEX(Data!$BR:$BR,MATCH(AN175,Data!$A:$A,0),1)))</f>
        <v/>
      </c>
      <c r="AN175" s="43" t="str">
        <f ca="1">IFERROR(INDEX(Data!$A$1:AU$1002,_xlfn.AGGREGATE(15,6,(OFFSET(Data!$A$1,0,MATCH(AN$6,Data!$1:$1,0)-1,1000,1)=IF(AN$7="","Yes",AN$7))/(OFFSET(Data!$A$1,0,MATCH(AN$6,Data!$1:$1,0)-1,1000,1)=IF(AN$7="","Yes",AN$7))*ROW(Data!$C$1:$C$1002),ROW(AN175)-ROW(AN$7)),1),"")</f>
        <v/>
      </c>
    </row>
    <row r="176" spans="1:40" x14ac:dyDescent="0.4">
      <c r="A176" s="43" t="str">
        <f ca="1">IF(B176="","",IF(INDEX(Data!$BR:$BR,MATCH(B176,Data!$A:$A,0),1)=0,"",INDEX(Data!$BR:$BR,MATCH(B176,Data!$A:$A,0),1)))</f>
        <v/>
      </c>
      <c r="B176" s="43" t="str">
        <f ca="1">IFERROR(INDEX(Data!A$1:$A$1002,_xlfn.AGGREGATE(15,6,(OFFSET(Data!$A$1,0,MATCH(B$6,Data!$1:$1,0)-1,1000,1)=IF(B$7="","Yes",B$7))/(OFFSET(Data!$A$1,0,MATCH(B$6,Data!$1:$1,0)-1,1000,1)=IF(B$7="","Yes",B$7))*ROW(Data!$C$1:$C$1002),ROW(B176)-ROW(B$7)),1),"")</f>
        <v/>
      </c>
      <c r="C176" s="43" t="str">
        <f ca="1">IF(D176="","",IF(INDEX(Data!$BR:$BR,MATCH(D176,Data!$A:$A,0),1)=0,"",INDEX(Data!$BR:$BR,MATCH(D176,Data!$A:$A,0),1)))</f>
        <v/>
      </c>
      <c r="D176" s="43" t="str">
        <f ca="1">IFERROR(INDEX(Data!$A$1:C$1002,_xlfn.AGGREGATE(15,6,(OFFSET(Data!$A$1,0,MATCH(D$6,Data!$1:$1,0)-1,1000,1)=IF(D$7="","Yes",D$7))/(OFFSET(Data!$A$1,0,MATCH(D$6,Data!$1:$1,0)-1,1000,1)=IF(D$7="","Yes",D$7))*ROW(Data!$C$1:$C$1002),ROW(D176)-ROW(D$7)),1),"")</f>
        <v/>
      </c>
      <c r="E176" s="43" t="str">
        <f ca="1">IF(F176="","",IF(INDEX(Data!$BR:$BR,MATCH(F176,Data!$A:$A,0),1)=0,"",INDEX(Data!$BR:$BR,MATCH(F176,Data!$A:$A,0),1)))</f>
        <v/>
      </c>
      <c r="F176" s="43" t="str">
        <f ca="1">IFERROR(INDEX(Data!$A$1:E$1002,_xlfn.AGGREGATE(15,6,(OFFSET(Data!$A$1,0,MATCH(F$6,Data!$1:$1,0)-1,1000,1)=IF(F$7="","Yes",F$7))/(OFFSET(Data!$A$1,0,MATCH(F$6,Data!$1:$1,0)-1,1000,1)=IF(F$7="","Yes",F$7))*ROW(Data!$C$1:$C$1002),ROW(F176)-ROW(F$7)),1),"")</f>
        <v/>
      </c>
      <c r="G176" s="43" t="str">
        <f ca="1">IF(H176="","",IF(INDEX(Data!$BR:$BR,MATCH(H176,Data!$A:$A,0),1)=0,"",INDEX(Data!$BR:$BR,MATCH(H176,Data!$A:$A,0),1)))</f>
        <v/>
      </c>
      <c r="H176" s="43" t="str">
        <f ca="1">IFERROR(INDEX(Data!$A$1:G$1002,_xlfn.AGGREGATE(15,6,(OFFSET(Data!$A$1,0,MATCH(H$6,Data!$1:$1,0)-1,1000,1)=IF(H$7="","Yes",H$7))/(OFFSET(Data!$A$1,0,MATCH(H$6,Data!$1:$1,0)-1,1000,1)=IF(H$7="","Yes",H$7))*ROW(Data!$C$1:$C$1002),ROW(H176)-ROW(H$7)),1),"")</f>
        <v/>
      </c>
      <c r="I176" s="43" t="str">
        <f ca="1">IF(J176="","",IF(INDEX(Data!$BR:$BR,MATCH(J176,Data!$A:$A,0),1)=0,"",INDEX(Data!$BR:$BR,MATCH(J176,Data!$A:$A,0),1)))</f>
        <v/>
      </c>
      <c r="J176" s="43" t="str">
        <f ca="1">IFERROR(INDEX(Data!$A$1:I$1002,_xlfn.AGGREGATE(15,6,(OFFSET(Data!$A$1,0,MATCH(J$6,Data!$1:$1,0)-1,1000,1)=IF(J$7="","Yes",J$7))/(OFFSET(Data!$A$1,0,MATCH(J$6,Data!$1:$1,0)-1,1000,1)=IF(J$7="","Yes",J$7))*ROW(Data!$C$1:$C$1002),ROW(J176)-ROW(J$7)),1),"")</f>
        <v/>
      </c>
      <c r="K176" s="43" t="str">
        <f ca="1">IF(L176="","",IF(INDEX(Data!$BR:$BR,MATCH(L176,Data!$A:$A,0),1)=0,"",INDEX(Data!$BR:$BR,MATCH(L176,Data!$A:$A,0),1)))</f>
        <v/>
      </c>
      <c r="L176" s="43" t="str">
        <f ca="1">IFERROR(INDEX(Data!$A$1:K$1002,_xlfn.AGGREGATE(15,6,(OFFSET(Data!$A$1,0,MATCH(L$6,Data!$1:$1,0)-1,1000,1)=IF(L$7="","Yes",L$7))/(OFFSET(Data!$A$1,0,MATCH(L$6,Data!$1:$1,0)-1,1000,1)=IF(L$7="","Yes",L$7))*ROW(Data!$C$1:$C$1002),ROW(L176)-ROW(L$7)),1),"")</f>
        <v/>
      </c>
      <c r="M176" s="43" t="str">
        <f ca="1">IF(N176="","",IF(INDEX(Data!$BR:$BR,MATCH(N176,Data!$A:$A,0),1)=0,"",INDEX(Data!$BR:$BR,MATCH(N176,Data!$A:$A,0),1)))</f>
        <v/>
      </c>
      <c r="N176" s="43" t="str">
        <f ca="1">IFERROR(INDEX(Data!$A$1:M$1002,_xlfn.AGGREGATE(15,6,(OFFSET(Data!$A$1,0,MATCH(N$6,Data!$1:$1,0)-1,1000,1)=IF(N$7="","Yes",N$7))/(OFFSET(Data!$A$1,0,MATCH(N$6,Data!$1:$1,0)-1,1000,1)=IF(N$7="","Yes",N$7))*ROW(Data!$C$1:$C$1002),ROW(N176)-ROW(N$7)),1),"")</f>
        <v/>
      </c>
      <c r="O176" s="43" t="str">
        <f ca="1">IF(P176="","",IF(INDEX(Data!$BR:$BR,MATCH(P176,Data!$A:$A,0),1)=0,"",INDEX(Data!$BR:$BR,MATCH(P176,Data!$A:$A,0),1)))</f>
        <v/>
      </c>
      <c r="P176" s="43" t="str">
        <f ca="1">IFERROR(INDEX(Data!$A$1:O$1002,_xlfn.AGGREGATE(15,6,(OFFSET(Data!$A$1,0,MATCH(P$6,Data!$1:$1,0)-1,1000,1)=IF(P$7="","Yes",P$7))/(OFFSET(Data!$A$1,0,MATCH(P$6,Data!$1:$1,0)-1,1000,1)=IF(P$7="","Yes",P$7))*ROW(Data!$C$1:$C$1002),ROW(P176)-ROW(P$7)),1),"")</f>
        <v/>
      </c>
      <c r="Q176" s="43" t="str">
        <f ca="1">IF(R176="","",IF(INDEX(Data!$BR:$BR,MATCH(R176,Data!$A:$A,0),1)=0,"",INDEX(Data!$BR:$BR,MATCH(R176,Data!$A:$A,0),1)))</f>
        <v/>
      </c>
      <c r="R176" s="43" t="str">
        <f ca="1">IFERROR(INDEX(Data!$A$1:Q$1002,_xlfn.AGGREGATE(15,6,(OFFSET(Data!$A$1,0,MATCH(R$6,Data!$1:$1,0)-1,1000,1)=IF(R$7="","Yes",R$7))/(OFFSET(Data!$A$1,0,MATCH(R$6,Data!$1:$1,0)-1,1000,1)=IF(R$7="","Yes",R$7))*ROW(Data!$C$1:$C$1002),ROW(R176)-ROW(R$7)),1),"")</f>
        <v/>
      </c>
      <c r="S176" s="43" t="str">
        <f ca="1">IF(T176="","",IF(INDEX(Data!$BR:$BR,MATCH(T176,Data!$A:$A,0),1)=0,"",INDEX(Data!$BR:$BR,MATCH(T176,Data!$A:$A,0),1)))</f>
        <v/>
      </c>
      <c r="T176" s="43" t="str">
        <f ca="1">IFERROR(INDEX(Data!$A$1:R$1002,_xlfn.AGGREGATE(15,6,(OFFSET(Data!$A$1,0,MATCH(T$6,Data!$1:$1,0)-1,1000,1)=IF(T$7="","Yes",T$7))/(OFFSET(Data!$A$1,0,MATCH(T$6,Data!$1:$1,0)-1,1000,1)=IF(T$7="","Yes",T$7))*ROW(Data!$C$1:$C$1002),ROW(T176)-ROW(T$7)),1),"")</f>
        <v/>
      </c>
      <c r="U176" s="43" t="str">
        <f ca="1">IF(V176="","",IF(INDEX(Data!$BR:$BR,MATCH(V176,Data!$A:$A,0),1)=0,"",INDEX(Data!$BR:$BR,MATCH(V176,Data!$A:$A,0),1)))</f>
        <v/>
      </c>
      <c r="V176" s="43" t="str">
        <f ca="1">IFERROR(INDEX(Data!$A$1:T$1002,_xlfn.AGGREGATE(15,6,(OFFSET(Data!$A$1,0,MATCH(V$6,Data!$1:$1,0)-1,1000,1)=IF(V$7="","Yes",V$7))/(OFFSET(Data!$A$1,0,MATCH(V$6,Data!$1:$1,0)-1,1000,1)=IF(V$7="","Yes",V$7))*ROW(Data!$C$1:$C$1002),ROW(V176)-ROW(V$7)),1),"")</f>
        <v/>
      </c>
      <c r="W176" s="43" t="str">
        <f ca="1">IF(X176="","",IF(INDEX(Data!$BR:$BR,MATCH(X176,Data!$A:$A,0),1)=0,"",INDEX(Data!$BR:$BR,MATCH(X176,Data!$A:$A,0),1)))</f>
        <v/>
      </c>
      <c r="X176" s="43" t="str">
        <f ca="1">IFERROR(INDEX(Data!$A$1:Y$1002,_xlfn.AGGREGATE(15,6,(OFFSET(Data!$A$1,0,MATCH(X$6,Data!$1:$1,0)-1,1000,1)=IF(X$7="","Yes",X$7))/(OFFSET(Data!$A$1,0,MATCH(X$6,Data!$1:$1,0)-1,1000,1)=IF(X$7="","Yes",X$7))*ROW(Data!$C$1:$C$1002),ROW(X176)-ROW(X$7)),1),"")</f>
        <v/>
      </c>
      <c r="Y176" s="43" t="str">
        <f ca="1">IF(Z176="","",IF(INDEX(Data!$BR:$BR,MATCH(Z176,Data!$A:$A,0),1)=0,"",INDEX(Data!$BR:$BR,MATCH(Z176,Data!$A:$A,0),1)))</f>
        <v/>
      </c>
      <c r="Z176" s="43" t="str">
        <f ca="1">IFERROR(INDEX(Data!$A$1:AA$1002,_xlfn.AGGREGATE(15,6,(OFFSET(Data!$A$1,0,MATCH(Z$6,Data!$1:$1,0)-1,1000,1)=IF(Z$7="","Yes",Z$7))/(OFFSET(Data!$A$1,0,MATCH(Z$6,Data!$1:$1,0)-1,1000,1)=IF(Z$7="","Yes",Z$7))*ROW(Data!$C$1:$C$1002),ROW(Z176)-ROW(Z$7)),1),"")</f>
        <v/>
      </c>
      <c r="AA176" s="43" t="str">
        <f ca="1">IF(AB176="","",IF(INDEX(Data!$BR:$BR,MATCH(AB176,Data!$A:$A,0),1)=0,"",INDEX(Data!$BR:$BR,MATCH(AB176,Data!$A:$A,0),1)))</f>
        <v/>
      </c>
      <c r="AB176" s="43" t="str">
        <f ca="1">IFERROR(INDEX(Data!$A$1:AC$1002,_xlfn.AGGREGATE(15,6,(OFFSET(Data!$A$1,0,MATCH(AB$6,Data!$1:$1,0)-1,1000,1)=IF(AB$7="","Yes",AB$7))/(OFFSET(Data!$A$1,0,MATCH(AB$6,Data!$1:$1,0)-1,1000,1)=IF(AB$7="","Yes",AB$7))*ROW(Data!$C$1:$C$1002),ROW(AB176)-ROW(AB$7)),1),"")</f>
        <v/>
      </c>
      <c r="AC176" s="43" t="str">
        <f ca="1">IF(AD176="","",IF(INDEX(Data!$BR:$BR,MATCH(AD176,Data!$A:$A,0),1)=0,"",INDEX(Data!$BR:$BR,MATCH(AD176,Data!$A:$A,0),1)))</f>
        <v/>
      </c>
      <c r="AD176" s="43" t="str">
        <f ca="1">IFERROR(INDEX(Data!$A$1:AE$1002,_xlfn.AGGREGATE(15,6,(OFFSET(Data!$A$1,0,MATCH(AD$6,Data!$1:$1,0)-1,1000,1)=IF(AD$7="","Yes",AD$7))/(OFFSET(Data!$A$1,0,MATCH(AD$6,Data!$1:$1,0)-1,1000,1)=IF(AD$7="","Yes",AD$7))*ROW(Data!$C$1:$C$1002),ROW(AD176)-ROW(AD$7)),1),"")</f>
        <v/>
      </c>
      <c r="AE176" s="43" t="str">
        <f ca="1">IF(AF176="","",IF(INDEX(Data!$BR:$BR,MATCH(AF176,Data!$A:$A,0),1)=0,"",INDEX(Data!$BR:$BR,MATCH(AF176,Data!$A:$A,0),1)))</f>
        <v/>
      </c>
      <c r="AF176" s="43" t="str">
        <f ca="1">IFERROR(INDEX(Data!$A$1:AM$1002,_xlfn.AGGREGATE(15,6,(OFFSET(Data!$A$1,0,MATCH(AF$6,Data!$1:$1,0)-1,1000,1)=IF(AF$7="","Yes",AF$7))/(OFFSET(Data!$A$1,0,MATCH(AF$6,Data!$1:$1,0)-1,1000,1)=IF(AF$7="","Yes",AF$7))*ROW(Data!$C$1:$C$1002),ROW(AF176)-ROW(AF$7)),1),"")</f>
        <v/>
      </c>
      <c r="AG176" s="43" t="str">
        <f ca="1">IF(AH176="","",IF(INDEX(Data!$BR:$BR,MATCH(AH176,Data!$A:$A,0),1)=0,"",INDEX(Data!$BR:$BR,MATCH(AH176,Data!$A:$A,0),1)))</f>
        <v/>
      </c>
      <c r="AH176" s="43" t="str">
        <f ca="1">IFERROR(INDEX(Data!$A$1:AO$1002,_xlfn.AGGREGATE(15,6,(OFFSET(Data!$A$1,0,MATCH(AH$6,Data!$1:$1,0)-1,1000,1)=IF(AH$7="","Yes",AH$7))/(OFFSET(Data!$A$1,0,MATCH(AH$6,Data!$1:$1,0)-1,1000,1)=IF(AH$7="","Yes",AH$7))*ROW(Data!$C$1:$C$1002),ROW(AH176)-ROW(AH$7)),1),"")</f>
        <v/>
      </c>
      <c r="AI176" s="43" t="str">
        <f ca="1">IF(AJ176="","",IF(INDEX(Data!$BR:$BR,MATCH(AJ176,Data!$A:$A,0),1)=0,"",INDEX(Data!$BR:$BR,MATCH(AJ176,Data!$A:$A,0),1)))</f>
        <v/>
      </c>
      <c r="AJ176" s="43" t="str">
        <f ca="1">IFERROR(INDEX(Data!$A$1:AQ$1002,_xlfn.AGGREGATE(15,6,(OFFSET(Data!$A$1,0,MATCH(AJ$6,Data!$1:$1,0)-1,1000,1)=IF(AJ$7="","Yes",AJ$7))/(OFFSET(Data!$A$1,0,MATCH(AJ$6,Data!$1:$1,0)-1,1000,1)=IF(AJ$7="","Yes",AJ$7))*ROW(Data!$C$1:$C$1002),ROW(AJ176)-ROW(AJ$7)),1),"")</f>
        <v/>
      </c>
      <c r="AK176" s="43" t="str">
        <f ca="1">IF(AL176="","",IF(INDEX(Data!$BR:$BR,MATCH(AL176,Data!$A:$A,0),1)=0,"",INDEX(Data!$BR:$BR,MATCH(AL176,Data!$A:$A,0),1)))</f>
        <v/>
      </c>
      <c r="AL176" s="43" t="str">
        <f ca="1">IFERROR(INDEX(Data!$A$1:AS$1002,_xlfn.AGGREGATE(15,6,(OFFSET(Data!$A$1,0,MATCH(AL$6,Data!$1:$1,0)-1,1000,1)=IF(AL$7="","Yes",AL$7))/(OFFSET(Data!$A$1,0,MATCH(AL$6,Data!$1:$1,0)-1,1000,1)=IF(AL$7="","Yes",AL$7))*ROW(Data!$C$1:$C$1002),ROW(AL176)-ROW(AL$7)),1),"")</f>
        <v/>
      </c>
      <c r="AM176" s="43" t="str">
        <f ca="1">IF(AN176="","",IF(INDEX(Data!$BR:$BR,MATCH(AN176,Data!$A:$A,0),1)=0,"",INDEX(Data!$BR:$BR,MATCH(AN176,Data!$A:$A,0),1)))</f>
        <v/>
      </c>
      <c r="AN176" s="43" t="str">
        <f ca="1">IFERROR(INDEX(Data!$A$1:AU$1002,_xlfn.AGGREGATE(15,6,(OFFSET(Data!$A$1,0,MATCH(AN$6,Data!$1:$1,0)-1,1000,1)=IF(AN$7="","Yes",AN$7))/(OFFSET(Data!$A$1,0,MATCH(AN$6,Data!$1:$1,0)-1,1000,1)=IF(AN$7="","Yes",AN$7))*ROW(Data!$C$1:$C$1002),ROW(AN176)-ROW(AN$7)),1),"")</f>
        <v/>
      </c>
    </row>
    <row r="177" spans="1:40" x14ac:dyDescent="0.4">
      <c r="A177" s="43" t="str">
        <f ca="1">IF(B177="","",IF(INDEX(Data!$BR:$BR,MATCH(B177,Data!$A:$A,0),1)=0,"",INDEX(Data!$BR:$BR,MATCH(B177,Data!$A:$A,0),1)))</f>
        <v/>
      </c>
      <c r="B177" s="43" t="str">
        <f ca="1">IFERROR(INDEX(Data!A$1:$A$1002,_xlfn.AGGREGATE(15,6,(OFFSET(Data!$A$1,0,MATCH(B$6,Data!$1:$1,0)-1,1000,1)=IF(B$7="","Yes",B$7))/(OFFSET(Data!$A$1,0,MATCH(B$6,Data!$1:$1,0)-1,1000,1)=IF(B$7="","Yes",B$7))*ROW(Data!$C$1:$C$1002),ROW(B177)-ROW(B$7)),1),"")</f>
        <v/>
      </c>
      <c r="C177" s="43" t="str">
        <f ca="1">IF(D177="","",IF(INDEX(Data!$BR:$BR,MATCH(D177,Data!$A:$A,0),1)=0,"",INDEX(Data!$BR:$BR,MATCH(D177,Data!$A:$A,0),1)))</f>
        <v/>
      </c>
      <c r="D177" s="43" t="str">
        <f ca="1">IFERROR(INDEX(Data!$A$1:C$1002,_xlfn.AGGREGATE(15,6,(OFFSET(Data!$A$1,0,MATCH(D$6,Data!$1:$1,0)-1,1000,1)=IF(D$7="","Yes",D$7))/(OFFSET(Data!$A$1,0,MATCH(D$6,Data!$1:$1,0)-1,1000,1)=IF(D$7="","Yes",D$7))*ROW(Data!$C$1:$C$1002),ROW(D177)-ROW(D$7)),1),"")</f>
        <v/>
      </c>
      <c r="E177" s="43" t="str">
        <f ca="1">IF(F177="","",IF(INDEX(Data!$BR:$BR,MATCH(F177,Data!$A:$A,0),1)=0,"",INDEX(Data!$BR:$BR,MATCH(F177,Data!$A:$A,0),1)))</f>
        <v/>
      </c>
      <c r="F177" s="43" t="str">
        <f ca="1">IFERROR(INDEX(Data!$A$1:E$1002,_xlfn.AGGREGATE(15,6,(OFFSET(Data!$A$1,0,MATCH(F$6,Data!$1:$1,0)-1,1000,1)=IF(F$7="","Yes",F$7))/(OFFSET(Data!$A$1,0,MATCH(F$6,Data!$1:$1,0)-1,1000,1)=IF(F$7="","Yes",F$7))*ROW(Data!$C$1:$C$1002),ROW(F177)-ROW(F$7)),1),"")</f>
        <v/>
      </c>
      <c r="G177" s="43" t="str">
        <f ca="1">IF(H177="","",IF(INDEX(Data!$BR:$BR,MATCH(H177,Data!$A:$A,0),1)=0,"",INDEX(Data!$BR:$BR,MATCH(H177,Data!$A:$A,0),1)))</f>
        <v/>
      </c>
      <c r="H177" s="43" t="str">
        <f ca="1">IFERROR(INDEX(Data!$A$1:G$1002,_xlfn.AGGREGATE(15,6,(OFFSET(Data!$A$1,0,MATCH(H$6,Data!$1:$1,0)-1,1000,1)=IF(H$7="","Yes",H$7))/(OFFSET(Data!$A$1,0,MATCH(H$6,Data!$1:$1,0)-1,1000,1)=IF(H$7="","Yes",H$7))*ROW(Data!$C$1:$C$1002),ROW(H177)-ROW(H$7)),1),"")</f>
        <v/>
      </c>
      <c r="I177" s="43" t="str">
        <f ca="1">IF(J177="","",IF(INDEX(Data!$BR:$BR,MATCH(J177,Data!$A:$A,0),1)=0,"",INDEX(Data!$BR:$BR,MATCH(J177,Data!$A:$A,0),1)))</f>
        <v/>
      </c>
      <c r="J177" s="43" t="str">
        <f ca="1">IFERROR(INDEX(Data!$A$1:I$1002,_xlfn.AGGREGATE(15,6,(OFFSET(Data!$A$1,0,MATCH(J$6,Data!$1:$1,0)-1,1000,1)=IF(J$7="","Yes",J$7))/(OFFSET(Data!$A$1,0,MATCH(J$6,Data!$1:$1,0)-1,1000,1)=IF(J$7="","Yes",J$7))*ROW(Data!$C$1:$C$1002),ROW(J177)-ROW(J$7)),1),"")</f>
        <v/>
      </c>
      <c r="K177" s="43" t="str">
        <f ca="1">IF(L177="","",IF(INDEX(Data!$BR:$BR,MATCH(L177,Data!$A:$A,0),1)=0,"",INDEX(Data!$BR:$BR,MATCH(L177,Data!$A:$A,0),1)))</f>
        <v/>
      </c>
      <c r="L177" s="43" t="str">
        <f ca="1">IFERROR(INDEX(Data!$A$1:K$1002,_xlfn.AGGREGATE(15,6,(OFFSET(Data!$A$1,0,MATCH(L$6,Data!$1:$1,0)-1,1000,1)=IF(L$7="","Yes",L$7))/(OFFSET(Data!$A$1,0,MATCH(L$6,Data!$1:$1,0)-1,1000,1)=IF(L$7="","Yes",L$7))*ROW(Data!$C$1:$C$1002),ROW(L177)-ROW(L$7)),1),"")</f>
        <v/>
      </c>
      <c r="M177" s="43" t="str">
        <f ca="1">IF(N177="","",IF(INDEX(Data!$BR:$BR,MATCH(N177,Data!$A:$A,0),1)=0,"",INDEX(Data!$BR:$BR,MATCH(N177,Data!$A:$A,0),1)))</f>
        <v/>
      </c>
      <c r="N177" s="43" t="str">
        <f ca="1">IFERROR(INDEX(Data!$A$1:M$1002,_xlfn.AGGREGATE(15,6,(OFFSET(Data!$A$1,0,MATCH(N$6,Data!$1:$1,0)-1,1000,1)=IF(N$7="","Yes",N$7))/(OFFSET(Data!$A$1,0,MATCH(N$6,Data!$1:$1,0)-1,1000,1)=IF(N$7="","Yes",N$7))*ROW(Data!$C$1:$C$1002),ROW(N177)-ROW(N$7)),1),"")</f>
        <v/>
      </c>
      <c r="O177" s="43" t="str">
        <f ca="1">IF(P177="","",IF(INDEX(Data!$BR:$BR,MATCH(P177,Data!$A:$A,0),1)=0,"",INDEX(Data!$BR:$BR,MATCH(P177,Data!$A:$A,0),1)))</f>
        <v/>
      </c>
      <c r="P177" s="43" t="str">
        <f ca="1">IFERROR(INDEX(Data!$A$1:O$1002,_xlfn.AGGREGATE(15,6,(OFFSET(Data!$A$1,0,MATCH(P$6,Data!$1:$1,0)-1,1000,1)=IF(P$7="","Yes",P$7))/(OFFSET(Data!$A$1,0,MATCH(P$6,Data!$1:$1,0)-1,1000,1)=IF(P$7="","Yes",P$7))*ROW(Data!$C$1:$C$1002),ROW(P177)-ROW(P$7)),1),"")</f>
        <v/>
      </c>
      <c r="Q177" s="43" t="str">
        <f ca="1">IF(R177="","",IF(INDEX(Data!$BR:$BR,MATCH(R177,Data!$A:$A,0),1)=0,"",INDEX(Data!$BR:$BR,MATCH(R177,Data!$A:$A,0),1)))</f>
        <v/>
      </c>
      <c r="R177" s="43" t="str">
        <f ca="1">IFERROR(INDEX(Data!$A$1:Q$1002,_xlfn.AGGREGATE(15,6,(OFFSET(Data!$A$1,0,MATCH(R$6,Data!$1:$1,0)-1,1000,1)=IF(R$7="","Yes",R$7))/(OFFSET(Data!$A$1,0,MATCH(R$6,Data!$1:$1,0)-1,1000,1)=IF(R$7="","Yes",R$7))*ROW(Data!$C$1:$C$1002),ROW(R177)-ROW(R$7)),1),"")</f>
        <v/>
      </c>
      <c r="S177" s="43" t="str">
        <f ca="1">IF(T177="","",IF(INDEX(Data!$BR:$BR,MATCH(T177,Data!$A:$A,0),1)=0,"",INDEX(Data!$BR:$BR,MATCH(T177,Data!$A:$A,0),1)))</f>
        <v/>
      </c>
      <c r="T177" s="43" t="str">
        <f ca="1">IFERROR(INDEX(Data!$A$1:R$1002,_xlfn.AGGREGATE(15,6,(OFFSET(Data!$A$1,0,MATCH(T$6,Data!$1:$1,0)-1,1000,1)=IF(T$7="","Yes",T$7))/(OFFSET(Data!$A$1,0,MATCH(T$6,Data!$1:$1,0)-1,1000,1)=IF(T$7="","Yes",T$7))*ROW(Data!$C$1:$C$1002),ROW(T177)-ROW(T$7)),1),"")</f>
        <v/>
      </c>
      <c r="U177" s="43" t="str">
        <f ca="1">IF(V177="","",IF(INDEX(Data!$BR:$BR,MATCH(V177,Data!$A:$A,0),1)=0,"",INDEX(Data!$BR:$BR,MATCH(V177,Data!$A:$A,0),1)))</f>
        <v/>
      </c>
      <c r="V177" s="43" t="str">
        <f ca="1">IFERROR(INDEX(Data!$A$1:T$1002,_xlfn.AGGREGATE(15,6,(OFFSET(Data!$A$1,0,MATCH(V$6,Data!$1:$1,0)-1,1000,1)=IF(V$7="","Yes",V$7))/(OFFSET(Data!$A$1,0,MATCH(V$6,Data!$1:$1,0)-1,1000,1)=IF(V$7="","Yes",V$7))*ROW(Data!$C$1:$C$1002),ROW(V177)-ROW(V$7)),1),"")</f>
        <v/>
      </c>
      <c r="W177" s="43" t="str">
        <f ca="1">IF(X177="","",IF(INDEX(Data!$BR:$BR,MATCH(X177,Data!$A:$A,0),1)=0,"",INDEX(Data!$BR:$BR,MATCH(X177,Data!$A:$A,0),1)))</f>
        <v/>
      </c>
      <c r="X177" s="43" t="str">
        <f ca="1">IFERROR(INDEX(Data!$A$1:Y$1002,_xlfn.AGGREGATE(15,6,(OFFSET(Data!$A$1,0,MATCH(X$6,Data!$1:$1,0)-1,1000,1)=IF(X$7="","Yes",X$7))/(OFFSET(Data!$A$1,0,MATCH(X$6,Data!$1:$1,0)-1,1000,1)=IF(X$7="","Yes",X$7))*ROW(Data!$C$1:$C$1002),ROW(X177)-ROW(X$7)),1),"")</f>
        <v/>
      </c>
      <c r="Y177" s="43" t="str">
        <f ca="1">IF(Z177="","",IF(INDEX(Data!$BR:$BR,MATCH(Z177,Data!$A:$A,0),1)=0,"",INDEX(Data!$BR:$BR,MATCH(Z177,Data!$A:$A,0),1)))</f>
        <v/>
      </c>
      <c r="Z177" s="43" t="str">
        <f ca="1">IFERROR(INDEX(Data!$A$1:AA$1002,_xlfn.AGGREGATE(15,6,(OFFSET(Data!$A$1,0,MATCH(Z$6,Data!$1:$1,0)-1,1000,1)=IF(Z$7="","Yes",Z$7))/(OFFSET(Data!$A$1,0,MATCH(Z$6,Data!$1:$1,0)-1,1000,1)=IF(Z$7="","Yes",Z$7))*ROW(Data!$C$1:$C$1002),ROW(Z177)-ROW(Z$7)),1),"")</f>
        <v/>
      </c>
      <c r="AA177" s="43" t="str">
        <f ca="1">IF(AB177="","",IF(INDEX(Data!$BR:$BR,MATCH(AB177,Data!$A:$A,0),1)=0,"",INDEX(Data!$BR:$BR,MATCH(AB177,Data!$A:$A,0),1)))</f>
        <v/>
      </c>
      <c r="AB177" s="43" t="str">
        <f ca="1">IFERROR(INDEX(Data!$A$1:AC$1002,_xlfn.AGGREGATE(15,6,(OFFSET(Data!$A$1,0,MATCH(AB$6,Data!$1:$1,0)-1,1000,1)=IF(AB$7="","Yes",AB$7))/(OFFSET(Data!$A$1,0,MATCH(AB$6,Data!$1:$1,0)-1,1000,1)=IF(AB$7="","Yes",AB$7))*ROW(Data!$C$1:$C$1002),ROW(AB177)-ROW(AB$7)),1),"")</f>
        <v/>
      </c>
      <c r="AC177" s="43" t="str">
        <f ca="1">IF(AD177="","",IF(INDEX(Data!$BR:$BR,MATCH(AD177,Data!$A:$A,0),1)=0,"",INDEX(Data!$BR:$BR,MATCH(AD177,Data!$A:$A,0),1)))</f>
        <v/>
      </c>
      <c r="AD177" s="43" t="str">
        <f ca="1">IFERROR(INDEX(Data!$A$1:AE$1002,_xlfn.AGGREGATE(15,6,(OFFSET(Data!$A$1,0,MATCH(AD$6,Data!$1:$1,0)-1,1000,1)=IF(AD$7="","Yes",AD$7))/(OFFSET(Data!$A$1,0,MATCH(AD$6,Data!$1:$1,0)-1,1000,1)=IF(AD$7="","Yes",AD$7))*ROW(Data!$C$1:$C$1002),ROW(AD177)-ROW(AD$7)),1),"")</f>
        <v/>
      </c>
      <c r="AE177" s="43" t="str">
        <f ca="1">IF(AF177="","",IF(INDEX(Data!$BR:$BR,MATCH(AF177,Data!$A:$A,0),1)=0,"",INDEX(Data!$BR:$BR,MATCH(AF177,Data!$A:$A,0),1)))</f>
        <v/>
      </c>
      <c r="AF177" s="43" t="str">
        <f ca="1">IFERROR(INDEX(Data!$A$1:AM$1002,_xlfn.AGGREGATE(15,6,(OFFSET(Data!$A$1,0,MATCH(AF$6,Data!$1:$1,0)-1,1000,1)=IF(AF$7="","Yes",AF$7))/(OFFSET(Data!$A$1,0,MATCH(AF$6,Data!$1:$1,0)-1,1000,1)=IF(AF$7="","Yes",AF$7))*ROW(Data!$C$1:$C$1002),ROW(AF177)-ROW(AF$7)),1),"")</f>
        <v/>
      </c>
      <c r="AG177" s="43" t="str">
        <f ca="1">IF(AH177="","",IF(INDEX(Data!$BR:$BR,MATCH(AH177,Data!$A:$A,0),1)=0,"",INDEX(Data!$BR:$BR,MATCH(AH177,Data!$A:$A,0),1)))</f>
        <v/>
      </c>
      <c r="AH177" s="43" t="str">
        <f ca="1">IFERROR(INDEX(Data!$A$1:AO$1002,_xlfn.AGGREGATE(15,6,(OFFSET(Data!$A$1,0,MATCH(AH$6,Data!$1:$1,0)-1,1000,1)=IF(AH$7="","Yes",AH$7))/(OFFSET(Data!$A$1,0,MATCH(AH$6,Data!$1:$1,0)-1,1000,1)=IF(AH$7="","Yes",AH$7))*ROW(Data!$C$1:$C$1002),ROW(AH177)-ROW(AH$7)),1),"")</f>
        <v/>
      </c>
      <c r="AI177" s="43" t="str">
        <f ca="1">IF(AJ177="","",IF(INDEX(Data!$BR:$BR,MATCH(AJ177,Data!$A:$A,0),1)=0,"",INDEX(Data!$BR:$BR,MATCH(AJ177,Data!$A:$A,0),1)))</f>
        <v/>
      </c>
      <c r="AJ177" s="43" t="str">
        <f ca="1">IFERROR(INDEX(Data!$A$1:AQ$1002,_xlfn.AGGREGATE(15,6,(OFFSET(Data!$A$1,0,MATCH(AJ$6,Data!$1:$1,0)-1,1000,1)=IF(AJ$7="","Yes",AJ$7))/(OFFSET(Data!$A$1,0,MATCH(AJ$6,Data!$1:$1,0)-1,1000,1)=IF(AJ$7="","Yes",AJ$7))*ROW(Data!$C$1:$C$1002),ROW(AJ177)-ROW(AJ$7)),1),"")</f>
        <v/>
      </c>
      <c r="AK177" s="43" t="str">
        <f ca="1">IF(AL177="","",IF(INDEX(Data!$BR:$BR,MATCH(AL177,Data!$A:$A,0),1)=0,"",INDEX(Data!$BR:$BR,MATCH(AL177,Data!$A:$A,0),1)))</f>
        <v/>
      </c>
      <c r="AL177" s="43" t="str">
        <f ca="1">IFERROR(INDEX(Data!$A$1:AS$1002,_xlfn.AGGREGATE(15,6,(OFFSET(Data!$A$1,0,MATCH(AL$6,Data!$1:$1,0)-1,1000,1)=IF(AL$7="","Yes",AL$7))/(OFFSET(Data!$A$1,0,MATCH(AL$6,Data!$1:$1,0)-1,1000,1)=IF(AL$7="","Yes",AL$7))*ROW(Data!$C$1:$C$1002),ROW(AL177)-ROW(AL$7)),1),"")</f>
        <v/>
      </c>
      <c r="AM177" s="43" t="str">
        <f ca="1">IF(AN177="","",IF(INDEX(Data!$BR:$BR,MATCH(AN177,Data!$A:$A,0),1)=0,"",INDEX(Data!$BR:$BR,MATCH(AN177,Data!$A:$A,0),1)))</f>
        <v/>
      </c>
      <c r="AN177" s="43" t="str">
        <f ca="1">IFERROR(INDEX(Data!$A$1:AU$1002,_xlfn.AGGREGATE(15,6,(OFFSET(Data!$A$1,0,MATCH(AN$6,Data!$1:$1,0)-1,1000,1)=IF(AN$7="","Yes",AN$7))/(OFFSET(Data!$A$1,0,MATCH(AN$6,Data!$1:$1,0)-1,1000,1)=IF(AN$7="","Yes",AN$7))*ROW(Data!$C$1:$C$1002),ROW(AN177)-ROW(AN$7)),1),"")</f>
        <v/>
      </c>
    </row>
    <row r="178" spans="1:40" x14ac:dyDescent="0.4">
      <c r="A178" s="43" t="str">
        <f ca="1">IF(B178="","",IF(INDEX(Data!$BR:$BR,MATCH(B178,Data!$A:$A,0),1)=0,"",INDEX(Data!$BR:$BR,MATCH(B178,Data!$A:$A,0),1)))</f>
        <v/>
      </c>
      <c r="B178" s="43" t="str">
        <f ca="1">IFERROR(INDEX(Data!A$1:$A$1002,_xlfn.AGGREGATE(15,6,(OFFSET(Data!$A$1,0,MATCH(B$6,Data!$1:$1,0)-1,1000,1)=IF(B$7="","Yes",B$7))/(OFFSET(Data!$A$1,0,MATCH(B$6,Data!$1:$1,0)-1,1000,1)=IF(B$7="","Yes",B$7))*ROW(Data!$C$1:$C$1002),ROW(B178)-ROW(B$7)),1),"")</f>
        <v/>
      </c>
      <c r="C178" s="43" t="str">
        <f ca="1">IF(D178="","",IF(INDEX(Data!$BR:$BR,MATCH(D178,Data!$A:$A,0),1)=0,"",INDEX(Data!$BR:$BR,MATCH(D178,Data!$A:$A,0),1)))</f>
        <v/>
      </c>
      <c r="D178" s="43" t="str">
        <f ca="1">IFERROR(INDEX(Data!$A$1:C$1002,_xlfn.AGGREGATE(15,6,(OFFSET(Data!$A$1,0,MATCH(D$6,Data!$1:$1,0)-1,1000,1)=IF(D$7="","Yes",D$7))/(OFFSET(Data!$A$1,0,MATCH(D$6,Data!$1:$1,0)-1,1000,1)=IF(D$7="","Yes",D$7))*ROW(Data!$C$1:$C$1002),ROW(D178)-ROW(D$7)),1),"")</f>
        <v/>
      </c>
      <c r="E178" s="43" t="str">
        <f ca="1">IF(F178="","",IF(INDEX(Data!$BR:$BR,MATCH(F178,Data!$A:$A,0),1)=0,"",INDEX(Data!$BR:$BR,MATCH(F178,Data!$A:$A,0),1)))</f>
        <v/>
      </c>
      <c r="F178" s="43" t="str">
        <f ca="1">IFERROR(INDEX(Data!$A$1:E$1002,_xlfn.AGGREGATE(15,6,(OFFSET(Data!$A$1,0,MATCH(F$6,Data!$1:$1,0)-1,1000,1)=IF(F$7="","Yes",F$7))/(OFFSET(Data!$A$1,0,MATCH(F$6,Data!$1:$1,0)-1,1000,1)=IF(F$7="","Yes",F$7))*ROW(Data!$C$1:$C$1002),ROW(F178)-ROW(F$7)),1),"")</f>
        <v/>
      </c>
      <c r="G178" s="43" t="str">
        <f ca="1">IF(H178="","",IF(INDEX(Data!$BR:$BR,MATCH(H178,Data!$A:$A,0),1)=0,"",INDEX(Data!$BR:$BR,MATCH(H178,Data!$A:$A,0),1)))</f>
        <v/>
      </c>
      <c r="H178" s="43" t="str">
        <f ca="1">IFERROR(INDEX(Data!$A$1:G$1002,_xlfn.AGGREGATE(15,6,(OFFSET(Data!$A$1,0,MATCH(H$6,Data!$1:$1,0)-1,1000,1)=IF(H$7="","Yes",H$7))/(OFFSET(Data!$A$1,0,MATCH(H$6,Data!$1:$1,0)-1,1000,1)=IF(H$7="","Yes",H$7))*ROW(Data!$C$1:$C$1002),ROW(H178)-ROW(H$7)),1),"")</f>
        <v/>
      </c>
      <c r="I178" s="43" t="str">
        <f ca="1">IF(J178="","",IF(INDEX(Data!$BR:$BR,MATCH(J178,Data!$A:$A,0),1)=0,"",INDEX(Data!$BR:$BR,MATCH(J178,Data!$A:$A,0),1)))</f>
        <v/>
      </c>
      <c r="J178" s="43" t="str">
        <f ca="1">IFERROR(INDEX(Data!$A$1:I$1002,_xlfn.AGGREGATE(15,6,(OFFSET(Data!$A$1,0,MATCH(J$6,Data!$1:$1,0)-1,1000,1)=IF(J$7="","Yes",J$7))/(OFFSET(Data!$A$1,0,MATCH(J$6,Data!$1:$1,0)-1,1000,1)=IF(J$7="","Yes",J$7))*ROW(Data!$C$1:$C$1002),ROW(J178)-ROW(J$7)),1),"")</f>
        <v/>
      </c>
      <c r="K178" s="43" t="str">
        <f ca="1">IF(L178="","",IF(INDEX(Data!$BR:$BR,MATCH(L178,Data!$A:$A,0),1)=0,"",INDEX(Data!$BR:$BR,MATCH(L178,Data!$A:$A,0),1)))</f>
        <v/>
      </c>
      <c r="L178" s="43" t="str">
        <f ca="1">IFERROR(INDEX(Data!$A$1:K$1002,_xlfn.AGGREGATE(15,6,(OFFSET(Data!$A$1,0,MATCH(L$6,Data!$1:$1,0)-1,1000,1)=IF(L$7="","Yes",L$7))/(OFFSET(Data!$A$1,0,MATCH(L$6,Data!$1:$1,0)-1,1000,1)=IF(L$7="","Yes",L$7))*ROW(Data!$C$1:$C$1002),ROW(L178)-ROW(L$7)),1),"")</f>
        <v/>
      </c>
      <c r="M178" s="43" t="str">
        <f ca="1">IF(N178="","",IF(INDEX(Data!$BR:$BR,MATCH(N178,Data!$A:$A,0),1)=0,"",INDEX(Data!$BR:$BR,MATCH(N178,Data!$A:$A,0),1)))</f>
        <v/>
      </c>
      <c r="N178" s="43" t="str">
        <f ca="1">IFERROR(INDEX(Data!$A$1:M$1002,_xlfn.AGGREGATE(15,6,(OFFSET(Data!$A$1,0,MATCH(N$6,Data!$1:$1,0)-1,1000,1)=IF(N$7="","Yes",N$7))/(OFFSET(Data!$A$1,0,MATCH(N$6,Data!$1:$1,0)-1,1000,1)=IF(N$7="","Yes",N$7))*ROW(Data!$C$1:$C$1002),ROW(N178)-ROW(N$7)),1),"")</f>
        <v/>
      </c>
      <c r="O178" s="43" t="str">
        <f ca="1">IF(P178="","",IF(INDEX(Data!$BR:$BR,MATCH(P178,Data!$A:$A,0),1)=0,"",INDEX(Data!$BR:$BR,MATCH(P178,Data!$A:$A,0),1)))</f>
        <v/>
      </c>
      <c r="P178" s="43" t="str">
        <f ca="1">IFERROR(INDEX(Data!$A$1:O$1002,_xlfn.AGGREGATE(15,6,(OFFSET(Data!$A$1,0,MATCH(P$6,Data!$1:$1,0)-1,1000,1)=IF(P$7="","Yes",P$7))/(OFFSET(Data!$A$1,0,MATCH(P$6,Data!$1:$1,0)-1,1000,1)=IF(P$7="","Yes",P$7))*ROW(Data!$C$1:$C$1002),ROW(P178)-ROW(P$7)),1),"")</f>
        <v/>
      </c>
      <c r="Q178" s="43" t="str">
        <f ca="1">IF(R178="","",IF(INDEX(Data!$BR:$BR,MATCH(R178,Data!$A:$A,0),1)=0,"",INDEX(Data!$BR:$BR,MATCH(R178,Data!$A:$A,0),1)))</f>
        <v/>
      </c>
      <c r="R178" s="43" t="str">
        <f ca="1">IFERROR(INDEX(Data!$A$1:Q$1002,_xlfn.AGGREGATE(15,6,(OFFSET(Data!$A$1,0,MATCH(R$6,Data!$1:$1,0)-1,1000,1)=IF(R$7="","Yes",R$7))/(OFFSET(Data!$A$1,0,MATCH(R$6,Data!$1:$1,0)-1,1000,1)=IF(R$7="","Yes",R$7))*ROW(Data!$C$1:$C$1002),ROW(R178)-ROW(R$7)),1),"")</f>
        <v/>
      </c>
      <c r="S178" s="43" t="str">
        <f ca="1">IF(T178="","",IF(INDEX(Data!$BR:$BR,MATCH(T178,Data!$A:$A,0),1)=0,"",INDEX(Data!$BR:$BR,MATCH(T178,Data!$A:$A,0),1)))</f>
        <v/>
      </c>
      <c r="T178" s="43" t="str">
        <f ca="1">IFERROR(INDEX(Data!$A$1:R$1002,_xlfn.AGGREGATE(15,6,(OFFSET(Data!$A$1,0,MATCH(T$6,Data!$1:$1,0)-1,1000,1)=IF(T$7="","Yes",T$7))/(OFFSET(Data!$A$1,0,MATCH(T$6,Data!$1:$1,0)-1,1000,1)=IF(T$7="","Yes",T$7))*ROW(Data!$C$1:$C$1002),ROW(T178)-ROW(T$7)),1),"")</f>
        <v/>
      </c>
      <c r="U178" s="43" t="str">
        <f ca="1">IF(V178="","",IF(INDEX(Data!$BR:$BR,MATCH(V178,Data!$A:$A,0),1)=0,"",INDEX(Data!$BR:$BR,MATCH(V178,Data!$A:$A,0),1)))</f>
        <v/>
      </c>
      <c r="V178" s="43" t="str">
        <f ca="1">IFERROR(INDEX(Data!$A$1:T$1002,_xlfn.AGGREGATE(15,6,(OFFSET(Data!$A$1,0,MATCH(V$6,Data!$1:$1,0)-1,1000,1)=IF(V$7="","Yes",V$7))/(OFFSET(Data!$A$1,0,MATCH(V$6,Data!$1:$1,0)-1,1000,1)=IF(V$7="","Yes",V$7))*ROW(Data!$C$1:$C$1002),ROW(V178)-ROW(V$7)),1),"")</f>
        <v/>
      </c>
      <c r="W178" s="43" t="str">
        <f ca="1">IF(X178="","",IF(INDEX(Data!$BR:$BR,MATCH(X178,Data!$A:$A,0),1)=0,"",INDEX(Data!$BR:$BR,MATCH(X178,Data!$A:$A,0),1)))</f>
        <v/>
      </c>
      <c r="X178" s="43" t="str">
        <f ca="1">IFERROR(INDEX(Data!$A$1:Y$1002,_xlfn.AGGREGATE(15,6,(OFFSET(Data!$A$1,0,MATCH(X$6,Data!$1:$1,0)-1,1000,1)=IF(X$7="","Yes",X$7))/(OFFSET(Data!$A$1,0,MATCH(X$6,Data!$1:$1,0)-1,1000,1)=IF(X$7="","Yes",X$7))*ROW(Data!$C$1:$C$1002),ROW(X178)-ROW(X$7)),1),"")</f>
        <v/>
      </c>
      <c r="Y178" s="43" t="str">
        <f ca="1">IF(Z178="","",IF(INDEX(Data!$BR:$BR,MATCH(Z178,Data!$A:$A,0),1)=0,"",INDEX(Data!$BR:$BR,MATCH(Z178,Data!$A:$A,0),1)))</f>
        <v/>
      </c>
      <c r="Z178" s="43" t="str">
        <f ca="1">IFERROR(INDEX(Data!$A$1:AA$1002,_xlfn.AGGREGATE(15,6,(OFFSET(Data!$A$1,0,MATCH(Z$6,Data!$1:$1,0)-1,1000,1)=IF(Z$7="","Yes",Z$7))/(OFFSET(Data!$A$1,0,MATCH(Z$6,Data!$1:$1,0)-1,1000,1)=IF(Z$7="","Yes",Z$7))*ROW(Data!$C$1:$C$1002),ROW(Z178)-ROW(Z$7)),1),"")</f>
        <v/>
      </c>
      <c r="AA178" s="43" t="str">
        <f ca="1">IF(AB178="","",IF(INDEX(Data!$BR:$BR,MATCH(AB178,Data!$A:$A,0),1)=0,"",INDEX(Data!$BR:$BR,MATCH(AB178,Data!$A:$A,0),1)))</f>
        <v/>
      </c>
      <c r="AB178" s="43" t="str">
        <f ca="1">IFERROR(INDEX(Data!$A$1:AC$1002,_xlfn.AGGREGATE(15,6,(OFFSET(Data!$A$1,0,MATCH(AB$6,Data!$1:$1,0)-1,1000,1)=IF(AB$7="","Yes",AB$7))/(OFFSET(Data!$A$1,0,MATCH(AB$6,Data!$1:$1,0)-1,1000,1)=IF(AB$7="","Yes",AB$7))*ROW(Data!$C$1:$C$1002),ROW(AB178)-ROW(AB$7)),1),"")</f>
        <v/>
      </c>
      <c r="AC178" s="43" t="str">
        <f ca="1">IF(AD178="","",IF(INDEX(Data!$BR:$BR,MATCH(AD178,Data!$A:$A,0),1)=0,"",INDEX(Data!$BR:$BR,MATCH(AD178,Data!$A:$A,0),1)))</f>
        <v/>
      </c>
      <c r="AD178" s="43" t="str">
        <f ca="1">IFERROR(INDEX(Data!$A$1:AE$1002,_xlfn.AGGREGATE(15,6,(OFFSET(Data!$A$1,0,MATCH(AD$6,Data!$1:$1,0)-1,1000,1)=IF(AD$7="","Yes",AD$7))/(OFFSET(Data!$A$1,0,MATCH(AD$6,Data!$1:$1,0)-1,1000,1)=IF(AD$7="","Yes",AD$7))*ROW(Data!$C$1:$C$1002),ROW(AD178)-ROW(AD$7)),1),"")</f>
        <v/>
      </c>
      <c r="AE178" s="43" t="str">
        <f ca="1">IF(AF178="","",IF(INDEX(Data!$BR:$BR,MATCH(AF178,Data!$A:$A,0),1)=0,"",INDEX(Data!$BR:$BR,MATCH(AF178,Data!$A:$A,0),1)))</f>
        <v/>
      </c>
      <c r="AF178" s="43" t="str">
        <f ca="1">IFERROR(INDEX(Data!$A$1:AM$1002,_xlfn.AGGREGATE(15,6,(OFFSET(Data!$A$1,0,MATCH(AF$6,Data!$1:$1,0)-1,1000,1)=IF(AF$7="","Yes",AF$7))/(OFFSET(Data!$A$1,0,MATCH(AF$6,Data!$1:$1,0)-1,1000,1)=IF(AF$7="","Yes",AF$7))*ROW(Data!$C$1:$C$1002),ROW(AF178)-ROW(AF$7)),1),"")</f>
        <v/>
      </c>
      <c r="AG178" s="43" t="str">
        <f ca="1">IF(AH178="","",IF(INDEX(Data!$BR:$BR,MATCH(AH178,Data!$A:$A,0),1)=0,"",INDEX(Data!$BR:$BR,MATCH(AH178,Data!$A:$A,0),1)))</f>
        <v/>
      </c>
      <c r="AH178" s="43" t="str">
        <f ca="1">IFERROR(INDEX(Data!$A$1:AO$1002,_xlfn.AGGREGATE(15,6,(OFFSET(Data!$A$1,0,MATCH(AH$6,Data!$1:$1,0)-1,1000,1)=IF(AH$7="","Yes",AH$7))/(OFFSET(Data!$A$1,0,MATCH(AH$6,Data!$1:$1,0)-1,1000,1)=IF(AH$7="","Yes",AH$7))*ROW(Data!$C$1:$C$1002),ROW(AH178)-ROW(AH$7)),1),"")</f>
        <v/>
      </c>
      <c r="AI178" s="43" t="str">
        <f ca="1">IF(AJ178="","",IF(INDEX(Data!$BR:$BR,MATCH(AJ178,Data!$A:$A,0),1)=0,"",INDEX(Data!$BR:$BR,MATCH(AJ178,Data!$A:$A,0),1)))</f>
        <v/>
      </c>
      <c r="AJ178" s="43" t="str">
        <f ca="1">IFERROR(INDEX(Data!$A$1:AQ$1002,_xlfn.AGGREGATE(15,6,(OFFSET(Data!$A$1,0,MATCH(AJ$6,Data!$1:$1,0)-1,1000,1)=IF(AJ$7="","Yes",AJ$7))/(OFFSET(Data!$A$1,0,MATCH(AJ$6,Data!$1:$1,0)-1,1000,1)=IF(AJ$7="","Yes",AJ$7))*ROW(Data!$C$1:$C$1002),ROW(AJ178)-ROW(AJ$7)),1),"")</f>
        <v/>
      </c>
      <c r="AK178" s="43" t="str">
        <f ca="1">IF(AL178="","",IF(INDEX(Data!$BR:$BR,MATCH(AL178,Data!$A:$A,0),1)=0,"",INDEX(Data!$BR:$BR,MATCH(AL178,Data!$A:$A,0),1)))</f>
        <v/>
      </c>
      <c r="AL178" s="43" t="str">
        <f ca="1">IFERROR(INDEX(Data!$A$1:AS$1002,_xlfn.AGGREGATE(15,6,(OFFSET(Data!$A$1,0,MATCH(AL$6,Data!$1:$1,0)-1,1000,1)=IF(AL$7="","Yes",AL$7))/(OFFSET(Data!$A$1,0,MATCH(AL$6,Data!$1:$1,0)-1,1000,1)=IF(AL$7="","Yes",AL$7))*ROW(Data!$C$1:$C$1002),ROW(AL178)-ROW(AL$7)),1),"")</f>
        <v/>
      </c>
      <c r="AM178" s="43" t="str">
        <f ca="1">IF(AN178="","",IF(INDEX(Data!$BR:$BR,MATCH(AN178,Data!$A:$A,0),1)=0,"",INDEX(Data!$BR:$BR,MATCH(AN178,Data!$A:$A,0),1)))</f>
        <v/>
      </c>
      <c r="AN178" s="43" t="str">
        <f ca="1">IFERROR(INDEX(Data!$A$1:AU$1002,_xlfn.AGGREGATE(15,6,(OFFSET(Data!$A$1,0,MATCH(AN$6,Data!$1:$1,0)-1,1000,1)=IF(AN$7="","Yes",AN$7))/(OFFSET(Data!$A$1,0,MATCH(AN$6,Data!$1:$1,0)-1,1000,1)=IF(AN$7="","Yes",AN$7))*ROW(Data!$C$1:$C$1002),ROW(AN178)-ROW(AN$7)),1),"")</f>
        <v/>
      </c>
    </row>
    <row r="179" spans="1:40" x14ac:dyDescent="0.4">
      <c r="A179" s="43" t="str">
        <f ca="1">IF(B179="","",IF(INDEX(Data!$BR:$BR,MATCH(B179,Data!$A:$A,0),1)=0,"",INDEX(Data!$BR:$BR,MATCH(B179,Data!$A:$A,0),1)))</f>
        <v/>
      </c>
      <c r="B179" s="43" t="str">
        <f ca="1">IFERROR(INDEX(Data!A$1:$A$1002,_xlfn.AGGREGATE(15,6,(OFFSET(Data!$A$1,0,MATCH(B$6,Data!$1:$1,0)-1,1000,1)=IF(B$7="","Yes",B$7))/(OFFSET(Data!$A$1,0,MATCH(B$6,Data!$1:$1,0)-1,1000,1)=IF(B$7="","Yes",B$7))*ROW(Data!$C$1:$C$1002),ROW(B179)-ROW(B$7)),1),"")</f>
        <v/>
      </c>
      <c r="C179" s="43" t="str">
        <f ca="1">IF(D179="","",IF(INDEX(Data!$BR:$BR,MATCH(D179,Data!$A:$A,0),1)=0,"",INDEX(Data!$BR:$BR,MATCH(D179,Data!$A:$A,0),1)))</f>
        <v/>
      </c>
      <c r="D179" s="43" t="str">
        <f ca="1">IFERROR(INDEX(Data!$A$1:C$1002,_xlfn.AGGREGATE(15,6,(OFFSET(Data!$A$1,0,MATCH(D$6,Data!$1:$1,0)-1,1000,1)=IF(D$7="","Yes",D$7))/(OFFSET(Data!$A$1,0,MATCH(D$6,Data!$1:$1,0)-1,1000,1)=IF(D$7="","Yes",D$7))*ROW(Data!$C$1:$C$1002),ROW(D179)-ROW(D$7)),1),"")</f>
        <v/>
      </c>
      <c r="E179" s="43" t="str">
        <f ca="1">IF(F179="","",IF(INDEX(Data!$BR:$BR,MATCH(F179,Data!$A:$A,0),1)=0,"",INDEX(Data!$BR:$BR,MATCH(F179,Data!$A:$A,0),1)))</f>
        <v/>
      </c>
      <c r="F179" s="43" t="str">
        <f ca="1">IFERROR(INDEX(Data!$A$1:E$1002,_xlfn.AGGREGATE(15,6,(OFFSET(Data!$A$1,0,MATCH(F$6,Data!$1:$1,0)-1,1000,1)=IF(F$7="","Yes",F$7))/(OFFSET(Data!$A$1,0,MATCH(F$6,Data!$1:$1,0)-1,1000,1)=IF(F$7="","Yes",F$7))*ROW(Data!$C$1:$C$1002),ROW(F179)-ROW(F$7)),1),"")</f>
        <v/>
      </c>
      <c r="G179" s="43" t="str">
        <f ca="1">IF(H179="","",IF(INDEX(Data!$BR:$BR,MATCH(H179,Data!$A:$A,0),1)=0,"",INDEX(Data!$BR:$BR,MATCH(H179,Data!$A:$A,0),1)))</f>
        <v/>
      </c>
      <c r="H179" s="43" t="str">
        <f ca="1">IFERROR(INDEX(Data!$A$1:G$1002,_xlfn.AGGREGATE(15,6,(OFFSET(Data!$A$1,0,MATCH(H$6,Data!$1:$1,0)-1,1000,1)=IF(H$7="","Yes",H$7))/(OFFSET(Data!$A$1,0,MATCH(H$6,Data!$1:$1,0)-1,1000,1)=IF(H$7="","Yes",H$7))*ROW(Data!$C$1:$C$1002),ROW(H179)-ROW(H$7)),1),"")</f>
        <v/>
      </c>
      <c r="I179" s="43" t="str">
        <f ca="1">IF(J179="","",IF(INDEX(Data!$BR:$BR,MATCH(J179,Data!$A:$A,0),1)=0,"",INDEX(Data!$BR:$BR,MATCH(J179,Data!$A:$A,0),1)))</f>
        <v/>
      </c>
      <c r="J179" s="43" t="str">
        <f ca="1">IFERROR(INDEX(Data!$A$1:I$1002,_xlfn.AGGREGATE(15,6,(OFFSET(Data!$A$1,0,MATCH(J$6,Data!$1:$1,0)-1,1000,1)=IF(J$7="","Yes",J$7))/(OFFSET(Data!$A$1,0,MATCH(J$6,Data!$1:$1,0)-1,1000,1)=IF(J$7="","Yes",J$7))*ROW(Data!$C$1:$C$1002),ROW(J179)-ROW(J$7)),1),"")</f>
        <v/>
      </c>
      <c r="K179" s="43" t="str">
        <f ca="1">IF(L179="","",IF(INDEX(Data!$BR:$BR,MATCH(L179,Data!$A:$A,0),1)=0,"",INDEX(Data!$BR:$BR,MATCH(L179,Data!$A:$A,0),1)))</f>
        <v/>
      </c>
      <c r="L179" s="43" t="str">
        <f ca="1">IFERROR(INDEX(Data!$A$1:K$1002,_xlfn.AGGREGATE(15,6,(OFFSET(Data!$A$1,0,MATCH(L$6,Data!$1:$1,0)-1,1000,1)=IF(L$7="","Yes",L$7))/(OFFSET(Data!$A$1,0,MATCH(L$6,Data!$1:$1,0)-1,1000,1)=IF(L$7="","Yes",L$7))*ROW(Data!$C$1:$C$1002),ROW(L179)-ROW(L$7)),1),"")</f>
        <v/>
      </c>
      <c r="M179" s="43" t="str">
        <f ca="1">IF(N179="","",IF(INDEX(Data!$BR:$BR,MATCH(N179,Data!$A:$A,0),1)=0,"",INDEX(Data!$BR:$BR,MATCH(N179,Data!$A:$A,0),1)))</f>
        <v/>
      </c>
      <c r="N179" s="43" t="str">
        <f ca="1">IFERROR(INDEX(Data!$A$1:M$1002,_xlfn.AGGREGATE(15,6,(OFFSET(Data!$A$1,0,MATCH(N$6,Data!$1:$1,0)-1,1000,1)=IF(N$7="","Yes",N$7))/(OFFSET(Data!$A$1,0,MATCH(N$6,Data!$1:$1,0)-1,1000,1)=IF(N$7="","Yes",N$7))*ROW(Data!$C$1:$C$1002),ROW(N179)-ROW(N$7)),1),"")</f>
        <v/>
      </c>
      <c r="O179" s="43" t="str">
        <f ca="1">IF(P179="","",IF(INDEX(Data!$BR:$BR,MATCH(P179,Data!$A:$A,0),1)=0,"",INDEX(Data!$BR:$BR,MATCH(P179,Data!$A:$A,0),1)))</f>
        <v/>
      </c>
      <c r="P179" s="43" t="str">
        <f ca="1">IFERROR(INDEX(Data!$A$1:O$1002,_xlfn.AGGREGATE(15,6,(OFFSET(Data!$A$1,0,MATCH(P$6,Data!$1:$1,0)-1,1000,1)=IF(P$7="","Yes",P$7))/(OFFSET(Data!$A$1,0,MATCH(P$6,Data!$1:$1,0)-1,1000,1)=IF(P$7="","Yes",P$7))*ROW(Data!$C$1:$C$1002),ROW(P179)-ROW(P$7)),1),"")</f>
        <v/>
      </c>
      <c r="Q179" s="43" t="str">
        <f ca="1">IF(R179="","",IF(INDEX(Data!$BR:$BR,MATCH(R179,Data!$A:$A,0),1)=0,"",INDEX(Data!$BR:$BR,MATCH(R179,Data!$A:$A,0),1)))</f>
        <v/>
      </c>
      <c r="R179" s="43" t="str">
        <f ca="1">IFERROR(INDEX(Data!$A$1:Q$1002,_xlfn.AGGREGATE(15,6,(OFFSET(Data!$A$1,0,MATCH(R$6,Data!$1:$1,0)-1,1000,1)=IF(R$7="","Yes",R$7))/(OFFSET(Data!$A$1,0,MATCH(R$6,Data!$1:$1,0)-1,1000,1)=IF(R$7="","Yes",R$7))*ROW(Data!$C$1:$C$1002),ROW(R179)-ROW(R$7)),1),"")</f>
        <v/>
      </c>
      <c r="S179" s="43" t="str">
        <f ca="1">IF(T179="","",IF(INDEX(Data!$BR:$BR,MATCH(T179,Data!$A:$A,0),1)=0,"",INDEX(Data!$BR:$BR,MATCH(T179,Data!$A:$A,0),1)))</f>
        <v/>
      </c>
      <c r="T179" s="43" t="str">
        <f ca="1">IFERROR(INDEX(Data!$A$1:R$1002,_xlfn.AGGREGATE(15,6,(OFFSET(Data!$A$1,0,MATCH(T$6,Data!$1:$1,0)-1,1000,1)=IF(T$7="","Yes",T$7))/(OFFSET(Data!$A$1,0,MATCH(T$6,Data!$1:$1,0)-1,1000,1)=IF(T$7="","Yes",T$7))*ROW(Data!$C$1:$C$1002),ROW(T179)-ROW(T$7)),1),"")</f>
        <v/>
      </c>
      <c r="U179" s="43" t="str">
        <f ca="1">IF(V179="","",IF(INDEX(Data!$BR:$BR,MATCH(V179,Data!$A:$A,0),1)=0,"",INDEX(Data!$BR:$BR,MATCH(V179,Data!$A:$A,0),1)))</f>
        <v/>
      </c>
      <c r="V179" s="43" t="str">
        <f ca="1">IFERROR(INDEX(Data!$A$1:T$1002,_xlfn.AGGREGATE(15,6,(OFFSET(Data!$A$1,0,MATCH(V$6,Data!$1:$1,0)-1,1000,1)=IF(V$7="","Yes",V$7))/(OFFSET(Data!$A$1,0,MATCH(V$6,Data!$1:$1,0)-1,1000,1)=IF(V$7="","Yes",V$7))*ROW(Data!$C$1:$C$1002),ROW(V179)-ROW(V$7)),1),"")</f>
        <v/>
      </c>
      <c r="W179" s="43" t="str">
        <f ca="1">IF(X179="","",IF(INDEX(Data!$BR:$BR,MATCH(X179,Data!$A:$A,0),1)=0,"",INDEX(Data!$BR:$BR,MATCH(X179,Data!$A:$A,0),1)))</f>
        <v/>
      </c>
      <c r="X179" s="43" t="str">
        <f ca="1">IFERROR(INDEX(Data!$A$1:Y$1002,_xlfn.AGGREGATE(15,6,(OFFSET(Data!$A$1,0,MATCH(X$6,Data!$1:$1,0)-1,1000,1)=IF(X$7="","Yes",X$7))/(OFFSET(Data!$A$1,0,MATCH(X$6,Data!$1:$1,0)-1,1000,1)=IF(X$7="","Yes",X$7))*ROW(Data!$C$1:$C$1002),ROW(X179)-ROW(X$7)),1),"")</f>
        <v/>
      </c>
      <c r="Y179" s="43" t="str">
        <f ca="1">IF(Z179="","",IF(INDEX(Data!$BR:$BR,MATCH(Z179,Data!$A:$A,0),1)=0,"",INDEX(Data!$BR:$BR,MATCH(Z179,Data!$A:$A,0),1)))</f>
        <v/>
      </c>
      <c r="Z179" s="43" t="str">
        <f ca="1">IFERROR(INDEX(Data!$A$1:AA$1002,_xlfn.AGGREGATE(15,6,(OFFSET(Data!$A$1,0,MATCH(Z$6,Data!$1:$1,0)-1,1000,1)=IF(Z$7="","Yes",Z$7))/(OFFSET(Data!$A$1,0,MATCH(Z$6,Data!$1:$1,0)-1,1000,1)=IF(Z$7="","Yes",Z$7))*ROW(Data!$C$1:$C$1002),ROW(Z179)-ROW(Z$7)),1),"")</f>
        <v/>
      </c>
      <c r="AA179" s="43" t="str">
        <f ca="1">IF(AB179="","",IF(INDEX(Data!$BR:$BR,MATCH(AB179,Data!$A:$A,0),1)=0,"",INDEX(Data!$BR:$BR,MATCH(AB179,Data!$A:$A,0),1)))</f>
        <v/>
      </c>
      <c r="AB179" s="43" t="str">
        <f ca="1">IFERROR(INDEX(Data!$A$1:AC$1002,_xlfn.AGGREGATE(15,6,(OFFSET(Data!$A$1,0,MATCH(AB$6,Data!$1:$1,0)-1,1000,1)=IF(AB$7="","Yes",AB$7))/(OFFSET(Data!$A$1,0,MATCH(AB$6,Data!$1:$1,0)-1,1000,1)=IF(AB$7="","Yes",AB$7))*ROW(Data!$C$1:$C$1002),ROW(AB179)-ROW(AB$7)),1),"")</f>
        <v/>
      </c>
      <c r="AC179" s="43" t="str">
        <f ca="1">IF(AD179="","",IF(INDEX(Data!$BR:$BR,MATCH(AD179,Data!$A:$A,0),1)=0,"",INDEX(Data!$BR:$BR,MATCH(AD179,Data!$A:$A,0),1)))</f>
        <v/>
      </c>
      <c r="AD179" s="43" t="str">
        <f ca="1">IFERROR(INDEX(Data!$A$1:AE$1002,_xlfn.AGGREGATE(15,6,(OFFSET(Data!$A$1,0,MATCH(AD$6,Data!$1:$1,0)-1,1000,1)=IF(AD$7="","Yes",AD$7))/(OFFSET(Data!$A$1,0,MATCH(AD$6,Data!$1:$1,0)-1,1000,1)=IF(AD$7="","Yes",AD$7))*ROW(Data!$C$1:$C$1002),ROW(AD179)-ROW(AD$7)),1),"")</f>
        <v/>
      </c>
      <c r="AE179" s="43" t="str">
        <f ca="1">IF(AF179="","",IF(INDEX(Data!$BR:$BR,MATCH(AF179,Data!$A:$A,0),1)=0,"",INDEX(Data!$BR:$BR,MATCH(AF179,Data!$A:$A,0),1)))</f>
        <v/>
      </c>
      <c r="AF179" s="43" t="str">
        <f ca="1">IFERROR(INDEX(Data!$A$1:AM$1002,_xlfn.AGGREGATE(15,6,(OFFSET(Data!$A$1,0,MATCH(AF$6,Data!$1:$1,0)-1,1000,1)=IF(AF$7="","Yes",AF$7))/(OFFSET(Data!$A$1,0,MATCH(AF$6,Data!$1:$1,0)-1,1000,1)=IF(AF$7="","Yes",AF$7))*ROW(Data!$C$1:$C$1002),ROW(AF179)-ROW(AF$7)),1),"")</f>
        <v/>
      </c>
      <c r="AG179" s="43" t="str">
        <f ca="1">IF(AH179="","",IF(INDEX(Data!$BR:$BR,MATCH(AH179,Data!$A:$A,0),1)=0,"",INDEX(Data!$BR:$BR,MATCH(AH179,Data!$A:$A,0),1)))</f>
        <v/>
      </c>
      <c r="AH179" s="43" t="str">
        <f ca="1">IFERROR(INDEX(Data!$A$1:AO$1002,_xlfn.AGGREGATE(15,6,(OFFSET(Data!$A$1,0,MATCH(AH$6,Data!$1:$1,0)-1,1000,1)=IF(AH$7="","Yes",AH$7))/(OFFSET(Data!$A$1,0,MATCH(AH$6,Data!$1:$1,0)-1,1000,1)=IF(AH$7="","Yes",AH$7))*ROW(Data!$C$1:$C$1002),ROW(AH179)-ROW(AH$7)),1),"")</f>
        <v/>
      </c>
      <c r="AI179" s="43" t="str">
        <f ca="1">IF(AJ179="","",IF(INDEX(Data!$BR:$BR,MATCH(AJ179,Data!$A:$A,0),1)=0,"",INDEX(Data!$BR:$BR,MATCH(AJ179,Data!$A:$A,0),1)))</f>
        <v/>
      </c>
      <c r="AJ179" s="43" t="str">
        <f ca="1">IFERROR(INDEX(Data!$A$1:AQ$1002,_xlfn.AGGREGATE(15,6,(OFFSET(Data!$A$1,0,MATCH(AJ$6,Data!$1:$1,0)-1,1000,1)=IF(AJ$7="","Yes",AJ$7))/(OFFSET(Data!$A$1,0,MATCH(AJ$6,Data!$1:$1,0)-1,1000,1)=IF(AJ$7="","Yes",AJ$7))*ROW(Data!$C$1:$C$1002),ROW(AJ179)-ROW(AJ$7)),1),"")</f>
        <v/>
      </c>
      <c r="AK179" s="43" t="str">
        <f ca="1">IF(AL179="","",IF(INDEX(Data!$BR:$BR,MATCH(AL179,Data!$A:$A,0),1)=0,"",INDEX(Data!$BR:$BR,MATCH(AL179,Data!$A:$A,0),1)))</f>
        <v/>
      </c>
      <c r="AL179" s="43" t="str">
        <f ca="1">IFERROR(INDEX(Data!$A$1:AS$1002,_xlfn.AGGREGATE(15,6,(OFFSET(Data!$A$1,0,MATCH(AL$6,Data!$1:$1,0)-1,1000,1)=IF(AL$7="","Yes",AL$7))/(OFFSET(Data!$A$1,0,MATCH(AL$6,Data!$1:$1,0)-1,1000,1)=IF(AL$7="","Yes",AL$7))*ROW(Data!$C$1:$C$1002),ROW(AL179)-ROW(AL$7)),1),"")</f>
        <v/>
      </c>
      <c r="AM179" s="43" t="str">
        <f ca="1">IF(AN179="","",IF(INDEX(Data!$BR:$BR,MATCH(AN179,Data!$A:$A,0),1)=0,"",INDEX(Data!$BR:$BR,MATCH(AN179,Data!$A:$A,0),1)))</f>
        <v/>
      </c>
      <c r="AN179" s="43" t="str">
        <f ca="1">IFERROR(INDEX(Data!$A$1:AU$1002,_xlfn.AGGREGATE(15,6,(OFFSET(Data!$A$1,0,MATCH(AN$6,Data!$1:$1,0)-1,1000,1)=IF(AN$7="","Yes",AN$7))/(OFFSET(Data!$A$1,0,MATCH(AN$6,Data!$1:$1,0)-1,1000,1)=IF(AN$7="","Yes",AN$7))*ROW(Data!$C$1:$C$1002),ROW(AN179)-ROW(AN$7)),1),"")</f>
        <v/>
      </c>
    </row>
    <row r="180" spans="1:40" x14ac:dyDescent="0.4">
      <c r="A180" s="43" t="str">
        <f ca="1">IF(B180="","",IF(INDEX(Data!$BR:$BR,MATCH(B180,Data!$A:$A,0),1)=0,"",INDEX(Data!$BR:$BR,MATCH(B180,Data!$A:$A,0),1)))</f>
        <v/>
      </c>
      <c r="B180" s="43" t="str">
        <f ca="1">IFERROR(INDEX(Data!A$1:$A$1002,_xlfn.AGGREGATE(15,6,(OFFSET(Data!$A$1,0,MATCH(B$6,Data!$1:$1,0)-1,1000,1)=IF(B$7="","Yes",B$7))/(OFFSET(Data!$A$1,0,MATCH(B$6,Data!$1:$1,0)-1,1000,1)=IF(B$7="","Yes",B$7))*ROW(Data!$C$1:$C$1002),ROW(B180)-ROW(B$7)),1),"")</f>
        <v/>
      </c>
      <c r="C180" s="43" t="str">
        <f ca="1">IF(D180="","",IF(INDEX(Data!$BR:$BR,MATCH(D180,Data!$A:$A,0),1)=0,"",INDEX(Data!$BR:$BR,MATCH(D180,Data!$A:$A,0),1)))</f>
        <v/>
      </c>
      <c r="D180" s="43" t="str">
        <f ca="1">IFERROR(INDEX(Data!$A$1:C$1002,_xlfn.AGGREGATE(15,6,(OFFSET(Data!$A$1,0,MATCH(D$6,Data!$1:$1,0)-1,1000,1)=IF(D$7="","Yes",D$7))/(OFFSET(Data!$A$1,0,MATCH(D$6,Data!$1:$1,0)-1,1000,1)=IF(D$7="","Yes",D$7))*ROW(Data!$C$1:$C$1002),ROW(D180)-ROW(D$7)),1),"")</f>
        <v/>
      </c>
      <c r="E180" s="43" t="str">
        <f ca="1">IF(F180="","",IF(INDEX(Data!$BR:$BR,MATCH(F180,Data!$A:$A,0),1)=0,"",INDEX(Data!$BR:$BR,MATCH(F180,Data!$A:$A,0),1)))</f>
        <v/>
      </c>
      <c r="F180" s="43" t="str">
        <f ca="1">IFERROR(INDEX(Data!$A$1:E$1002,_xlfn.AGGREGATE(15,6,(OFFSET(Data!$A$1,0,MATCH(F$6,Data!$1:$1,0)-1,1000,1)=IF(F$7="","Yes",F$7))/(OFFSET(Data!$A$1,0,MATCH(F$6,Data!$1:$1,0)-1,1000,1)=IF(F$7="","Yes",F$7))*ROW(Data!$C$1:$C$1002),ROW(F180)-ROW(F$7)),1),"")</f>
        <v/>
      </c>
      <c r="G180" s="43" t="str">
        <f ca="1">IF(H180="","",IF(INDEX(Data!$BR:$BR,MATCH(H180,Data!$A:$A,0),1)=0,"",INDEX(Data!$BR:$BR,MATCH(H180,Data!$A:$A,0),1)))</f>
        <v/>
      </c>
      <c r="H180" s="43" t="str">
        <f ca="1">IFERROR(INDEX(Data!$A$1:G$1002,_xlfn.AGGREGATE(15,6,(OFFSET(Data!$A$1,0,MATCH(H$6,Data!$1:$1,0)-1,1000,1)=IF(H$7="","Yes",H$7))/(OFFSET(Data!$A$1,0,MATCH(H$6,Data!$1:$1,0)-1,1000,1)=IF(H$7="","Yes",H$7))*ROW(Data!$C$1:$C$1002),ROW(H180)-ROW(H$7)),1),"")</f>
        <v/>
      </c>
      <c r="I180" s="43" t="str">
        <f ca="1">IF(J180="","",IF(INDEX(Data!$BR:$BR,MATCH(J180,Data!$A:$A,0),1)=0,"",INDEX(Data!$BR:$BR,MATCH(J180,Data!$A:$A,0),1)))</f>
        <v/>
      </c>
      <c r="J180" s="43" t="str">
        <f ca="1">IFERROR(INDEX(Data!$A$1:I$1002,_xlfn.AGGREGATE(15,6,(OFFSET(Data!$A$1,0,MATCH(J$6,Data!$1:$1,0)-1,1000,1)=IF(J$7="","Yes",J$7))/(OFFSET(Data!$A$1,0,MATCH(J$6,Data!$1:$1,0)-1,1000,1)=IF(J$7="","Yes",J$7))*ROW(Data!$C$1:$C$1002),ROW(J180)-ROW(J$7)),1),"")</f>
        <v/>
      </c>
      <c r="K180" s="43" t="str">
        <f ca="1">IF(L180="","",IF(INDEX(Data!$BR:$BR,MATCH(L180,Data!$A:$A,0),1)=0,"",INDEX(Data!$BR:$BR,MATCH(L180,Data!$A:$A,0),1)))</f>
        <v/>
      </c>
      <c r="L180" s="43" t="str">
        <f ca="1">IFERROR(INDEX(Data!$A$1:K$1002,_xlfn.AGGREGATE(15,6,(OFFSET(Data!$A$1,0,MATCH(L$6,Data!$1:$1,0)-1,1000,1)=IF(L$7="","Yes",L$7))/(OFFSET(Data!$A$1,0,MATCH(L$6,Data!$1:$1,0)-1,1000,1)=IF(L$7="","Yes",L$7))*ROW(Data!$C$1:$C$1002),ROW(L180)-ROW(L$7)),1),"")</f>
        <v/>
      </c>
      <c r="M180" s="43" t="str">
        <f ca="1">IF(N180="","",IF(INDEX(Data!$BR:$BR,MATCH(N180,Data!$A:$A,0),1)=0,"",INDEX(Data!$BR:$BR,MATCH(N180,Data!$A:$A,0),1)))</f>
        <v/>
      </c>
      <c r="N180" s="43" t="str">
        <f ca="1">IFERROR(INDEX(Data!$A$1:M$1002,_xlfn.AGGREGATE(15,6,(OFFSET(Data!$A$1,0,MATCH(N$6,Data!$1:$1,0)-1,1000,1)=IF(N$7="","Yes",N$7))/(OFFSET(Data!$A$1,0,MATCH(N$6,Data!$1:$1,0)-1,1000,1)=IF(N$7="","Yes",N$7))*ROW(Data!$C$1:$C$1002),ROW(N180)-ROW(N$7)),1),"")</f>
        <v/>
      </c>
      <c r="O180" s="43" t="str">
        <f ca="1">IF(P180="","",IF(INDEX(Data!$BR:$BR,MATCH(P180,Data!$A:$A,0),1)=0,"",INDEX(Data!$BR:$BR,MATCH(P180,Data!$A:$A,0),1)))</f>
        <v/>
      </c>
      <c r="P180" s="43" t="str">
        <f ca="1">IFERROR(INDEX(Data!$A$1:O$1002,_xlfn.AGGREGATE(15,6,(OFFSET(Data!$A$1,0,MATCH(P$6,Data!$1:$1,0)-1,1000,1)=IF(P$7="","Yes",P$7))/(OFFSET(Data!$A$1,0,MATCH(P$6,Data!$1:$1,0)-1,1000,1)=IF(P$7="","Yes",P$7))*ROW(Data!$C$1:$C$1002),ROW(P180)-ROW(P$7)),1),"")</f>
        <v/>
      </c>
      <c r="Q180" s="43" t="str">
        <f ca="1">IF(R180="","",IF(INDEX(Data!$BR:$BR,MATCH(R180,Data!$A:$A,0),1)=0,"",INDEX(Data!$BR:$BR,MATCH(R180,Data!$A:$A,0),1)))</f>
        <v/>
      </c>
      <c r="R180" s="43" t="str">
        <f ca="1">IFERROR(INDEX(Data!$A$1:Q$1002,_xlfn.AGGREGATE(15,6,(OFFSET(Data!$A$1,0,MATCH(R$6,Data!$1:$1,0)-1,1000,1)=IF(R$7="","Yes",R$7))/(OFFSET(Data!$A$1,0,MATCH(R$6,Data!$1:$1,0)-1,1000,1)=IF(R$7="","Yes",R$7))*ROW(Data!$C$1:$C$1002),ROW(R180)-ROW(R$7)),1),"")</f>
        <v/>
      </c>
      <c r="S180" s="43" t="str">
        <f ca="1">IF(T180="","",IF(INDEX(Data!$BR:$BR,MATCH(T180,Data!$A:$A,0),1)=0,"",INDEX(Data!$BR:$BR,MATCH(T180,Data!$A:$A,0),1)))</f>
        <v/>
      </c>
      <c r="T180" s="43" t="str">
        <f ca="1">IFERROR(INDEX(Data!$A$1:R$1002,_xlfn.AGGREGATE(15,6,(OFFSET(Data!$A$1,0,MATCH(T$6,Data!$1:$1,0)-1,1000,1)=IF(T$7="","Yes",T$7))/(OFFSET(Data!$A$1,0,MATCH(T$6,Data!$1:$1,0)-1,1000,1)=IF(T$7="","Yes",T$7))*ROW(Data!$C$1:$C$1002),ROW(T180)-ROW(T$7)),1),"")</f>
        <v/>
      </c>
      <c r="U180" s="43" t="str">
        <f ca="1">IF(V180="","",IF(INDEX(Data!$BR:$BR,MATCH(V180,Data!$A:$A,0),1)=0,"",INDEX(Data!$BR:$BR,MATCH(V180,Data!$A:$A,0),1)))</f>
        <v/>
      </c>
      <c r="V180" s="43" t="str">
        <f ca="1">IFERROR(INDEX(Data!$A$1:T$1002,_xlfn.AGGREGATE(15,6,(OFFSET(Data!$A$1,0,MATCH(V$6,Data!$1:$1,0)-1,1000,1)=IF(V$7="","Yes",V$7))/(OFFSET(Data!$A$1,0,MATCH(V$6,Data!$1:$1,0)-1,1000,1)=IF(V$7="","Yes",V$7))*ROW(Data!$C$1:$C$1002),ROW(V180)-ROW(V$7)),1),"")</f>
        <v/>
      </c>
      <c r="W180" s="43" t="str">
        <f ca="1">IF(X180="","",IF(INDEX(Data!$BR:$BR,MATCH(X180,Data!$A:$A,0),1)=0,"",INDEX(Data!$BR:$BR,MATCH(X180,Data!$A:$A,0),1)))</f>
        <v/>
      </c>
      <c r="X180" s="43" t="str">
        <f ca="1">IFERROR(INDEX(Data!$A$1:Y$1002,_xlfn.AGGREGATE(15,6,(OFFSET(Data!$A$1,0,MATCH(X$6,Data!$1:$1,0)-1,1000,1)=IF(X$7="","Yes",X$7))/(OFFSET(Data!$A$1,0,MATCH(X$6,Data!$1:$1,0)-1,1000,1)=IF(X$7="","Yes",X$7))*ROW(Data!$C$1:$C$1002),ROW(X180)-ROW(X$7)),1),"")</f>
        <v/>
      </c>
      <c r="Y180" s="43" t="str">
        <f ca="1">IF(Z180="","",IF(INDEX(Data!$BR:$BR,MATCH(Z180,Data!$A:$A,0),1)=0,"",INDEX(Data!$BR:$BR,MATCH(Z180,Data!$A:$A,0),1)))</f>
        <v/>
      </c>
      <c r="Z180" s="43" t="str">
        <f ca="1">IFERROR(INDEX(Data!$A$1:AA$1002,_xlfn.AGGREGATE(15,6,(OFFSET(Data!$A$1,0,MATCH(Z$6,Data!$1:$1,0)-1,1000,1)=IF(Z$7="","Yes",Z$7))/(OFFSET(Data!$A$1,0,MATCH(Z$6,Data!$1:$1,0)-1,1000,1)=IF(Z$7="","Yes",Z$7))*ROW(Data!$C$1:$C$1002),ROW(Z180)-ROW(Z$7)),1),"")</f>
        <v/>
      </c>
      <c r="AA180" s="43" t="str">
        <f ca="1">IF(AB180="","",IF(INDEX(Data!$BR:$BR,MATCH(AB180,Data!$A:$A,0),1)=0,"",INDEX(Data!$BR:$BR,MATCH(AB180,Data!$A:$A,0),1)))</f>
        <v/>
      </c>
      <c r="AB180" s="43" t="str">
        <f ca="1">IFERROR(INDEX(Data!$A$1:AC$1002,_xlfn.AGGREGATE(15,6,(OFFSET(Data!$A$1,0,MATCH(AB$6,Data!$1:$1,0)-1,1000,1)=IF(AB$7="","Yes",AB$7))/(OFFSET(Data!$A$1,0,MATCH(AB$6,Data!$1:$1,0)-1,1000,1)=IF(AB$7="","Yes",AB$7))*ROW(Data!$C$1:$C$1002),ROW(AB180)-ROW(AB$7)),1),"")</f>
        <v/>
      </c>
      <c r="AC180" s="43" t="str">
        <f ca="1">IF(AD180="","",IF(INDEX(Data!$BR:$BR,MATCH(AD180,Data!$A:$A,0),1)=0,"",INDEX(Data!$BR:$BR,MATCH(AD180,Data!$A:$A,0),1)))</f>
        <v/>
      </c>
      <c r="AD180" s="43" t="str">
        <f ca="1">IFERROR(INDEX(Data!$A$1:AE$1002,_xlfn.AGGREGATE(15,6,(OFFSET(Data!$A$1,0,MATCH(AD$6,Data!$1:$1,0)-1,1000,1)=IF(AD$7="","Yes",AD$7))/(OFFSET(Data!$A$1,0,MATCH(AD$6,Data!$1:$1,0)-1,1000,1)=IF(AD$7="","Yes",AD$7))*ROW(Data!$C$1:$C$1002),ROW(AD180)-ROW(AD$7)),1),"")</f>
        <v/>
      </c>
      <c r="AE180" s="43" t="str">
        <f ca="1">IF(AF180="","",IF(INDEX(Data!$BR:$BR,MATCH(AF180,Data!$A:$A,0),1)=0,"",INDEX(Data!$BR:$BR,MATCH(AF180,Data!$A:$A,0),1)))</f>
        <v/>
      </c>
      <c r="AF180" s="43" t="str">
        <f ca="1">IFERROR(INDEX(Data!$A$1:AM$1002,_xlfn.AGGREGATE(15,6,(OFFSET(Data!$A$1,0,MATCH(AF$6,Data!$1:$1,0)-1,1000,1)=IF(AF$7="","Yes",AF$7))/(OFFSET(Data!$A$1,0,MATCH(AF$6,Data!$1:$1,0)-1,1000,1)=IF(AF$7="","Yes",AF$7))*ROW(Data!$C$1:$C$1002),ROW(AF180)-ROW(AF$7)),1),"")</f>
        <v/>
      </c>
      <c r="AG180" s="43" t="str">
        <f ca="1">IF(AH180="","",IF(INDEX(Data!$BR:$BR,MATCH(AH180,Data!$A:$A,0),1)=0,"",INDEX(Data!$BR:$BR,MATCH(AH180,Data!$A:$A,0),1)))</f>
        <v/>
      </c>
      <c r="AH180" s="43" t="str">
        <f ca="1">IFERROR(INDEX(Data!$A$1:AO$1002,_xlfn.AGGREGATE(15,6,(OFFSET(Data!$A$1,0,MATCH(AH$6,Data!$1:$1,0)-1,1000,1)=IF(AH$7="","Yes",AH$7))/(OFFSET(Data!$A$1,0,MATCH(AH$6,Data!$1:$1,0)-1,1000,1)=IF(AH$7="","Yes",AH$7))*ROW(Data!$C$1:$C$1002),ROW(AH180)-ROW(AH$7)),1),"")</f>
        <v/>
      </c>
      <c r="AI180" s="43" t="str">
        <f ca="1">IF(AJ180="","",IF(INDEX(Data!$BR:$BR,MATCH(AJ180,Data!$A:$A,0),1)=0,"",INDEX(Data!$BR:$BR,MATCH(AJ180,Data!$A:$A,0),1)))</f>
        <v/>
      </c>
      <c r="AJ180" s="43" t="str">
        <f ca="1">IFERROR(INDEX(Data!$A$1:AQ$1002,_xlfn.AGGREGATE(15,6,(OFFSET(Data!$A$1,0,MATCH(AJ$6,Data!$1:$1,0)-1,1000,1)=IF(AJ$7="","Yes",AJ$7))/(OFFSET(Data!$A$1,0,MATCH(AJ$6,Data!$1:$1,0)-1,1000,1)=IF(AJ$7="","Yes",AJ$7))*ROW(Data!$C$1:$C$1002),ROW(AJ180)-ROW(AJ$7)),1),"")</f>
        <v/>
      </c>
      <c r="AK180" s="43" t="str">
        <f ca="1">IF(AL180="","",IF(INDEX(Data!$BR:$BR,MATCH(AL180,Data!$A:$A,0),1)=0,"",INDEX(Data!$BR:$BR,MATCH(AL180,Data!$A:$A,0),1)))</f>
        <v/>
      </c>
      <c r="AL180" s="43" t="str">
        <f ca="1">IFERROR(INDEX(Data!$A$1:AS$1002,_xlfn.AGGREGATE(15,6,(OFFSET(Data!$A$1,0,MATCH(AL$6,Data!$1:$1,0)-1,1000,1)=IF(AL$7="","Yes",AL$7))/(OFFSET(Data!$A$1,0,MATCH(AL$6,Data!$1:$1,0)-1,1000,1)=IF(AL$7="","Yes",AL$7))*ROW(Data!$C$1:$C$1002),ROW(AL180)-ROW(AL$7)),1),"")</f>
        <v/>
      </c>
      <c r="AM180" s="43" t="str">
        <f ca="1">IF(AN180="","",IF(INDEX(Data!$BR:$BR,MATCH(AN180,Data!$A:$A,0),1)=0,"",INDEX(Data!$BR:$BR,MATCH(AN180,Data!$A:$A,0),1)))</f>
        <v/>
      </c>
      <c r="AN180" s="43" t="str">
        <f ca="1">IFERROR(INDEX(Data!$A$1:AU$1002,_xlfn.AGGREGATE(15,6,(OFFSET(Data!$A$1,0,MATCH(AN$6,Data!$1:$1,0)-1,1000,1)=IF(AN$7="","Yes",AN$7))/(OFFSET(Data!$A$1,0,MATCH(AN$6,Data!$1:$1,0)-1,1000,1)=IF(AN$7="","Yes",AN$7))*ROW(Data!$C$1:$C$1002),ROW(AN180)-ROW(AN$7)),1),"")</f>
        <v/>
      </c>
    </row>
    <row r="181" spans="1:40" x14ac:dyDescent="0.4">
      <c r="A181" s="43" t="str">
        <f ca="1">IF(B181="","",IF(INDEX(Data!$BR:$BR,MATCH(B181,Data!$A:$A,0),1)=0,"",INDEX(Data!$BR:$BR,MATCH(B181,Data!$A:$A,0),1)))</f>
        <v/>
      </c>
      <c r="B181" s="43" t="str">
        <f ca="1">IFERROR(INDEX(Data!A$1:$A$1002,_xlfn.AGGREGATE(15,6,(OFFSET(Data!$A$1,0,MATCH(B$6,Data!$1:$1,0)-1,1000,1)=IF(B$7="","Yes",B$7))/(OFFSET(Data!$A$1,0,MATCH(B$6,Data!$1:$1,0)-1,1000,1)=IF(B$7="","Yes",B$7))*ROW(Data!$C$1:$C$1002),ROW(B181)-ROW(B$7)),1),"")</f>
        <v/>
      </c>
      <c r="C181" s="43" t="str">
        <f ca="1">IF(D181="","",IF(INDEX(Data!$BR:$BR,MATCH(D181,Data!$A:$A,0),1)=0,"",INDEX(Data!$BR:$BR,MATCH(D181,Data!$A:$A,0),1)))</f>
        <v/>
      </c>
      <c r="D181" s="43" t="str">
        <f ca="1">IFERROR(INDEX(Data!$A$1:C$1002,_xlfn.AGGREGATE(15,6,(OFFSET(Data!$A$1,0,MATCH(D$6,Data!$1:$1,0)-1,1000,1)=IF(D$7="","Yes",D$7))/(OFFSET(Data!$A$1,0,MATCH(D$6,Data!$1:$1,0)-1,1000,1)=IF(D$7="","Yes",D$7))*ROW(Data!$C$1:$C$1002),ROW(D181)-ROW(D$7)),1),"")</f>
        <v/>
      </c>
      <c r="E181" s="43" t="str">
        <f ca="1">IF(F181="","",IF(INDEX(Data!$BR:$BR,MATCH(F181,Data!$A:$A,0),1)=0,"",INDEX(Data!$BR:$BR,MATCH(F181,Data!$A:$A,0),1)))</f>
        <v/>
      </c>
      <c r="F181" s="43" t="str">
        <f ca="1">IFERROR(INDEX(Data!$A$1:E$1002,_xlfn.AGGREGATE(15,6,(OFFSET(Data!$A$1,0,MATCH(F$6,Data!$1:$1,0)-1,1000,1)=IF(F$7="","Yes",F$7))/(OFFSET(Data!$A$1,0,MATCH(F$6,Data!$1:$1,0)-1,1000,1)=IF(F$7="","Yes",F$7))*ROW(Data!$C$1:$C$1002),ROW(F181)-ROW(F$7)),1),"")</f>
        <v/>
      </c>
      <c r="G181" s="43" t="str">
        <f ca="1">IF(H181="","",IF(INDEX(Data!$BR:$BR,MATCH(H181,Data!$A:$A,0),1)=0,"",INDEX(Data!$BR:$BR,MATCH(H181,Data!$A:$A,0),1)))</f>
        <v/>
      </c>
      <c r="H181" s="43" t="str">
        <f ca="1">IFERROR(INDEX(Data!$A$1:G$1002,_xlfn.AGGREGATE(15,6,(OFFSET(Data!$A$1,0,MATCH(H$6,Data!$1:$1,0)-1,1000,1)=IF(H$7="","Yes",H$7))/(OFFSET(Data!$A$1,0,MATCH(H$6,Data!$1:$1,0)-1,1000,1)=IF(H$7="","Yes",H$7))*ROW(Data!$C$1:$C$1002),ROW(H181)-ROW(H$7)),1),"")</f>
        <v/>
      </c>
      <c r="I181" s="43" t="str">
        <f ca="1">IF(J181="","",IF(INDEX(Data!$BR:$BR,MATCH(J181,Data!$A:$A,0),1)=0,"",INDEX(Data!$BR:$BR,MATCH(J181,Data!$A:$A,0),1)))</f>
        <v/>
      </c>
      <c r="J181" s="43" t="str">
        <f ca="1">IFERROR(INDEX(Data!$A$1:I$1002,_xlfn.AGGREGATE(15,6,(OFFSET(Data!$A$1,0,MATCH(J$6,Data!$1:$1,0)-1,1000,1)=IF(J$7="","Yes",J$7))/(OFFSET(Data!$A$1,0,MATCH(J$6,Data!$1:$1,0)-1,1000,1)=IF(J$7="","Yes",J$7))*ROW(Data!$C$1:$C$1002),ROW(J181)-ROW(J$7)),1),"")</f>
        <v/>
      </c>
      <c r="K181" s="43" t="str">
        <f ca="1">IF(L181="","",IF(INDEX(Data!$BR:$BR,MATCH(L181,Data!$A:$A,0),1)=0,"",INDEX(Data!$BR:$BR,MATCH(L181,Data!$A:$A,0),1)))</f>
        <v/>
      </c>
      <c r="L181" s="43" t="str">
        <f ca="1">IFERROR(INDEX(Data!$A$1:K$1002,_xlfn.AGGREGATE(15,6,(OFFSET(Data!$A$1,0,MATCH(L$6,Data!$1:$1,0)-1,1000,1)=IF(L$7="","Yes",L$7))/(OFFSET(Data!$A$1,0,MATCH(L$6,Data!$1:$1,0)-1,1000,1)=IF(L$7="","Yes",L$7))*ROW(Data!$C$1:$C$1002),ROW(L181)-ROW(L$7)),1),"")</f>
        <v/>
      </c>
      <c r="M181" s="43" t="str">
        <f ca="1">IF(N181="","",IF(INDEX(Data!$BR:$BR,MATCH(N181,Data!$A:$A,0),1)=0,"",INDEX(Data!$BR:$BR,MATCH(N181,Data!$A:$A,0),1)))</f>
        <v/>
      </c>
      <c r="N181" s="43" t="str">
        <f ca="1">IFERROR(INDEX(Data!$A$1:M$1002,_xlfn.AGGREGATE(15,6,(OFFSET(Data!$A$1,0,MATCH(N$6,Data!$1:$1,0)-1,1000,1)=IF(N$7="","Yes",N$7))/(OFFSET(Data!$A$1,0,MATCH(N$6,Data!$1:$1,0)-1,1000,1)=IF(N$7="","Yes",N$7))*ROW(Data!$C$1:$C$1002),ROW(N181)-ROW(N$7)),1),"")</f>
        <v/>
      </c>
      <c r="O181" s="43" t="str">
        <f ca="1">IF(P181="","",IF(INDEX(Data!$BR:$BR,MATCH(P181,Data!$A:$A,0),1)=0,"",INDEX(Data!$BR:$BR,MATCH(P181,Data!$A:$A,0),1)))</f>
        <v/>
      </c>
      <c r="P181" s="43" t="str">
        <f ca="1">IFERROR(INDEX(Data!$A$1:O$1002,_xlfn.AGGREGATE(15,6,(OFFSET(Data!$A$1,0,MATCH(P$6,Data!$1:$1,0)-1,1000,1)=IF(P$7="","Yes",P$7))/(OFFSET(Data!$A$1,0,MATCH(P$6,Data!$1:$1,0)-1,1000,1)=IF(P$7="","Yes",P$7))*ROW(Data!$C$1:$C$1002),ROW(P181)-ROW(P$7)),1),"")</f>
        <v/>
      </c>
      <c r="Q181" s="43" t="str">
        <f ca="1">IF(R181="","",IF(INDEX(Data!$BR:$BR,MATCH(R181,Data!$A:$A,0),1)=0,"",INDEX(Data!$BR:$BR,MATCH(R181,Data!$A:$A,0),1)))</f>
        <v/>
      </c>
      <c r="R181" s="43" t="str">
        <f ca="1">IFERROR(INDEX(Data!$A$1:Q$1002,_xlfn.AGGREGATE(15,6,(OFFSET(Data!$A$1,0,MATCH(R$6,Data!$1:$1,0)-1,1000,1)=IF(R$7="","Yes",R$7))/(OFFSET(Data!$A$1,0,MATCH(R$6,Data!$1:$1,0)-1,1000,1)=IF(R$7="","Yes",R$7))*ROW(Data!$C$1:$C$1002),ROW(R181)-ROW(R$7)),1),"")</f>
        <v/>
      </c>
      <c r="S181" s="43" t="str">
        <f ca="1">IF(T181="","",IF(INDEX(Data!$BR:$BR,MATCH(T181,Data!$A:$A,0),1)=0,"",INDEX(Data!$BR:$BR,MATCH(T181,Data!$A:$A,0),1)))</f>
        <v/>
      </c>
      <c r="T181" s="43" t="str">
        <f ca="1">IFERROR(INDEX(Data!$A$1:R$1002,_xlfn.AGGREGATE(15,6,(OFFSET(Data!$A$1,0,MATCH(T$6,Data!$1:$1,0)-1,1000,1)=IF(T$7="","Yes",T$7))/(OFFSET(Data!$A$1,0,MATCH(T$6,Data!$1:$1,0)-1,1000,1)=IF(T$7="","Yes",T$7))*ROW(Data!$C$1:$C$1002),ROW(T181)-ROW(T$7)),1),"")</f>
        <v/>
      </c>
      <c r="U181" s="43" t="str">
        <f ca="1">IF(V181="","",IF(INDEX(Data!$BR:$BR,MATCH(V181,Data!$A:$A,0),1)=0,"",INDEX(Data!$BR:$BR,MATCH(V181,Data!$A:$A,0),1)))</f>
        <v/>
      </c>
      <c r="V181" s="43" t="str">
        <f ca="1">IFERROR(INDEX(Data!$A$1:T$1002,_xlfn.AGGREGATE(15,6,(OFFSET(Data!$A$1,0,MATCH(V$6,Data!$1:$1,0)-1,1000,1)=IF(V$7="","Yes",V$7))/(OFFSET(Data!$A$1,0,MATCH(V$6,Data!$1:$1,0)-1,1000,1)=IF(V$7="","Yes",V$7))*ROW(Data!$C$1:$C$1002),ROW(V181)-ROW(V$7)),1),"")</f>
        <v/>
      </c>
      <c r="W181" s="43" t="str">
        <f ca="1">IF(X181="","",IF(INDEX(Data!$BR:$BR,MATCH(X181,Data!$A:$A,0),1)=0,"",INDEX(Data!$BR:$BR,MATCH(X181,Data!$A:$A,0),1)))</f>
        <v/>
      </c>
      <c r="X181" s="43" t="str">
        <f ca="1">IFERROR(INDEX(Data!$A$1:Y$1002,_xlfn.AGGREGATE(15,6,(OFFSET(Data!$A$1,0,MATCH(X$6,Data!$1:$1,0)-1,1000,1)=IF(X$7="","Yes",X$7))/(OFFSET(Data!$A$1,0,MATCH(X$6,Data!$1:$1,0)-1,1000,1)=IF(X$7="","Yes",X$7))*ROW(Data!$C$1:$C$1002),ROW(X181)-ROW(X$7)),1),"")</f>
        <v/>
      </c>
      <c r="Y181" s="43" t="str">
        <f ca="1">IF(Z181="","",IF(INDEX(Data!$BR:$BR,MATCH(Z181,Data!$A:$A,0),1)=0,"",INDEX(Data!$BR:$BR,MATCH(Z181,Data!$A:$A,0),1)))</f>
        <v/>
      </c>
      <c r="Z181" s="43" t="str">
        <f ca="1">IFERROR(INDEX(Data!$A$1:AA$1002,_xlfn.AGGREGATE(15,6,(OFFSET(Data!$A$1,0,MATCH(Z$6,Data!$1:$1,0)-1,1000,1)=IF(Z$7="","Yes",Z$7))/(OFFSET(Data!$A$1,0,MATCH(Z$6,Data!$1:$1,0)-1,1000,1)=IF(Z$7="","Yes",Z$7))*ROW(Data!$C$1:$C$1002),ROW(Z181)-ROW(Z$7)),1),"")</f>
        <v/>
      </c>
      <c r="AA181" s="43" t="str">
        <f ca="1">IF(AB181="","",IF(INDEX(Data!$BR:$BR,MATCH(AB181,Data!$A:$A,0),1)=0,"",INDEX(Data!$BR:$BR,MATCH(AB181,Data!$A:$A,0),1)))</f>
        <v/>
      </c>
      <c r="AB181" s="43" t="str">
        <f ca="1">IFERROR(INDEX(Data!$A$1:AC$1002,_xlfn.AGGREGATE(15,6,(OFFSET(Data!$A$1,0,MATCH(AB$6,Data!$1:$1,0)-1,1000,1)=IF(AB$7="","Yes",AB$7))/(OFFSET(Data!$A$1,0,MATCH(AB$6,Data!$1:$1,0)-1,1000,1)=IF(AB$7="","Yes",AB$7))*ROW(Data!$C$1:$C$1002),ROW(AB181)-ROW(AB$7)),1),"")</f>
        <v/>
      </c>
      <c r="AC181" s="43" t="str">
        <f ca="1">IF(AD181="","",IF(INDEX(Data!$BR:$BR,MATCH(AD181,Data!$A:$A,0),1)=0,"",INDEX(Data!$BR:$BR,MATCH(AD181,Data!$A:$A,0),1)))</f>
        <v/>
      </c>
      <c r="AD181" s="43" t="str">
        <f ca="1">IFERROR(INDEX(Data!$A$1:AE$1002,_xlfn.AGGREGATE(15,6,(OFFSET(Data!$A$1,0,MATCH(AD$6,Data!$1:$1,0)-1,1000,1)=IF(AD$7="","Yes",AD$7))/(OFFSET(Data!$A$1,0,MATCH(AD$6,Data!$1:$1,0)-1,1000,1)=IF(AD$7="","Yes",AD$7))*ROW(Data!$C$1:$C$1002),ROW(AD181)-ROW(AD$7)),1),"")</f>
        <v/>
      </c>
      <c r="AE181" s="43" t="str">
        <f ca="1">IF(AF181="","",IF(INDEX(Data!$BR:$BR,MATCH(AF181,Data!$A:$A,0),1)=0,"",INDEX(Data!$BR:$BR,MATCH(AF181,Data!$A:$A,0),1)))</f>
        <v/>
      </c>
      <c r="AF181" s="43" t="str">
        <f ca="1">IFERROR(INDEX(Data!$A$1:AM$1002,_xlfn.AGGREGATE(15,6,(OFFSET(Data!$A$1,0,MATCH(AF$6,Data!$1:$1,0)-1,1000,1)=IF(AF$7="","Yes",AF$7))/(OFFSET(Data!$A$1,0,MATCH(AF$6,Data!$1:$1,0)-1,1000,1)=IF(AF$7="","Yes",AF$7))*ROW(Data!$C$1:$C$1002),ROW(AF181)-ROW(AF$7)),1),"")</f>
        <v/>
      </c>
      <c r="AG181" s="43" t="str">
        <f ca="1">IF(AH181="","",IF(INDEX(Data!$BR:$BR,MATCH(AH181,Data!$A:$A,0),1)=0,"",INDEX(Data!$BR:$BR,MATCH(AH181,Data!$A:$A,0),1)))</f>
        <v/>
      </c>
      <c r="AH181" s="43" t="str">
        <f ca="1">IFERROR(INDEX(Data!$A$1:AO$1002,_xlfn.AGGREGATE(15,6,(OFFSET(Data!$A$1,0,MATCH(AH$6,Data!$1:$1,0)-1,1000,1)=IF(AH$7="","Yes",AH$7))/(OFFSET(Data!$A$1,0,MATCH(AH$6,Data!$1:$1,0)-1,1000,1)=IF(AH$7="","Yes",AH$7))*ROW(Data!$C$1:$C$1002),ROW(AH181)-ROW(AH$7)),1),"")</f>
        <v/>
      </c>
      <c r="AI181" s="43" t="str">
        <f ca="1">IF(AJ181="","",IF(INDEX(Data!$BR:$BR,MATCH(AJ181,Data!$A:$A,0),1)=0,"",INDEX(Data!$BR:$BR,MATCH(AJ181,Data!$A:$A,0),1)))</f>
        <v/>
      </c>
      <c r="AJ181" s="43" t="str">
        <f ca="1">IFERROR(INDEX(Data!$A$1:AQ$1002,_xlfn.AGGREGATE(15,6,(OFFSET(Data!$A$1,0,MATCH(AJ$6,Data!$1:$1,0)-1,1000,1)=IF(AJ$7="","Yes",AJ$7))/(OFFSET(Data!$A$1,0,MATCH(AJ$6,Data!$1:$1,0)-1,1000,1)=IF(AJ$7="","Yes",AJ$7))*ROW(Data!$C$1:$C$1002),ROW(AJ181)-ROW(AJ$7)),1),"")</f>
        <v/>
      </c>
      <c r="AK181" s="43" t="str">
        <f ca="1">IF(AL181="","",IF(INDEX(Data!$BR:$BR,MATCH(AL181,Data!$A:$A,0),1)=0,"",INDEX(Data!$BR:$BR,MATCH(AL181,Data!$A:$A,0),1)))</f>
        <v/>
      </c>
      <c r="AL181" s="43" t="str">
        <f ca="1">IFERROR(INDEX(Data!$A$1:AS$1002,_xlfn.AGGREGATE(15,6,(OFFSET(Data!$A$1,0,MATCH(AL$6,Data!$1:$1,0)-1,1000,1)=IF(AL$7="","Yes",AL$7))/(OFFSET(Data!$A$1,0,MATCH(AL$6,Data!$1:$1,0)-1,1000,1)=IF(AL$7="","Yes",AL$7))*ROW(Data!$C$1:$C$1002),ROW(AL181)-ROW(AL$7)),1),"")</f>
        <v/>
      </c>
      <c r="AM181" s="43" t="str">
        <f ca="1">IF(AN181="","",IF(INDEX(Data!$BR:$BR,MATCH(AN181,Data!$A:$A,0),1)=0,"",INDEX(Data!$BR:$BR,MATCH(AN181,Data!$A:$A,0),1)))</f>
        <v/>
      </c>
      <c r="AN181" s="43" t="str">
        <f ca="1">IFERROR(INDEX(Data!$A$1:AU$1002,_xlfn.AGGREGATE(15,6,(OFFSET(Data!$A$1,0,MATCH(AN$6,Data!$1:$1,0)-1,1000,1)=IF(AN$7="","Yes",AN$7))/(OFFSET(Data!$A$1,0,MATCH(AN$6,Data!$1:$1,0)-1,1000,1)=IF(AN$7="","Yes",AN$7))*ROW(Data!$C$1:$C$1002),ROW(AN181)-ROW(AN$7)),1),"")</f>
        <v/>
      </c>
    </row>
    <row r="182" spans="1:40" x14ac:dyDescent="0.4">
      <c r="A182" s="43" t="str">
        <f ca="1">IF(B182="","",IF(INDEX(Data!$BR:$BR,MATCH(B182,Data!$A:$A,0),1)=0,"",INDEX(Data!$BR:$BR,MATCH(B182,Data!$A:$A,0),1)))</f>
        <v/>
      </c>
      <c r="B182" s="43" t="str">
        <f ca="1">IFERROR(INDEX(Data!A$1:$A$1002,_xlfn.AGGREGATE(15,6,(OFFSET(Data!$A$1,0,MATCH(B$6,Data!$1:$1,0)-1,1000,1)=IF(B$7="","Yes",B$7))/(OFFSET(Data!$A$1,0,MATCH(B$6,Data!$1:$1,0)-1,1000,1)=IF(B$7="","Yes",B$7))*ROW(Data!$C$1:$C$1002),ROW(B182)-ROW(B$7)),1),"")</f>
        <v/>
      </c>
      <c r="C182" s="43" t="str">
        <f ca="1">IF(D182="","",IF(INDEX(Data!$BR:$BR,MATCH(D182,Data!$A:$A,0),1)=0,"",INDEX(Data!$BR:$BR,MATCH(D182,Data!$A:$A,0),1)))</f>
        <v/>
      </c>
      <c r="D182" s="43" t="str">
        <f ca="1">IFERROR(INDEX(Data!$A$1:C$1002,_xlfn.AGGREGATE(15,6,(OFFSET(Data!$A$1,0,MATCH(D$6,Data!$1:$1,0)-1,1000,1)=IF(D$7="","Yes",D$7))/(OFFSET(Data!$A$1,0,MATCH(D$6,Data!$1:$1,0)-1,1000,1)=IF(D$7="","Yes",D$7))*ROW(Data!$C$1:$C$1002),ROW(D182)-ROW(D$7)),1),"")</f>
        <v/>
      </c>
      <c r="E182" s="43" t="str">
        <f ca="1">IF(F182="","",IF(INDEX(Data!$BR:$BR,MATCH(F182,Data!$A:$A,0),1)=0,"",INDEX(Data!$BR:$BR,MATCH(F182,Data!$A:$A,0),1)))</f>
        <v/>
      </c>
      <c r="F182" s="43" t="str">
        <f ca="1">IFERROR(INDEX(Data!$A$1:E$1002,_xlfn.AGGREGATE(15,6,(OFFSET(Data!$A$1,0,MATCH(F$6,Data!$1:$1,0)-1,1000,1)=IF(F$7="","Yes",F$7))/(OFFSET(Data!$A$1,0,MATCH(F$6,Data!$1:$1,0)-1,1000,1)=IF(F$7="","Yes",F$7))*ROW(Data!$C$1:$C$1002),ROW(F182)-ROW(F$7)),1),"")</f>
        <v/>
      </c>
      <c r="G182" s="43" t="str">
        <f ca="1">IF(H182="","",IF(INDEX(Data!$BR:$BR,MATCH(H182,Data!$A:$A,0),1)=0,"",INDEX(Data!$BR:$BR,MATCH(H182,Data!$A:$A,0),1)))</f>
        <v/>
      </c>
      <c r="H182" s="43" t="str">
        <f ca="1">IFERROR(INDEX(Data!$A$1:G$1002,_xlfn.AGGREGATE(15,6,(OFFSET(Data!$A$1,0,MATCH(H$6,Data!$1:$1,0)-1,1000,1)=IF(H$7="","Yes",H$7))/(OFFSET(Data!$A$1,0,MATCH(H$6,Data!$1:$1,0)-1,1000,1)=IF(H$7="","Yes",H$7))*ROW(Data!$C$1:$C$1002),ROW(H182)-ROW(H$7)),1),"")</f>
        <v/>
      </c>
      <c r="I182" s="43" t="str">
        <f ca="1">IF(J182="","",IF(INDEX(Data!$BR:$BR,MATCH(J182,Data!$A:$A,0),1)=0,"",INDEX(Data!$BR:$BR,MATCH(J182,Data!$A:$A,0),1)))</f>
        <v/>
      </c>
      <c r="J182" s="43" t="str">
        <f ca="1">IFERROR(INDEX(Data!$A$1:I$1002,_xlfn.AGGREGATE(15,6,(OFFSET(Data!$A$1,0,MATCH(J$6,Data!$1:$1,0)-1,1000,1)=IF(J$7="","Yes",J$7))/(OFFSET(Data!$A$1,0,MATCH(J$6,Data!$1:$1,0)-1,1000,1)=IF(J$7="","Yes",J$7))*ROW(Data!$C$1:$C$1002),ROW(J182)-ROW(J$7)),1),"")</f>
        <v/>
      </c>
      <c r="K182" s="43" t="str">
        <f ca="1">IF(L182="","",IF(INDEX(Data!$BR:$BR,MATCH(L182,Data!$A:$A,0),1)=0,"",INDEX(Data!$BR:$BR,MATCH(L182,Data!$A:$A,0),1)))</f>
        <v/>
      </c>
      <c r="L182" s="43" t="str">
        <f ca="1">IFERROR(INDEX(Data!$A$1:K$1002,_xlfn.AGGREGATE(15,6,(OFFSET(Data!$A$1,0,MATCH(L$6,Data!$1:$1,0)-1,1000,1)=IF(L$7="","Yes",L$7))/(OFFSET(Data!$A$1,0,MATCH(L$6,Data!$1:$1,0)-1,1000,1)=IF(L$7="","Yes",L$7))*ROW(Data!$C$1:$C$1002),ROW(L182)-ROW(L$7)),1),"")</f>
        <v/>
      </c>
      <c r="M182" s="43" t="str">
        <f ca="1">IF(N182="","",IF(INDEX(Data!$BR:$BR,MATCH(N182,Data!$A:$A,0),1)=0,"",INDEX(Data!$BR:$BR,MATCH(N182,Data!$A:$A,0),1)))</f>
        <v/>
      </c>
      <c r="N182" s="43" t="str">
        <f ca="1">IFERROR(INDEX(Data!$A$1:M$1002,_xlfn.AGGREGATE(15,6,(OFFSET(Data!$A$1,0,MATCH(N$6,Data!$1:$1,0)-1,1000,1)=IF(N$7="","Yes",N$7))/(OFFSET(Data!$A$1,0,MATCH(N$6,Data!$1:$1,0)-1,1000,1)=IF(N$7="","Yes",N$7))*ROW(Data!$C$1:$C$1002),ROW(N182)-ROW(N$7)),1),"")</f>
        <v/>
      </c>
      <c r="O182" s="43" t="str">
        <f ca="1">IF(P182="","",IF(INDEX(Data!$BR:$BR,MATCH(P182,Data!$A:$A,0),1)=0,"",INDEX(Data!$BR:$BR,MATCH(P182,Data!$A:$A,0),1)))</f>
        <v/>
      </c>
      <c r="P182" s="43" t="str">
        <f ca="1">IFERROR(INDEX(Data!$A$1:O$1002,_xlfn.AGGREGATE(15,6,(OFFSET(Data!$A$1,0,MATCH(P$6,Data!$1:$1,0)-1,1000,1)=IF(P$7="","Yes",P$7))/(OFFSET(Data!$A$1,0,MATCH(P$6,Data!$1:$1,0)-1,1000,1)=IF(P$7="","Yes",P$7))*ROW(Data!$C$1:$C$1002),ROW(P182)-ROW(P$7)),1),"")</f>
        <v/>
      </c>
      <c r="Q182" s="43" t="str">
        <f ca="1">IF(R182="","",IF(INDEX(Data!$BR:$BR,MATCH(R182,Data!$A:$A,0),1)=0,"",INDEX(Data!$BR:$BR,MATCH(R182,Data!$A:$A,0),1)))</f>
        <v/>
      </c>
      <c r="R182" s="43" t="str">
        <f ca="1">IFERROR(INDEX(Data!$A$1:Q$1002,_xlfn.AGGREGATE(15,6,(OFFSET(Data!$A$1,0,MATCH(R$6,Data!$1:$1,0)-1,1000,1)=IF(R$7="","Yes",R$7))/(OFFSET(Data!$A$1,0,MATCH(R$6,Data!$1:$1,0)-1,1000,1)=IF(R$7="","Yes",R$7))*ROW(Data!$C$1:$C$1002),ROW(R182)-ROW(R$7)),1),"")</f>
        <v/>
      </c>
      <c r="S182" s="43" t="str">
        <f ca="1">IF(T182="","",IF(INDEX(Data!$BR:$BR,MATCH(T182,Data!$A:$A,0),1)=0,"",INDEX(Data!$BR:$BR,MATCH(T182,Data!$A:$A,0),1)))</f>
        <v/>
      </c>
      <c r="T182" s="43" t="str">
        <f ca="1">IFERROR(INDEX(Data!$A$1:R$1002,_xlfn.AGGREGATE(15,6,(OFFSET(Data!$A$1,0,MATCH(T$6,Data!$1:$1,0)-1,1000,1)=IF(T$7="","Yes",T$7))/(OFFSET(Data!$A$1,0,MATCH(T$6,Data!$1:$1,0)-1,1000,1)=IF(T$7="","Yes",T$7))*ROW(Data!$C$1:$C$1002),ROW(T182)-ROW(T$7)),1),"")</f>
        <v/>
      </c>
      <c r="U182" s="43" t="str">
        <f ca="1">IF(V182="","",IF(INDEX(Data!$BR:$BR,MATCH(V182,Data!$A:$A,0),1)=0,"",INDEX(Data!$BR:$BR,MATCH(V182,Data!$A:$A,0),1)))</f>
        <v/>
      </c>
      <c r="V182" s="43" t="str">
        <f ca="1">IFERROR(INDEX(Data!$A$1:T$1002,_xlfn.AGGREGATE(15,6,(OFFSET(Data!$A$1,0,MATCH(V$6,Data!$1:$1,0)-1,1000,1)=IF(V$7="","Yes",V$7))/(OFFSET(Data!$A$1,0,MATCH(V$6,Data!$1:$1,0)-1,1000,1)=IF(V$7="","Yes",V$7))*ROW(Data!$C$1:$C$1002),ROW(V182)-ROW(V$7)),1),"")</f>
        <v/>
      </c>
      <c r="W182" s="43" t="str">
        <f ca="1">IF(X182="","",IF(INDEX(Data!$BR:$BR,MATCH(X182,Data!$A:$A,0),1)=0,"",INDEX(Data!$BR:$BR,MATCH(X182,Data!$A:$A,0),1)))</f>
        <v/>
      </c>
      <c r="X182" s="43" t="str">
        <f ca="1">IFERROR(INDEX(Data!$A$1:Y$1002,_xlfn.AGGREGATE(15,6,(OFFSET(Data!$A$1,0,MATCH(X$6,Data!$1:$1,0)-1,1000,1)=IF(X$7="","Yes",X$7))/(OFFSET(Data!$A$1,0,MATCH(X$6,Data!$1:$1,0)-1,1000,1)=IF(X$7="","Yes",X$7))*ROW(Data!$C$1:$C$1002),ROW(X182)-ROW(X$7)),1),"")</f>
        <v/>
      </c>
      <c r="Y182" s="43" t="str">
        <f ca="1">IF(Z182="","",IF(INDEX(Data!$BR:$BR,MATCH(Z182,Data!$A:$A,0),1)=0,"",INDEX(Data!$BR:$BR,MATCH(Z182,Data!$A:$A,0),1)))</f>
        <v/>
      </c>
      <c r="Z182" s="43" t="str">
        <f ca="1">IFERROR(INDEX(Data!$A$1:AA$1002,_xlfn.AGGREGATE(15,6,(OFFSET(Data!$A$1,0,MATCH(Z$6,Data!$1:$1,0)-1,1000,1)=IF(Z$7="","Yes",Z$7))/(OFFSET(Data!$A$1,0,MATCH(Z$6,Data!$1:$1,0)-1,1000,1)=IF(Z$7="","Yes",Z$7))*ROW(Data!$C$1:$C$1002),ROW(Z182)-ROW(Z$7)),1),"")</f>
        <v/>
      </c>
      <c r="AA182" s="43" t="str">
        <f ca="1">IF(AB182="","",IF(INDEX(Data!$BR:$BR,MATCH(AB182,Data!$A:$A,0),1)=0,"",INDEX(Data!$BR:$BR,MATCH(AB182,Data!$A:$A,0),1)))</f>
        <v/>
      </c>
      <c r="AB182" s="43" t="str">
        <f ca="1">IFERROR(INDEX(Data!$A$1:AC$1002,_xlfn.AGGREGATE(15,6,(OFFSET(Data!$A$1,0,MATCH(AB$6,Data!$1:$1,0)-1,1000,1)=IF(AB$7="","Yes",AB$7))/(OFFSET(Data!$A$1,0,MATCH(AB$6,Data!$1:$1,0)-1,1000,1)=IF(AB$7="","Yes",AB$7))*ROW(Data!$C$1:$C$1002),ROW(AB182)-ROW(AB$7)),1),"")</f>
        <v/>
      </c>
      <c r="AC182" s="43" t="str">
        <f ca="1">IF(AD182="","",IF(INDEX(Data!$BR:$BR,MATCH(AD182,Data!$A:$A,0),1)=0,"",INDEX(Data!$BR:$BR,MATCH(AD182,Data!$A:$A,0),1)))</f>
        <v/>
      </c>
      <c r="AD182" s="43" t="str">
        <f ca="1">IFERROR(INDEX(Data!$A$1:AE$1002,_xlfn.AGGREGATE(15,6,(OFFSET(Data!$A$1,0,MATCH(AD$6,Data!$1:$1,0)-1,1000,1)=IF(AD$7="","Yes",AD$7))/(OFFSET(Data!$A$1,0,MATCH(AD$6,Data!$1:$1,0)-1,1000,1)=IF(AD$7="","Yes",AD$7))*ROW(Data!$C$1:$C$1002),ROW(AD182)-ROW(AD$7)),1),"")</f>
        <v/>
      </c>
      <c r="AE182" s="43" t="str">
        <f ca="1">IF(AF182="","",IF(INDEX(Data!$BR:$BR,MATCH(AF182,Data!$A:$A,0),1)=0,"",INDEX(Data!$BR:$BR,MATCH(AF182,Data!$A:$A,0),1)))</f>
        <v/>
      </c>
      <c r="AF182" s="43" t="str">
        <f ca="1">IFERROR(INDEX(Data!$A$1:AM$1002,_xlfn.AGGREGATE(15,6,(OFFSET(Data!$A$1,0,MATCH(AF$6,Data!$1:$1,0)-1,1000,1)=IF(AF$7="","Yes",AF$7))/(OFFSET(Data!$A$1,0,MATCH(AF$6,Data!$1:$1,0)-1,1000,1)=IF(AF$7="","Yes",AF$7))*ROW(Data!$C$1:$C$1002),ROW(AF182)-ROW(AF$7)),1),"")</f>
        <v/>
      </c>
      <c r="AG182" s="43" t="str">
        <f ca="1">IF(AH182="","",IF(INDEX(Data!$BR:$BR,MATCH(AH182,Data!$A:$A,0),1)=0,"",INDEX(Data!$BR:$BR,MATCH(AH182,Data!$A:$A,0),1)))</f>
        <v/>
      </c>
      <c r="AH182" s="43" t="str">
        <f ca="1">IFERROR(INDEX(Data!$A$1:AO$1002,_xlfn.AGGREGATE(15,6,(OFFSET(Data!$A$1,0,MATCH(AH$6,Data!$1:$1,0)-1,1000,1)=IF(AH$7="","Yes",AH$7))/(OFFSET(Data!$A$1,0,MATCH(AH$6,Data!$1:$1,0)-1,1000,1)=IF(AH$7="","Yes",AH$7))*ROW(Data!$C$1:$C$1002),ROW(AH182)-ROW(AH$7)),1),"")</f>
        <v/>
      </c>
      <c r="AI182" s="43" t="str">
        <f ca="1">IF(AJ182="","",IF(INDEX(Data!$BR:$BR,MATCH(AJ182,Data!$A:$A,0),1)=0,"",INDEX(Data!$BR:$BR,MATCH(AJ182,Data!$A:$A,0),1)))</f>
        <v/>
      </c>
      <c r="AJ182" s="43" t="str">
        <f ca="1">IFERROR(INDEX(Data!$A$1:AQ$1002,_xlfn.AGGREGATE(15,6,(OFFSET(Data!$A$1,0,MATCH(AJ$6,Data!$1:$1,0)-1,1000,1)=IF(AJ$7="","Yes",AJ$7))/(OFFSET(Data!$A$1,0,MATCH(AJ$6,Data!$1:$1,0)-1,1000,1)=IF(AJ$7="","Yes",AJ$7))*ROW(Data!$C$1:$C$1002),ROW(AJ182)-ROW(AJ$7)),1),"")</f>
        <v/>
      </c>
      <c r="AK182" s="43" t="str">
        <f ca="1">IF(AL182="","",IF(INDEX(Data!$BR:$BR,MATCH(AL182,Data!$A:$A,0),1)=0,"",INDEX(Data!$BR:$BR,MATCH(AL182,Data!$A:$A,0),1)))</f>
        <v/>
      </c>
      <c r="AL182" s="43" t="str">
        <f ca="1">IFERROR(INDEX(Data!$A$1:AS$1002,_xlfn.AGGREGATE(15,6,(OFFSET(Data!$A$1,0,MATCH(AL$6,Data!$1:$1,0)-1,1000,1)=IF(AL$7="","Yes",AL$7))/(OFFSET(Data!$A$1,0,MATCH(AL$6,Data!$1:$1,0)-1,1000,1)=IF(AL$7="","Yes",AL$7))*ROW(Data!$C$1:$C$1002),ROW(AL182)-ROW(AL$7)),1),"")</f>
        <v/>
      </c>
      <c r="AM182" s="43" t="str">
        <f ca="1">IF(AN182="","",IF(INDEX(Data!$BR:$BR,MATCH(AN182,Data!$A:$A,0),1)=0,"",INDEX(Data!$BR:$BR,MATCH(AN182,Data!$A:$A,0),1)))</f>
        <v/>
      </c>
      <c r="AN182" s="43" t="str">
        <f ca="1">IFERROR(INDEX(Data!$A$1:AU$1002,_xlfn.AGGREGATE(15,6,(OFFSET(Data!$A$1,0,MATCH(AN$6,Data!$1:$1,0)-1,1000,1)=IF(AN$7="","Yes",AN$7))/(OFFSET(Data!$A$1,0,MATCH(AN$6,Data!$1:$1,0)-1,1000,1)=IF(AN$7="","Yes",AN$7))*ROW(Data!$C$1:$C$1002),ROW(AN182)-ROW(AN$7)),1),"")</f>
        <v/>
      </c>
    </row>
    <row r="183" spans="1:40" x14ac:dyDescent="0.4">
      <c r="A183" s="43" t="str">
        <f ca="1">IF(B183="","",IF(INDEX(Data!$BR:$BR,MATCH(B183,Data!$A:$A,0),1)=0,"",INDEX(Data!$BR:$BR,MATCH(B183,Data!$A:$A,0),1)))</f>
        <v/>
      </c>
      <c r="B183" s="43" t="str">
        <f ca="1">IFERROR(INDEX(Data!A$1:$A$1002,_xlfn.AGGREGATE(15,6,(OFFSET(Data!$A$1,0,MATCH(B$6,Data!$1:$1,0)-1,1000,1)=IF(B$7="","Yes",B$7))/(OFFSET(Data!$A$1,0,MATCH(B$6,Data!$1:$1,0)-1,1000,1)=IF(B$7="","Yes",B$7))*ROW(Data!$C$1:$C$1002),ROW(B183)-ROW(B$7)),1),"")</f>
        <v/>
      </c>
      <c r="C183" s="43" t="str">
        <f ca="1">IF(D183="","",IF(INDEX(Data!$BR:$BR,MATCH(D183,Data!$A:$A,0),1)=0,"",INDEX(Data!$BR:$BR,MATCH(D183,Data!$A:$A,0),1)))</f>
        <v/>
      </c>
      <c r="D183" s="43" t="str">
        <f ca="1">IFERROR(INDEX(Data!$A$1:C$1002,_xlfn.AGGREGATE(15,6,(OFFSET(Data!$A$1,0,MATCH(D$6,Data!$1:$1,0)-1,1000,1)=IF(D$7="","Yes",D$7))/(OFFSET(Data!$A$1,0,MATCH(D$6,Data!$1:$1,0)-1,1000,1)=IF(D$7="","Yes",D$7))*ROW(Data!$C$1:$C$1002),ROW(D183)-ROW(D$7)),1),"")</f>
        <v/>
      </c>
      <c r="E183" s="43" t="str">
        <f ca="1">IF(F183="","",IF(INDEX(Data!$BR:$BR,MATCH(F183,Data!$A:$A,0),1)=0,"",INDEX(Data!$BR:$BR,MATCH(F183,Data!$A:$A,0),1)))</f>
        <v/>
      </c>
      <c r="F183" s="43" t="str">
        <f ca="1">IFERROR(INDEX(Data!$A$1:E$1002,_xlfn.AGGREGATE(15,6,(OFFSET(Data!$A$1,0,MATCH(F$6,Data!$1:$1,0)-1,1000,1)=IF(F$7="","Yes",F$7))/(OFFSET(Data!$A$1,0,MATCH(F$6,Data!$1:$1,0)-1,1000,1)=IF(F$7="","Yes",F$7))*ROW(Data!$C$1:$C$1002),ROW(F183)-ROW(F$7)),1),"")</f>
        <v/>
      </c>
      <c r="G183" s="43" t="str">
        <f ca="1">IF(H183="","",IF(INDEX(Data!$BR:$BR,MATCH(H183,Data!$A:$A,0),1)=0,"",INDEX(Data!$BR:$BR,MATCH(H183,Data!$A:$A,0),1)))</f>
        <v/>
      </c>
      <c r="H183" s="43" t="str">
        <f ca="1">IFERROR(INDEX(Data!$A$1:G$1002,_xlfn.AGGREGATE(15,6,(OFFSET(Data!$A$1,0,MATCH(H$6,Data!$1:$1,0)-1,1000,1)=IF(H$7="","Yes",H$7))/(OFFSET(Data!$A$1,0,MATCH(H$6,Data!$1:$1,0)-1,1000,1)=IF(H$7="","Yes",H$7))*ROW(Data!$C$1:$C$1002),ROW(H183)-ROW(H$7)),1),"")</f>
        <v/>
      </c>
      <c r="I183" s="43" t="str">
        <f ca="1">IF(J183="","",IF(INDEX(Data!$BR:$BR,MATCH(J183,Data!$A:$A,0),1)=0,"",INDEX(Data!$BR:$BR,MATCH(J183,Data!$A:$A,0),1)))</f>
        <v/>
      </c>
      <c r="J183" s="43" t="str">
        <f ca="1">IFERROR(INDEX(Data!$A$1:I$1002,_xlfn.AGGREGATE(15,6,(OFFSET(Data!$A$1,0,MATCH(J$6,Data!$1:$1,0)-1,1000,1)=IF(J$7="","Yes",J$7))/(OFFSET(Data!$A$1,0,MATCH(J$6,Data!$1:$1,0)-1,1000,1)=IF(J$7="","Yes",J$7))*ROW(Data!$C$1:$C$1002),ROW(J183)-ROW(J$7)),1),"")</f>
        <v/>
      </c>
      <c r="K183" s="43" t="str">
        <f ca="1">IF(L183="","",IF(INDEX(Data!$BR:$BR,MATCH(L183,Data!$A:$A,0),1)=0,"",INDEX(Data!$BR:$BR,MATCH(L183,Data!$A:$A,0),1)))</f>
        <v/>
      </c>
      <c r="L183" s="43" t="str">
        <f ca="1">IFERROR(INDEX(Data!$A$1:K$1002,_xlfn.AGGREGATE(15,6,(OFFSET(Data!$A$1,0,MATCH(L$6,Data!$1:$1,0)-1,1000,1)=IF(L$7="","Yes",L$7))/(OFFSET(Data!$A$1,0,MATCH(L$6,Data!$1:$1,0)-1,1000,1)=IF(L$7="","Yes",L$7))*ROW(Data!$C$1:$C$1002),ROW(L183)-ROW(L$7)),1),"")</f>
        <v/>
      </c>
      <c r="M183" s="43" t="str">
        <f ca="1">IF(N183="","",IF(INDEX(Data!$BR:$BR,MATCH(N183,Data!$A:$A,0),1)=0,"",INDEX(Data!$BR:$BR,MATCH(N183,Data!$A:$A,0),1)))</f>
        <v/>
      </c>
      <c r="N183" s="43" t="str">
        <f ca="1">IFERROR(INDEX(Data!$A$1:M$1002,_xlfn.AGGREGATE(15,6,(OFFSET(Data!$A$1,0,MATCH(N$6,Data!$1:$1,0)-1,1000,1)=IF(N$7="","Yes",N$7))/(OFFSET(Data!$A$1,0,MATCH(N$6,Data!$1:$1,0)-1,1000,1)=IF(N$7="","Yes",N$7))*ROW(Data!$C$1:$C$1002),ROW(N183)-ROW(N$7)),1),"")</f>
        <v/>
      </c>
      <c r="O183" s="43" t="str">
        <f ca="1">IF(P183="","",IF(INDEX(Data!$BR:$BR,MATCH(P183,Data!$A:$A,0),1)=0,"",INDEX(Data!$BR:$BR,MATCH(P183,Data!$A:$A,0),1)))</f>
        <v/>
      </c>
      <c r="P183" s="43" t="str">
        <f ca="1">IFERROR(INDEX(Data!$A$1:O$1002,_xlfn.AGGREGATE(15,6,(OFFSET(Data!$A$1,0,MATCH(P$6,Data!$1:$1,0)-1,1000,1)=IF(P$7="","Yes",P$7))/(OFFSET(Data!$A$1,0,MATCH(P$6,Data!$1:$1,0)-1,1000,1)=IF(P$7="","Yes",P$7))*ROW(Data!$C$1:$C$1002),ROW(P183)-ROW(P$7)),1),"")</f>
        <v/>
      </c>
      <c r="Q183" s="43" t="str">
        <f ca="1">IF(R183="","",IF(INDEX(Data!$BR:$BR,MATCH(R183,Data!$A:$A,0),1)=0,"",INDEX(Data!$BR:$BR,MATCH(R183,Data!$A:$A,0),1)))</f>
        <v/>
      </c>
      <c r="R183" s="43" t="str">
        <f ca="1">IFERROR(INDEX(Data!$A$1:Q$1002,_xlfn.AGGREGATE(15,6,(OFFSET(Data!$A$1,0,MATCH(R$6,Data!$1:$1,0)-1,1000,1)=IF(R$7="","Yes",R$7))/(OFFSET(Data!$A$1,0,MATCH(R$6,Data!$1:$1,0)-1,1000,1)=IF(R$7="","Yes",R$7))*ROW(Data!$C$1:$C$1002),ROW(R183)-ROW(R$7)),1),"")</f>
        <v/>
      </c>
      <c r="S183" s="43" t="str">
        <f ca="1">IF(T183="","",IF(INDEX(Data!$BR:$BR,MATCH(T183,Data!$A:$A,0),1)=0,"",INDEX(Data!$BR:$BR,MATCH(T183,Data!$A:$A,0),1)))</f>
        <v/>
      </c>
      <c r="T183" s="43" t="str">
        <f ca="1">IFERROR(INDEX(Data!$A$1:R$1002,_xlfn.AGGREGATE(15,6,(OFFSET(Data!$A$1,0,MATCH(T$6,Data!$1:$1,0)-1,1000,1)=IF(T$7="","Yes",T$7))/(OFFSET(Data!$A$1,0,MATCH(T$6,Data!$1:$1,0)-1,1000,1)=IF(T$7="","Yes",T$7))*ROW(Data!$C$1:$C$1002),ROW(T183)-ROW(T$7)),1),"")</f>
        <v/>
      </c>
      <c r="U183" s="43" t="str">
        <f ca="1">IF(V183="","",IF(INDEX(Data!$BR:$BR,MATCH(V183,Data!$A:$A,0),1)=0,"",INDEX(Data!$BR:$BR,MATCH(V183,Data!$A:$A,0),1)))</f>
        <v/>
      </c>
      <c r="V183" s="43" t="str">
        <f ca="1">IFERROR(INDEX(Data!$A$1:T$1002,_xlfn.AGGREGATE(15,6,(OFFSET(Data!$A$1,0,MATCH(V$6,Data!$1:$1,0)-1,1000,1)=IF(V$7="","Yes",V$7))/(OFFSET(Data!$A$1,0,MATCH(V$6,Data!$1:$1,0)-1,1000,1)=IF(V$7="","Yes",V$7))*ROW(Data!$C$1:$C$1002),ROW(V183)-ROW(V$7)),1),"")</f>
        <v/>
      </c>
      <c r="W183" s="43" t="str">
        <f ca="1">IF(X183="","",IF(INDEX(Data!$BR:$BR,MATCH(X183,Data!$A:$A,0),1)=0,"",INDEX(Data!$BR:$BR,MATCH(X183,Data!$A:$A,0),1)))</f>
        <v/>
      </c>
      <c r="X183" s="43" t="str">
        <f ca="1">IFERROR(INDEX(Data!$A$1:Y$1002,_xlfn.AGGREGATE(15,6,(OFFSET(Data!$A$1,0,MATCH(X$6,Data!$1:$1,0)-1,1000,1)=IF(X$7="","Yes",X$7))/(OFFSET(Data!$A$1,0,MATCH(X$6,Data!$1:$1,0)-1,1000,1)=IF(X$7="","Yes",X$7))*ROW(Data!$C$1:$C$1002),ROW(X183)-ROW(X$7)),1),"")</f>
        <v/>
      </c>
      <c r="Y183" s="43" t="str">
        <f ca="1">IF(Z183="","",IF(INDEX(Data!$BR:$BR,MATCH(Z183,Data!$A:$A,0),1)=0,"",INDEX(Data!$BR:$BR,MATCH(Z183,Data!$A:$A,0),1)))</f>
        <v/>
      </c>
      <c r="Z183" s="43" t="str">
        <f ca="1">IFERROR(INDEX(Data!$A$1:AA$1002,_xlfn.AGGREGATE(15,6,(OFFSET(Data!$A$1,0,MATCH(Z$6,Data!$1:$1,0)-1,1000,1)=IF(Z$7="","Yes",Z$7))/(OFFSET(Data!$A$1,0,MATCH(Z$6,Data!$1:$1,0)-1,1000,1)=IF(Z$7="","Yes",Z$7))*ROW(Data!$C$1:$C$1002),ROW(Z183)-ROW(Z$7)),1),"")</f>
        <v/>
      </c>
      <c r="AA183" s="43" t="str">
        <f ca="1">IF(AB183="","",IF(INDEX(Data!$BR:$BR,MATCH(AB183,Data!$A:$A,0),1)=0,"",INDEX(Data!$BR:$BR,MATCH(AB183,Data!$A:$A,0),1)))</f>
        <v/>
      </c>
      <c r="AB183" s="43" t="str">
        <f ca="1">IFERROR(INDEX(Data!$A$1:AC$1002,_xlfn.AGGREGATE(15,6,(OFFSET(Data!$A$1,0,MATCH(AB$6,Data!$1:$1,0)-1,1000,1)=IF(AB$7="","Yes",AB$7))/(OFFSET(Data!$A$1,0,MATCH(AB$6,Data!$1:$1,0)-1,1000,1)=IF(AB$7="","Yes",AB$7))*ROW(Data!$C$1:$C$1002),ROW(AB183)-ROW(AB$7)),1),"")</f>
        <v/>
      </c>
      <c r="AC183" s="43" t="str">
        <f ca="1">IF(AD183="","",IF(INDEX(Data!$BR:$BR,MATCH(AD183,Data!$A:$A,0),1)=0,"",INDEX(Data!$BR:$BR,MATCH(AD183,Data!$A:$A,0),1)))</f>
        <v/>
      </c>
      <c r="AD183" s="43" t="str">
        <f ca="1">IFERROR(INDEX(Data!$A$1:AE$1002,_xlfn.AGGREGATE(15,6,(OFFSET(Data!$A$1,0,MATCH(AD$6,Data!$1:$1,0)-1,1000,1)=IF(AD$7="","Yes",AD$7))/(OFFSET(Data!$A$1,0,MATCH(AD$6,Data!$1:$1,0)-1,1000,1)=IF(AD$7="","Yes",AD$7))*ROW(Data!$C$1:$C$1002),ROW(AD183)-ROW(AD$7)),1),"")</f>
        <v/>
      </c>
      <c r="AE183" s="43" t="str">
        <f ca="1">IF(AF183="","",IF(INDEX(Data!$BR:$BR,MATCH(AF183,Data!$A:$A,0),1)=0,"",INDEX(Data!$BR:$BR,MATCH(AF183,Data!$A:$A,0),1)))</f>
        <v/>
      </c>
      <c r="AF183" s="43" t="str">
        <f ca="1">IFERROR(INDEX(Data!$A$1:AM$1002,_xlfn.AGGREGATE(15,6,(OFFSET(Data!$A$1,0,MATCH(AF$6,Data!$1:$1,0)-1,1000,1)=IF(AF$7="","Yes",AF$7))/(OFFSET(Data!$A$1,0,MATCH(AF$6,Data!$1:$1,0)-1,1000,1)=IF(AF$7="","Yes",AF$7))*ROW(Data!$C$1:$C$1002),ROW(AF183)-ROW(AF$7)),1),"")</f>
        <v/>
      </c>
      <c r="AG183" s="43" t="str">
        <f ca="1">IF(AH183="","",IF(INDEX(Data!$BR:$BR,MATCH(AH183,Data!$A:$A,0),1)=0,"",INDEX(Data!$BR:$BR,MATCH(AH183,Data!$A:$A,0),1)))</f>
        <v/>
      </c>
      <c r="AH183" s="43" t="str">
        <f ca="1">IFERROR(INDEX(Data!$A$1:AO$1002,_xlfn.AGGREGATE(15,6,(OFFSET(Data!$A$1,0,MATCH(AH$6,Data!$1:$1,0)-1,1000,1)=IF(AH$7="","Yes",AH$7))/(OFFSET(Data!$A$1,0,MATCH(AH$6,Data!$1:$1,0)-1,1000,1)=IF(AH$7="","Yes",AH$7))*ROW(Data!$C$1:$C$1002),ROW(AH183)-ROW(AH$7)),1),"")</f>
        <v/>
      </c>
      <c r="AI183" s="43" t="str">
        <f ca="1">IF(AJ183="","",IF(INDEX(Data!$BR:$BR,MATCH(AJ183,Data!$A:$A,0),1)=0,"",INDEX(Data!$BR:$BR,MATCH(AJ183,Data!$A:$A,0),1)))</f>
        <v/>
      </c>
      <c r="AJ183" s="43" t="str">
        <f ca="1">IFERROR(INDEX(Data!$A$1:AQ$1002,_xlfn.AGGREGATE(15,6,(OFFSET(Data!$A$1,0,MATCH(AJ$6,Data!$1:$1,0)-1,1000,1)=IF(AJ$7="","Yes",AJ$7))/(OFFSET(Data!$A$1,0,MATCH(AJ$6,Data!$1:$1,0)-1,1000,1)=IF(AJ$7="","Yes",AJ$7))*ROW(Data!$C$1:$C$1002),ROW(AJ183)-ROW(AJ$7)),1),"")</f>
        <v/>
      </c>
      <c r="AK183" s="43" t="str">
        <f ca="1">IF(AL183="","",IF(INDEX(Data!$BR:$BR,MATCH(AL183,Data!$A:$A,0),1)=0,"",INDEX(Data!$BR:$BR,MATCH(AL183,Data!$A:$A,0),1)))</f>
        <v/>
      </c>
      <c r="AL183" s="43" t="str">
        <f ca="1">IFERROR(INDEX(Data!$A$1:AS$1002,_xlfn.AGGREGATE(15,6,(OFFSET(Data!$A$1,0,MATCH(AL$6,Data!$1:$1,0)-1,1000,1)=IF(AL$7="","Yes",AL$7))/(OFFSET(Data!$A$1,0,MATCH(AL$6,Data!$1:$1,0)-1,1000,1)=IF(AL$7="","Yes",AL$7))*ROW(Data!$C$1:$C$1002),ROW(AL183)-ROW(AL$7)),1),"")</f>
        <v/>
      </c>
      <c r="AM183" s="43" t="str">
        <f ca="1">IF(AN183="","",IF(INDEX(Data!$BR:$BR,MATCH(AN183,Data!$A:$A,0),1)=0,"",INDEX(Data!$BR:$BR,MATCH(AN183,Data!$A:$A,0),1)))</f>
        <v/>
      </c>
      <c r="AN183" s="43" t="str">
        <f ca="1">IFERROR(INDEX(Data!$A$1:AU$1002,_xlfn.AGGREGATE(15,6,(OFFSET(Data!$A$1,0,MATCH(AN$6,Data!$1:$1,0)-1,1000,1)=IF(AN$7="","Yes",AN$7))/(OFFSET(Data!$A$1,0,MATCH(AN$6,Data!$1:$1,0)-1,1000,1)=IF(AN$7="","Yes",AN$7))*ROW(Data!$C$1:$C$1002),ROW(AN183)-ROW(AN$7)),1),"")</f>
        <v/>
      </c>
    </row>
    <row r="184" spans="1:40" x14ac:dyDescent="0.4">
      <c r="A184" s="43" t="str">
        <f ca="1">IF(B184="","",IF(INDEX(Data!$BR:$BR,MATCH(B184,Data!$A:$A,0),1)=0,"",INDEX(Data!$BR:$BR,MATCH(B184,Data!$A:$A,0),1)))</f>
        <v/>
      </c>
      <c r="B184" s="43" t="str">
        <f ca="1">IFERROR(INDEX(Data!A$1:$A$1002,_xlfn.AGGREGATE(15,6,(OFFSET(Data!$A$1,0,MATCH(B$6,Data!$1:$1,0)-1,1000,1)=IF(B$7="","Yes",B$7))/(OFFSET(Data!$A$1,0,MATCH(B$6,Data!$1:$1,0)-1,1000,1)=IF(B$7="","Yes",B$7))*ROW(Data!$C$1:$C$1002),ROW(B184)-ROW(B$7)),1),"")</f>
        <v/>
      </c>
      <c r="C184" s="43" t="str">
        <f ca="1">IF(D184="","",IF(INDEX(Data!$BR:$BR,MATCH(D184,Data!$A:$A,0),1)=0,"",INDEX(Data!$BR:$BR,MATCH(D184,Data!$A:$A,0),1)))</f>
        <v/>
      </c>
      <c r="D184" s="43" t="str">
        <f ca="1">IFERROR(INDEX(Data!$A$1:C$1002,_xlfn.AGGREGATE(15,6,(OFFSET(Data!$A$1,0,MATCH(D$6,Data!$1:$1,0)-1,1000,1)=IF(D$7="","Yes",D$7))/(OFFSET(Data!$A$1,0,MATCH(D$6,Data!$1:$1,0)-1,1000,1)=IF(D$7="","Yes",D$7))*ROW(Data!$C$1:$C$1002),ROW(D184)-ROW(D$7)),1),"")</f>
        <v/>
      </c>
      <c r="E184" s="43" t="str">
        <f ca="1">IF(F184="","",IF(INDEX(Data!$BR:$BR,MATCH(F184,Data!$A:$A,0),1)=0,"",INDEX(Data!$BR:$BR,MATCH(F184,Data!$A:$A,0),1)))</f>
        <v/>
      </c>
      <c r="F184" s="43" t="str">
        <f ca="1">IFERROR(INDEX(Data!$A$1:E$1002,_xlfn.AGGREGATE(15,6,(OFFSET(Data!$A$1,0,MATCH(F$6,Data!$1:$1,0)-1,1000,1)=IF(F$7="","Yes",F$7))/(OFFSET(Data!$A$1,0,MATCH(F$6,Data!$1:$1,0)-1,1000,1)=IF(F$7="","Yes",F$7))*ROW(Data!$C$1:$C$1002),ROW(F184)-ROW(F$7)),1),"")</f>
        <v/>
      </c>
      <c r="G184" s="43" t="str">
        <f ca="1">IF(H184="","",IF(INDEX(Data!$BR:$BR,MATCH(H184,Data!$A:$A,0),1)=0,"",INDEX(Data!$BR:$BR,MATCH(H184,Data!$A:$A,0),1)))</f>
        <v/>
      </c>
      <c r="H184" s="43" t="str">
        <f ca="1">IFERROR(INDEX(Data!$A$1:G$1002,_xlfn.AGGREGATE(15,6,(OFFSET(Data!$A$1,0,MATCH(H$6,Data!$1:$1,0)-1,1000,1)=IF(H$7="","Yes",H$7))/(OFFSET(Data!$A$1,0,MATCH(H$6,Data!$1:$1,0)-1,1000,1)=IF(H$7="","Yes",H$7))*ROW(Data!$C$1:$C$1002),ROW(H184)-ROW(H$7)),1),"")</f>
        <v/>
      </c>
      <c r="I184" s="43" t="str">
        <f ca="1">IF(J184="","",IF(INDEX(Data!$BR:$BR,MATCH(J184,Data!$A:$A,0),1)=0,"",INDEX(Data!$BR:$BR,MATCH(J184,Data!$A:$A,0),1)))</f>
        <v/>
      </c>
      <c r="J184" s="43" t="str">
        <f ca="1">IFERROR(INDEX(Data!$A$1:I$1002,_xlfn.AGGREGATE(15,6,(OFFSET(Data!$A$1,0,MATCH(J$6,Data!$1:$1,0)-1,1000,1)=IF(J$7="","Yes",J$7))/(OFFSET(Data!$A$1,0,MATCH(J$6,Data!$1:$1,0)-1,1000,1)=IF(J$7="","Yes",J$7))*ROW(Data!$C$1:$C$1002),ROW(J184)-ROW(J$7)),1),"")</f>
        <v/>
      </c>
      <c r="K184" s="43" t="str">
        <f ca="1">IF(L184="","",IF(INDEX(Data!$BR:$BR,MATCH(L184,Data!$A:$A,0),1)=0,"",INDEX(Data!$BR:$BR,MATCH(L184,Data!$A:$A,0),1)))</f>
        <v/>
      </c>
      <c r="L184" s="43" t="str">
        <f ca="1">IFERROR(INDEX(Data!$A$1:K$1002,_xlfn.AGGREGATE(15,6,(OFFSET(Data!$A$1,0,MATCH(L$6,Data!$1:$1,0)-1,1000,1)=IF(L$7="","Yes",L$7))/(OFFSET(Data!$A$1,0,MATCH(L$6,Data!$1:$1,0)-1,1000,1)=IF(L$7="","Yes",L$7))*ROW(Data!$C$1:$C$1002),ROW(L184)-ROW(L$7)),1),"")</f>
        <v/>
      </c>
      <c r="M184" s="43" t="str">
        <f ca="1">IF(N184="","",IF(INDEX(Data!$BR:$BR,MATCH(N184,Data!$A:$A,0),1)=0,"",INDEX(Data!$BR:$BR,MATCH(N184,Data!$A:$A,0),1)))</f>
        <v/>
      </c>
      <c r="N184" s="43" t="str">
        <f ca="1">IFERROR(INDEX(Data!$A$1:M$1002,_xlfn.AGGREGATE(15,6,(OFFSET(Data!$A$1,0,MATCH(N$6,Data!$1:$1,0)-1,1000,1)=IF(N$7="","Yes",N$7))/(OFFSET(Data!$A$1,0,MATCH(N$6,Data!$1:$1,0)-1,1000,1)=IF(N$7="","Yes",N$7))*ROW(Data!$C$1:$C$1002),ROW(N184)-ROW(N$7)),1),"")</f>
        <v/>
      </c>
      <c r="O184" s="43" t="str">
        <f ca="1">IF(P184="","",IF(INDEX(Data!$BR:$BR,MATCH(P184,Data!$A:$A,0),1)=0,"",INDEX(Data!$BR:$BR,MATCH(P184,Data!$A:$A,0),1)))</f>
        <v/>
      </c>
      <c r="P184" s="43" t="str">
        <f ca="1">IFERROR(INDEX(Data!$A$1:O$1002,_xlfn.AGGREGATE(15,6,(OFFSET(Data!$A$1,0,MATCH(P$6,Data!$1:$1,0)-1,1000,1)=IF(P$7="","Yes",P$7))/(OFFSET(Data!$A$1,0,MATCH(P$6,Data!$1:$1,0)-1,1000,1)=IF(P$7="","Yes",P$7))*ROW(Data!$C$1:$C$1002),ROW(P184)-ROW(P$7)),1),"")</f>
        <v/>
      </c>
      <c r="Q184" s="43" t="str">
        <f ca="1">IF(R184="","",IF(INDEX(Data!$BR:$BR,MATCH(R184,Data!$A:$A,0),1)=0,"",INDEX(Data!$BR:$BR,MATCH(R184,Data!$A:$A,0),1)))</f>
        <v/>
      </c>
      <c r="R184" s="43" t="str">
        <f ca="1">IFERROR(INDEX(Data!$A$1:Q$1002,_xlfn.AGGREGATE(15,6,(OFFSET(Data!$A$1,0,MATCH(R$6,Data!$1:$1,0)-1,1000,1)=IF(R$7="","Yes",R$7))/(OFFSET(Data!$A$1,0,MATCH(R$6,Data!$1:$1,0)-1,1000,1)=IF(R$7="","Yes",R$7))*ROW(Data!$C$1:$C$1002),ROW(R184)-ROW(R$7)),1),"")</f>
        <v/>
      </c>
      <c r="S184" s="43" t="str">
        <f ca="1">IF(T184="","",IF(INDEX(Data!$BR:$BR,MATCH(T184,Data!$A:$A,0),1)=0,"",INDEX(Data!$BR:$BR,MATCH(T184,Data!$A:$A,0),1)))</f>
        <v/>
      </c>
      <c r="T184" s="43" t="str">
        <f ca="1">IFERROR(INDEX(Data!$A$1:R$1002,_xlfn.AGGREGATE(15,6,(OFFSET(Data!$A$1,0,MATCH(T$6,Data!$1:$1,0)-1,1000,1)=IF(T$7="","Yes",T$7))/(OFFSET(Data!$A$1,0,MATCH(T$6,Data!$1:$1,0)-1,1000,1)=IF(T$7="","Yes",T$7))*ROW(Data!$C$1:$C$1002),ROW(T184)-ROW(T$7)),1),"")</f>
        <v/>
      </c>
      <c r="U184" s="43" t="str">
        <f ca="1">IF(V184="","",IF(INDEX(Data!$BR:$BR,MATCH(V184,Data!$A:$A,0),1)=0,"",INDEX(Data!$BR:$BR,MATCH(V184,Data!$A:$A,0),1)))</f>
        <v/>
      </c>
      <c r="V184" s="43" t="str">
        <f ca="1">IFERROR(INDEX(Data!$A$1:T$1002,_xlfn.AGGREGATE(15,6,(OFFSET(Data!$A$1,0,MATCH(V$6,Data!$1:$1,0)-1,1000,1)=IF(V$7="","Yes",V$7))/(OFFSET(Data!$A$1,0,MATCH(V$6,Data!$1:$1,0)-1,1000,1)=IF(V$7="","Yes",V$7))*ROW(Data!$C$1:$C$1002),ROW(V184)-ROW(V$7)),1),"")</f>
        <v/>
      </c>
      <c r="W184" s="43" t="str">
        <f ca="1">IF(X184="","",IF(INDEX(Data!$BR:$BR,MATCH(X184,Data!$A:$A,0),1)=0,"",INDEX(Data!$BR:$BR,MATCH(X184,Data!$A:$A,0),1)))</f>
        <v/>
      </c>
      <c r="X184" s="43" t="str">
        <f ca="1">IFERROR(INDEX(Data!$A$1:Y$1002,_xlfn.AGGREGATE(15,6,(OFFSET(Data!$A$1,0,MATCH(X$6,Data!$1:$1,0)-1,1000,1)=IF(X$7="","Yes",X$7))/(OFFSET(Data!$A$1,0,MATCH(X$6,Data!$1:$1,0)-1,1000,1)=IF(X$7="","Yes",X$7))*ROW(Data!$C$1:$C$1002),ROW(X184)-ROW(X$7)),1),"")</f>
        <v/>
      </c>
      <c r="Y184" s="43" t="str">
        <f ca="1">IF(Z184="","",IF(INDEX(Data!$BR:$BR,MATCH(Z184,Data!$A:$A,0),1)=0,"",INDEX(Data!$BR:$BR,MATCH(Z184,Data!$A:$A,0),1)))</f>
        <v/>
      </c>
      <c r="Z184" s="43" t="str">
        <f ca="1">IFERROR(INDEX(Data!$A$1:AA$1002,_xlfn.AGGREGATE(15,6,(OFFSET(Data!$A$1,0,MATCH(Z$6,Data!$1:$1,0)-1,1000,1)=IF(Z$7="","Yes",Z$7))/(OFFSET(Data!$A$1,0,MATCH(Z$6,Data!$1:$1,0)-1,1000,1)=IF(Z$7="","Yes",Z$7))*ROW(Data!$C$1:$C$1002),ROW(Z184)-ROW(Z$7)),1),"")</f>
        <v/>
      </c>
      <c r="AA184" s="43" t="str">
        <f ca="1">IF(AB184="","",IF(INDEX(Data!$BR:$BR,MATCH(AB184,Data!$A:$A,0),1)=0,"",INDEX(Data!$BR:$BR,MATCH(AB184,Data!$A:$A,0),1)))</f>
        <v/>
      </c>
      <c r="AB184" s="43" t="str">
        <f ca="1">IFERROR(INDEX(Data!$A$1:AC$1002,_xlfn.AGGREGATE(15,6,(OFFSET(Data!$A$1,0,MATCH(AB$6,Data!$1:$1,0)-1,1000,1)=IF(AB$7="","Yes",AB$7))/(OFFSET(Data!$A$1,0,MATCH(AB$6,Data!$1:$1,0)-1,1000,1)=IF(AB$7="","Yes",AB$7))*ROW(Data!$C$1:$C$1002),ROW(AB184)-ROW(AB$7)),1),"")</f>
        <v/>
      </c>
      <c r="AC184" s="43" t="str">
        <f ca="1">IF(AD184="","",IF(INDEX(Data!$BR:$BR,MATCH(AD184,Data!$A:$A,0),1)=0,"",INDEX(Data!$BR:$BR,MATCH(AD184,Data!$A:$A,0),1)))</f>
        <v/>
      </c>
      <c r="AD184" s="43" t="str">
        <f ca="1">IFERROR(INDEX(Data!$A$1:AE$1002,_xlfn.AGGREGATE(15,6,(OFFSET(Data!$A$1,0,MATCH(AD$6,Data!$1:$1,0)-1,1000,1)=IF(AD$7="","Yes",AD$7))/(OFFSET(Data!$A$1,0,MATCH(AD$6,Data!$1:$1,0)-1,1000,1)=IF(AD$7="","Yes",AD$7))*ROW(Data!$C$1:$C$1002),ROW(AD184)-ROW(AD$7)),1),"")</f>
        <v/>
      </c>
      <c r="AE184" s="43" t="str">
        <f ca="1">IF(AF184="","",IF(INDEX(Data!$BR:$BR,MATCH(AF184,Data!$A:$A,0),1)=0,"",INDEX(Data!$BR:$BR,MATCH(AF184,Data!$A:$A,0),1)))</f>
        <v/>
      </c>
      <c r="AF184" s="43" t="str">
        <f ca="1">IFERROR(INDEX(Data!$A$1:AM$1002,_xlfn.AGGREGATE(15,6,(OFFSET(Data!$A$1,0,MATCH(AF$6,Data!$1:$1,0)-1,1000,1)=IF(AF$7="","Yes",AF$7))/(OFFSET(Data!$A$1,0,MATCH(AF$6,Data!$1:$1,0)-1,1000,1)=IF(AF$7="","Yes",AF$7))*ROW(Data!$C$1:$C$1002),ROW(AF184)-ROW(AF$7)),1),"")</f>
        <v/>
      </c>
      <c r="AG184" s="43" t="str">
        <f ca="1">IF(AH184="","",IF(INDEX(Data!$BR:$BR,MATCH(AH184,Data!$A:$A,0),1)=0,"",INDEX(Data!$BR:$BR,MATCH(AH184,Data!$A:$A,0),1)))</f>
        <v/>
      </c>
      <c r="AH184" s="43" t="str">
        <f ca="1">IFERROR(INDEX(Data!$A$1:AO$1002,_xlfn.AGGREGATE(15,6,(OFFSET(Data!$A$1,0,MATCH(AH$6,Data!$1:$1,0)-1,1000,1)=IF(AH$7="","Yes",AH$7))/(OFFSET(Data!$A$1,0,MATCH(AH$6,Data!$1:$1,0)-1,1000,1)=IF(AH$7="","Yes",AH$7))*ROW(Data!$C$1:$C$1002),ROW(AH184)-ROW(AH$7)),1),"")</f>
        <v/>
      </c>
      <c r="AI184" s="43" t="str">
        <f ca="1">IF(AJ184="","",IF(INDEX(Data!$BR:$BR,MATCH(AJ184,Data!$A:$A,0),1)=0,"",INDEX(Data!$BR:$BR,MATCH(AJ184,Data!$A:$A,0),1)))</f>
        <v/>
      </c>
      <c r="AJ184" s="43" t="str">
        <f ca="1">IFERROR(INDEX(Data!$A$1:AQ$1002,_xlfn.AGGREGATE(15,6,(OFFSET(Data!$A$1,0,MATCH(AJ$6,Data!$1:$1,0)-1,1000,1)=IF(AJ$7="","Yes",AJ$7))/(OFFSET(Data!$A$1,0,MATCH(AJ$6,Data!$1:$1,0)-1,1000,1)=IF(AJ$7="","Yes",AJ$7))*ROW(Data!$C$1:$C$1002),ROW(AJ184)-ROW(AJ$7)),1),"")</f>
        <v/>
      </c>
      <c r="AK184" s="43" t="str">
        <f ca="1">IF(AL184="","",IF(INDEX(Data!$BR:$BR,MATCH(AL184,Data!$A:$A,0),1)=0,"",INDEX(Data!$BR:$BR,MATCH(AL184,Data!$A:$A,0),1)))</f>
        <v/>
      </c>
      <c r="AL184" s="43" t="str">
        <f ca="1">IFERROR(INDEX(Data!$A$1:AS$1002,_xlfn.AGGREGATE(15,6,(OFFSET(Data!$A$1,0,MATCH(AL$6,Data!$1:$1,0)-1,1000,1)=IF(AL$7="","Yes",AL$7))/(OFFSET(Data!$A$1,0,MATCH(AL$6,Data!$1:$1,0)-1,1000,1)=IF(AL$7="","Yes",AL$7))*ROW(Data!$C$1:$C$1002),ROW(AL184)-ROW(AL$7)),1),"")</f>
        <v/>
      </c>
      <c r="AM184" s="43" t="str">
        <f ca="1">IF(AN184="","",IF(INDEX(Data!$BR:$BR,MATCH(AN184,Data!$A:$A,0),1)=0,"",INDEX(Data!$BR:$BR,MATCH(AN184,Data!$A:$A,0),1)))</f>
        <v/>
      </c>
      <c r="AN184" s="43" t="str">
        <f ca="1">IFERROR(INDEX(Data!$A$1:AU$1002,_xlfn.AGGREGATE(15,6,(OFFSET(Data!$A$1,0,MATCH(AN$6,Data!$1:$1,0)-1,1000,1)=IF(AN$7="","Yes",AN$7))/(OFFSET(Data!$A$1,0,MATCH(AN$6,Data!$1:$1,0)-1,1000,1)=IF(AN$7="","Yes",AN$7))*ROW(Data!$C$1:$C$1002),ROW(AN184)-ROW(AN$7)),1),"")</f>
        <v/>
      </c>
    </row>
    <row r="185" spans="1:40" x14ac:dyDescent="0.4">
      <c r="A185" s="43" t="str">
        <f ca="1">IF(B185="","",IF(INDEX(Data!$BR:$BR,MATCH(B185,Data!$A:$A,0),1)=0,"",INDEX(Data!$BR:$BR,MATCH(B185,Data!$A:$A,0),1)))</f>
        <v/>
      </c>
      <c r="B185" s="43" t="str">
        <f ca="1">IFERROR(INDEX(Data!A$1:$A$1002,_xlfn.AGGREGATE(15,6,(OFFSET(Data!$A$1,0,MATCH(B$6,Data!$1:$1,0)-1,1000,1)=IF(B$7="","Yes",B$7))/(OFFSET(Data!$A$1,0,MATCH(B$6,Data!$1:$1,0)-1,1000,1)=IF(B$7="","Yes",B$7))*ROW(Data!$C$1:$C$1002),ROW(B185)-ROW(B$7)),1),"")</f>
        <v/>
      </c>
      <c r="C185" s="43" t="str">
        <f ca="1">IF(D185="","",IF(INDEX(Data!$BR:$BR,MATCH(D185,Data!$A:$A,0),1)=0,"",INDEX(Data!$BR:$BR,MATCH(D185,Data!$A:$A,0),1)))</f>
        <v/>
      </c>
      <c r="D185" s="43" t="str">
        <f ca="1">IFERROR(INDEX(Data!$A$1:C$1002,_xlfn.AGGREGATE(15,6,(OFFSET(Data!$A$1,0,MATCH(D$6,Data!$1:$1,0)-1,1000,1)=IF(D$7="","Yes",D$7))/(OFFSET(Data!$A$1,0,MATCH(D$6,Data!$1:$1,0)-1,1000,1)=IF(D$7="","Yes",D$7))*ROW(Data!$C$1:$C$1002),ROW(D185)-ROW(D$7)),1),"")</f>
        <v/>
      </c>
      <c r="E185" s="43" t="str">
        <f ca="1">IF(F185="","",IF(INDEX(Data!$BR:$BR,MATCH(F185,Data!$A:$A,0),1)=0,"",INDEX(Data!$BR:$BR,MATCH(F185,Data!$A:$A,0),1)))</f>
        <v/>
      </c>
      <c r="F185" s="43" t="str">
        <f ca="1">IFERROR(INDEX(Data!$A$1:E$1002,_xlfn.AGGREGATE(15,6,(OFFSET(Data!$A$1,0,MATCH(F$6,Data!$1:$1,0)-1,1000,1)=IF(F$7="","Yes",F$7))/(OFFSET(Data!$A$1,0,MATCH(F$6,Data!$1:$1,0)-1,1000,1)=IF(F$7="","Yes",F$7))*ROW(Data!$C$1:$C$1002),ROW(F185)-ROW(F$7)),1),"")</f>
        <v/>
      </c>
      <c r="G185" s="43" t="str">
        <f ca="1">IF(H185="","",IF(INDEX(Data!$BR:$BR,MATCH(H185,Data!$A:$A,0),1)=0,"",INDEX(Data!$BR:$BR,MATCH(H185,Data!$A:$A,0),1)))</f>
        <v/>
      </c>
      <c r="H185" s="43" t="str">
        <f ca="1">IFERROR(INDEX(Data!$A$1:G$1002,_xlfn.AGGREGATE(15,6,(OFFSET(Data!$A$1,0,MATCH(H$6,Data!$1:$1,0)-1,1000,1)=IF(H$7="","Yes",H$7))/(OFFSET(Data!$A$1,0,MATCH(H$6,Data!$1:$1,0)-1,1000,1)=IF(H$7="","Yes",H$7))*ROW(Data!$C$1:$C$1002),ROW(H185)-ROW(H$7)),1),"")</f>
        <v/>
      </c>
      <c r="I185" s="43" t="str">
        <f ca="1">IF(J185="","",IF(INDEX(Data!$BR:$BR,MATCH(J185,Data!$A:$A,0),1)=0,"",INDEX(Data!$BR:$BR,MATCH(J185,Data!$A:$A,0),1)))</f>
        <v/>
      </c>
      <c r="J185" s="43" t="str">
        <f ca="1">IFERROR(INDEX(Data!$A$1:I$1002,_xlfn.AGGREGATE(15,6,(OFFSET(Data!$A$1,0,MATCH(J$6,Data!$1:$1,0)-1,1000,1)=IF(J$7="","Yes",J$7))/(OFFSET(Data!$A$1,0,MATCH(J$6,Data!$1:$1,0)-1,1000,1)=IF(J$7="","Yes",J$7))*ROW(Data!$C$1:$C$1002),ROW(J185)-ROW(J$7)),1),"")</f>
        <v/>
      </c>
      <c r="K185" s="43" t="str">
        <f ca="1">IF(L185="","",IF(INDEX(Data!$BR:$BR,MATCH(L185,Data!$A:$A,0),1)=0,"",INDEX(Data!$BR:$BR,MATCH(L185,Data!$A:$A,0),1)))</f>
        <v/>
      </c>
      <c r="L185" s="43" t="str">
        <f ca="1">IFERROR(INDEX(Data!$A$1:K$1002,_xlfn.AGGREGATE(15,6,(OFFSET(Data!$A$1,0,MATCH(L$6,Data!$1:$1,0)-1,1000,1)=IF(L$7="","Yes",L$7))/(OFFSET(Data!$A$1,0,MATCH(L$6,Data!$1:$1,0)-1,1000,1)=IF(L$7="","Yes",L$7))*ROW(Data!$C$1:$C$1002),ROW(L185)-ROW(L$7)),1),"")</f>
        <v/>
      </c>
      <c r="M185" s="43" t="str">
        <f ca="1">IF(N185="","",IF(INDEX(Data!$BR:$BR,MATCH(N185,Data!$A:$A,0),1)=0,"",INDEX(Data!$BR:$BR,MATCH(N185,Data!$A:$A,0),1)))</f>
        <v/>
      </c>
      <c r="N185" s="43" t="str">
        <f ca="1">IFERROR(INDEX(Data!$A$1:M$1002,_xlfn.AGGREGATE(15,6,(OFFSET(Data!$A$1,0,MATCH(N$6,Data!$1:$1,0)-1,1000,1)=IF(N$7="","Yes",N$7))/(OFFSET(Data!$A$1,0,MATCH(N$6,Data!$1:$1,0)-1,1000,1)=IF(N$7="","Yes",N$7))*ROW(Data!$C$1:$C$1002),ROW(N185)-ROW(N$7)),1),"")</f>
        <v/>
      </c>
      <c r="O185" s="43" t="str">
        <f ca="1">IF(P185="","",IF(INDEX(Data!$BR:$BR,MATCH(P185,Data!$A:$A,0),1)=0,"",INDEX(Data!$BR:$BR,MATCH(P185,Data!$A:$A,0),1)))</f>
        <v/>
      </c>
      <c r="P185" s="43" t="str">
        <f ca="1">IFERROR(INDEX(Data!$A$1:O$1002,_xlfn.AGGREGATE(15,6,(OFFSET(Data!$A$1,0,MATCH(P$6,Data!$1:$1,0)-1,1000,1)=IF(P$7="","Yes",P$7))/(OFFSET(Data!$A$1,0,MATCH(P$6,Data!$1:$1,0)-1,1000,1)=IF(P$7="","Yes",P$7))*ROW(Data!$C$1:$C$1002),ROW(P185)-ROW(P$7)),1),"")</f>
        <v/>
      </c>
      <c r="Q185" s="43" t="str">
        <f ca="1">IF(R185="","",IF(INDEX(Data!$BR:$BR,MATCH(R185,Data!$A:$A,0),1)=0,"",INDEX(Data!$BR:$BR,MATCH(R185,Data!$A:$A,0),1)))</f>
        <v/>
      </c>
      <c r="R185" s="43" t="str">
        <f ca="1">IFERROR(INDEX(Data!$A$1:Q$1002,_xlfn.AGGREGATE(15,6,(OFFSET(Data!$A$1,0,MATCH(R$6,Data!$1:$1,0)-1,1000,1)=IF(R$7="","Yes",R$7))/(OFFSET(Data!$A$1,0,MATCH(R$6,Data!$1:$1,0)-1,1000,1)=IF(R$7="","Yes",R$7))*ROW(Data!$C$1:$C$1002),ROW(R185)-ROW(R$7)),1),"")</f>
        <v/>
      </c>
      <c r="S185" s="43" t="str">
        <f ca="1">IF(T185="","",IF(INDEX(Data!$BR:$BR,MATCH(T185,Data!$A:$A,0),1)=0,"",INDEX(Data!$BR:$BR,MATCH(T185,Data!$A:$A,0),1)))</f>
        <v/>
      </c>
      <c r="T185" s="43" t="str">
        <f ca="1">IFERROR(INDEX(Data!$A$1:R$1002,_xlfn.AGGREGATE(15,6,(OFFSET(Data!$A$1,0,MATCH(T$6,Data!$1:$1,0)-1,1000,1)=IF(T$7="","Yes",T$7))/(OFFSET(Data!$A$1,0,MATCH(T$6,Data!$1:$1,0)-1,1000,1)=IF(T$7="","Yes",T$7))*ROW(Data!$C$1:$C$1002),ROW(T185)-ROW(T$7)),1),"")</f>
        <v/>
      </c>
      <c r="U185" s="43" t="str">
        <f ca="1">IF(V185="","",IF(INDEX(Data!$BR:$BR,MATCH(V185,Data!$A:$A,0),1)=0,"",INDEX(Data!$BR:$BR,MATCH(V185,Data!$A:$A,0),1)))</f>
        <v/>
      </c>
      <c r="V185" s="43" t="str">
        <f ca="1">IFERROR(INDEX(Data!$A$1:T$1002,_xlfn.AGGREGATE(15,6,(OFFSET(Data!$A$1,0,MATCH(V$6,Data!$1:$1,0)-1,1000,1)=IF(V$7="","Yes",V$7))/(OFFSET(Data!$A$1,0,MATCH(V$6,Data!$1:$1,0)-1,1000,1)=IF(V$7="","Yes",V$7))*ROW(Data!$C$1:$C$1002),ROW(V185)-ROW(V$7)),1),"")</f>
        <v/>
      </c>
      <c r="W185" s="43" t="str">
        <f ca="1">IF(X185="","",IF(INDEX(Data!$BR:$BR,MATCH(X185,Data!$A:$A,0),1)=0,"",INDEX(Data!$BR:$BR,MATCH(X185,Data!$A:$A,0),1)))</f>
        <v/>
      </c>
      <c r="X185" s="43" t="str">
        <f ca="1">IFERROR(INDEX(Data!$A$1:Y$1002,_xlfn.AGGREGATE(15,6,(OFFSET(Data!$A$1,0,MATCH(X$6,Data!$1:$1,0)-1,1000,1)=IF(X$7="","Yes",X$7))/(OFFSET(Data!$A$1,0,MATCH(X$6,Data!$1:$1,0)-1,1000,1)=IF(X$7="","Yes",X$7))*ROW(Data!$C$1:$C$1002),ROW(X185)-ROW(X$7)),1),"")</f>
        <v/>
      </c>
      <c r="Y185" s="43" t="str">
        <f ca="1">IF(Z185="","",IF(INDEX(Data!$BR:$BR,MATCH(Z185,Data!$A:$A,0),1)=0,"",INDEX(Data!$BR:$BR,MATCH(Z185,Data!$A:$A,0),1)))</f>
        <v/>
      </c>
      <c r="Z185" s="43" t="str">
        <f ca="1">IFERROR(INDEX(Data!$A$1:AA$1002,_xlfn.AGGREGATE(15,6,(OFFSET(Data!$A$1,0,MATCH(Z$6,Data!$1:$1,0)-1,1000,1)=IF(Z$7="","Yes",Z$7))/(OFFSET(Data!$A$1,0,MATCH(Z$6,Data!$1:$1,0)-1,1000,1)=IF(Z$7="","Yes",Z$7))*ROW(Data!$C$1:$C$1002),ROW(Z185)-ROW(Z$7)),1),"")</f>
        <v/>
      </c>
      <c r="AA185" s="43" t="str">
        <f ca="1">IF(AB185="","",IF(INDEX(Data!$BR:$BR,MATCH(AB185,Data!$A:$A,0),1)=0,"",INDEX(Data!$BR:$BR,MATCH(AB185,Data!$A:$A,0),1)))</f>
        <v/>
      </c>
      <c r="AB185" s="43" t="str">
        <f ca="1">IFERROR(INDEX(Data!$A$1:AC$1002,_xlfn.AGGREGATE(15,6,(OFFSET(Data!$A$1,0,MATCH(AB$6,Data!$1:$1,0)-1,1000,1)=IF(AB$7="","Yes",AB$7))/(OFFSET(Data!$A$1,0,MATCH(AB$6,Data!$1:$1,0)-1,1000,1)=IF(AB$7="","Yes",AB$7))*ROW(Data!$C$1:$C$1002),ROW(AB185)-ROW(AB$7)),1),"")</f>
        <v/>
      </c>
      <c r="AC185" s="43" t="str">
        <f ca="1">IF(AD185="","",IF(INDEX(Data!$BR:$BR,MATCH(AD185,Data!$A:$A,0),1)=0,"",INDEX(Data!$BR:$BR,MATCH(AD185,Data!$A:$A,0),1)))</f>
        <v/>
      </c>
      <c r="AD185" s="43" t="str">
        <f ca="1">IFERROR(INDEX(Data!$A$1:AE$1002,_xlfn.AGGREGATE(15,6,(OFFSET(Data!$A$1,0,MATCH(AD$6,Data!$1:$1,0)-1,1000,1)=IF(AD$7="","Yes",AD$7))/(OFFSET(Data!$A$1,0,MATCH(AD$6,Data!$1:$1,0)-1,1000,1)=IF(AD$7="","Yes",AD$7))*ROW(Data!$C$1:$C$1002),ROW(AD185)-ROW(AD$7)),1),"")</f>
        <v/>
      </c>
      <c r="AE185" s="43" t="str">
        <f ca="1">IF(AF185="","",IF(INDEX(Data!$BR:$BR,MATCH(AF185,Data!$A:$A,0),1)=0,"",INDEX(Data!$BR:$BR,MATCH(AF185,Data!$A:$A,0),1)))</f>
        <v/>
      </c>
      <c r="AF185" s="43" t="str">
        <f ca="1">IFERROR(INDEX(Data!$A$1:AM$1002,_xlfn.AGGREGATE(15,6,(OFFSET(Data!$A$1,0,MATCH(AF$6,Data!$1:$1,0)-1,1000,1)=IF(AF$7="","Yes",AF$7))/(OFFSET(Data!$A$1,0,MATCH(AF$6,Data!$1:$1,0)-1,1000,1)=IF(AF$7="","Yes",AF$7))*ROW(Data!$C$1:$C$1002),ROW(AF185)-ROW(AF$7)),1),"")</f>
        <v/>
      </c>
      <c r="AG185" s="43" t="str">
        <f ca="1">IF(AH185="","",IF(INDEX(Data!$BR:$BR,MATCH(AH185,Data!$A:$A,0),1)=0,"",INDEX(Data!$BR:$BR,MATCH(AH185,Data!$A:$A,0),1)))</f>
        <v/>
      </c>
      <c r="AH185" s="43" t="str">
        <f ca="1">IFERROR(INDEX(Data!$A$1:AO$1002,_xlfn.AGGREGATE(15,6,(OFFSET(Data!$A$1,0,MATCH(AH$6,Data!$1:$1,0)-1,1000,1)=IF(AH$7="","Yes",AH$7))/(OFFSET(Data!$A$1,0,MATCH(AH$6,Data!$1:$1,0)-1,1000,1)=IF(AH$7="","Yes",AH$7))*ROW(Data!$C$1:$C$1002),ROW(AH185)-ROW(AH$7)),1),"")</f>
        <v/>
      </c>
      <c r="AI185" s="43" t="str">
        <f ca="1">IF(AJ185="","",IF(INDEX(Data!$BR:$BR,MATCH(AJ185,Data!$A:$A,0),1)=0,"",INDEX(Data!$BR:$BR,MATCH(AJ185,Data!$A:$A,0),1)))</f>
        <v/>
      </c>
      <c r="AJ185" s="43" t="str">
        <f ca="1">IFERROR(INDEX(Data!$A$1:AQ$1002,_xlfn.AGGREGATE(15,6,(OFFSET(Data!$A$1,0,MATCH(AJ$6,Data!$1:$1,0)-1,1000,1)=IF(AJ$7="","Yes",AJ$7))/(OFFSET(Data!$A$1,0,MATCH(AJ$6,Data!$1:$1,0)-1,1000,1)=IF(AJ$7="","Yes",AJ$7))*ROW(Data!$C$1:$C$1002),ROW(AJ185)-ROW(AJ$7)),1),"")</f>
        <v/>
      </c>
      <c r="AK185" s="43" t="str">
        <f ca="1">IF(AL185="","",IF(INDEX(Data!$BR:$BR,MATCH(AL185,Data!$A:$A,0),1)=0,"",INDEX(Data!$BR:$BR,MATCH(AL185,Data!$A:$A,0),1)))</f>
        <v/>
      </c>
      <c r="AL185" s="43" t="str">
        <f ca="1">IFERROR(INDEX(Data!$A$1:AS$1002,_xlfn.AGGREGATE(15,6,(OFFSET(Data!$A$1,0,MATCH(AL$6,Data!$1:$1,0)-1,1000,1)=IF(AL$7="","Yes",AL$7))/(OFFSET(Data!$A$1,0,MATCH(AL$6,Data!$1:$1,0)-1,1000,1)=IF(AL$7="","Yes",AL$7))*ROW(Data!$C$1:$C$1002),ROW(AL185)-ROW(AL$7)),1),"")</f>
        <v/>
      </c>
      <c r="AM185" s="43" t="str">
        <f ca="1">IF(AN185="","",IF(INDEX(Data!$BR:$BR,MATCH(AN185,Data!$A:$A,0),1)=0,"",INDEX(Data!$BR:$BR,MATCH(AN185,Data!$A:$A,0),1)))</f>
        <v/>
      </c>
      <c r="AN185" s="43" t="str">
        <f ca="1">IFERROR(INDEX(Data!$A$1:AU$1002,_xlfn.AGGREGATE(15,6,(OFFSET(Data!$A$1,0,MATCH(AN$6,Data!$1:$1,0)-1,1000,1)=IF(AN$7="","Yes",AN$7))/(OFFSET(Data!$A$1,0,MATCH(AN$6,Data!$1:$1,0)-1,1000,1)=IF(AN$7="","Yes",AN$7))*ROW(Data!$C$1:$C$1002),ROW(AN185)-ROW(AN$7)),1),"")</f>
        <v/>
      </c>
    </row>
    <row r="186" spans="1:40" x14ac:dyDescent="0.4">
      <c r="A186" s="43" t="str">
        <f ca="1">IF(B186="","",IF(INDEX(Data!$BR:$BR,MATCH(B186,Data!$A:$A,0),1)=0,"",INDEX(Data!$BR:$BR,MATCH(B186,Data!$A:$A,0),1)))</f>
        <v/>
      </c>
      <c r="B186" s="43" t="str">
        <f ca="1">IFERROR(INDEX(Data!A$1:$A$1002,_xlfn.AGGREGATE(15,6,(OFFSET(Data!$A$1,0,MATCH(B$6,Data!$1:$1,0)-1,1000,1)=IF(B$7="","Yes",B$7))/(OFFSET(Data!$A$1,0,MATCH(B$6,Data!$1:$1,0)-1,1000,1)=IF(B$7="","Yes",B$7))*ROW(Data!$C$1:$C$1002),ROW(B186)-ROW(B$7)),1),"")</f>
        <v/>
      </c>
      <c r="C186" s="43" t="str">
        <f ca="1">IF(D186="","",IF(INDEX(Data!$BR:$BR,MATCH(D186,Data!$A:$A,0),1)=0,"",INDEX(Data!$BR:$BR,MATCH(D186,Data!$A:$A,0),1)))</f>
        <v/>
      </c>
      <c r="D186" s="43" t="str">
        <f ca="1">IFERROR(INDEX(Data!$A$1:C$1002,_xlfn.AGGREGATE(15,6,(OFFSET(Data!$A$1,0,MATCH(D$6,Data!$1:$1,0)-1,1000,1)=IF(D$7="","Yes",D$7))/(OFFSET(Data!$A$1,0,MATCH(D$6,Data!$1:$1,0)-1,1000,1)=IF(D$7="","Yes",D$7))*ROW(Data!$C$1:$C$1002),ROW(D186)-ROW(D$7)),1),"")</f>
        <v/>
      </c>
      <c r="E186" s="43" t="str">
        <f ca="1">IF(F186="","",IF(INDEX(Data!$BR:$BR,MATCH(F186,Data!$A:$A,0),1)=0,"",INDEX(Data!$BR:$BR,MATCH(F186,Data!$A:$A,0),1)))</f>
        <v/>
      </c>
      <c r="F186" s="43" t="str">
        <f ca="1">IFERROR(INDEX(Data!$A$1:E$1002,_xlfn.AGGREGATE(15,6,(OFFSET(Data!$A$1,0,MATCH(F$6,Data!$1:$1,0)-1,1000,1)=IF(F$7="","Yes",F$7))/(OFFSET(Data!$A$1,0,MATCH(F$6,Data!$1:$1,0)-1,1000,1)=IF(F$7="","Yes",F$7))*ROW(Data!$C$1:$C$1002),ROW(F186)-ROW(F$7)),1),"")</f>
        <v/>
      </c>
      <c r="G186" s="43" t="str">
        <f ca="1">IF(H186="","",IF(INDEX(Data!$BR:$BR,MATCH(H186,Data!$A:$A,0),1)=0,"",INDEX(Data!$BR:$BR,MATCH(H186,Data!$A:$A,0),1)))</f>
        <v/>
      </c>
      <c r="H186" s="43" t="str">
        <f ca="1">IFERROR(INDEX(Data!$A$1:G$1002,_xlfn.AGGREGATE(15,6,(OFFSET(Data!$A$1,0,MATCH(H$6,Data!$1:$1,0)-1,1000,1)=IF(H$7="","Yes",H$7))/(OFFSET(Data!$A$1,0,MATCH(H$6,Data!$1:$1,0)-1,1000,1)=IF(H$7="","Yes",H$7))*ROW(Data!$C$1:$C$1002),ROW(H186)-ROW(H$7)),1),"")</f>
        <v/>
      </c>
      <c r="I186" s="43" t="str">
        <f ca="1">IF(J186="","",IF(INDEX(Data!$BR:$BR,MATCH(J186,Data!$A:$A,0),1)=0,"",INDEX(Data!$BR:$BR,MATCH(J186,Data!$A:$A,0),1)))</f>
        <v/>
      </c>
      <c r="J186" s="43" t="str">
        <f ca="1">IFERROR(INDEX(Data!$A$1:I$1002,_xlfn.AGGREGATE(15,6,(OFFSET(Data!$A$1,0,MATCH(J$6,Data!$1:$1,0)-1,1000,1)=IF(J$7="","Yes",J$7))/(OFFSET(Data!$A$1,0,MATCH(J$6,Data!$1:$1,0)-1,1000,1)=IF(J$7="","Yes",J$7))*ROW(Data!$C$1:$C$1002),ROW(J186)-ROW(J$7)),1),"")</f>
        <v/>
      </c>
      <c r="K186" s="43" t="str">
        <f ca="1">IF(L186="","",IF(INDEX(Data!$BR:$BR,MATCH(L186,Data!$A:$A,0),1)=0,"",INDEX(Data!$BR:$BR,MATCH(L186,Data!$A:$A,0),1)))</f>
        <v/>
      </c>
      <c r="L186" s="43" t="str">
        <f ca="1">IFERROR(INDEX(Data!$A$1:K$1002,_xlfn.AGGREGATE(15,6,(OFFSET(Data!$A$1,0,MATCH(L$6,Data!$1:$1,0)-1,1000,1)=IF(L$7="","Yes",L$7))/(OFFSET(Data!$A$1,0,MATCH(L$6,Data!$1:$1,0)-1,1000,1)=IF(L$7="","Yes",L$7))*ROW(Data!$C$1:$C$1002),ROW(L186)-ROW(L$7)),1),"")</f>
        <v/>
      </c>
      <c r="M186" s="43" t="str">
        <f ca="1">IF(N186="","",IF(INDEX(Data!$BR:$BR,MATCH(N186,Data!$A:$A,0),1)=0,"",INDEX(Data!$BR:$BR,MATCH(N186,Data!$A:$A,0),1)))</f>
        <v/>
      </c>
      <c r="N186" s="43" t="str">
        <f ca="1">IFERROR(INDEX(Data!$A$1:M$1002,_xlfn.AGGREGATE(15,6,(OFFSET(Data!$A$1,0,MATCH(N$6,Data!$1:$1,0)-1,1000,1)=IF(N$7="","Yes",N$7))/(OFFSET(Data!$A$1,0,MATCH(N$6,Data!$1:$1,0)-1,1000,1)=IF(N$7="","Yes",N$7))*ROW(Data!$C$1:$C$1002),ROW(N186)-ROW(N$7)),1),"")</f>
        <v/>
      </c>
      <c r="O186" s="43" t="str">
        <f ca="1">IF(P186="","",IF(INDEX(Data!$BR:$BR,MATCH(P186,Data!$A:$A,0),1)=0,"",INDEX(Data!$BR:$BR,MATCH(P186,Data!$A:$A,0),1)))</f>
        <v/>
      </c>
      <c r="P186" s="43" t="str">
        <f ca="1">IFERROR(INDEX(Data!$A$1:O$1002,_xlfn.AGGREGATE(15,6,(OFFSET(Data!$A$1,0,MATCH(P$6,Data!$1:$1,0)-1,1000,1)=IF(P$7="","Yes",P$7))/(OFFSET(Data!$A$1,0,MATCH(P$6,Data!$1:$1,0)-1,1000,1)=IF(P$7="","Yes",P$7))*ROW(Data!$C$1:$C$1002),ROW(P186)-ROW(P$7)),1),"")</f>
        <v/>
      </c>
      <c r="Q186" s="43" t="str">
        <f ca="1">IF(R186="","",IF(INDEX(Data!$BR:$BR,MATCH(R186,Data!$A:$A,0),1)=0,"",INDEX(Data!$BR:$BR,MATCH(R186,Data!$A:$A,0),1)))</f>
        <v/>
      </c>
      <c r="R186" s="43" t="str">
        <f ca="1">IFERROR(INDEX(Data!$A$1:Q$1002,_xlfn.AGGREGATE(15,6,(OFFSET(Data!$A$1,0,MATCH(R$6,Data!$1:$1,0)-1,1000,1)=IF(R$7="","Yes",R$7))/(OFFSET(Data!$A$1,0,MATCH(R$6,Data!$1:$1,0)-1,1000,1)=IF(R$7="","Yes",R$7))*ROW(Data!$C$1:$C$1002),ROW(R186)-ROW(R$7)),1),"")</f>
        <v/>
      </c>
      <c r="S186" s="43" t="str">
        <f ca="1">IF(T186="","",IF(INDEX(Data!$BR:$BR,MATCH(T186,Data!$A:$A,0),1)=0,"",INDEX(Data!$BR:$BR,MATCH(T186,Data!$A:$A,0),1)))</f>
        <v/>
      </c>
      <c r="T186" s="43" t="str">
        <f ca="1">IFERROR(INDEX(Data!$A$1:R$1002,_xlfn.AGGREGATE(15,6,(OFFSET(Data!$A$1,0,MATCH(T$6,Data!$1:$1,0)-1,1000,1)=IF(T$7="","Yes",T$7))/(OFFSET(Data!$A$1,0,MATCH(T$6,Data!$1:$1,0)-1,1000,1)=IF(T$7="","Yes",T$7))*ROW(Data!$C$1:$C$1002),ROW(T186)-ROW(T$7)),1),"")</f>
        <v/>
      </c>
      <c r="U186" s="43" t="str">
        <f ca="1">IF(V186="","",IF(INDEX(Data!$BR:$BR,MATCH(V186,Data!$A:$A,0),1)=0,"",INDEX(Data!$BR:$BR,MATCH(V186,Data!$A:$A,0),1)))</f>
        <v/>
      </c>
      <c r="V186" s="43" t="str">
        <f ca="1">IFERROR(INDEX(Data!$A$1:T$1002,_xlfn.AGGREGATE(15,6,(OFFSET(Data!$A$1,0,MATCH(V$6,Data!$1:$1,0)-1,1000,1)=IF(V$7="","Yes",V$7))/(OFFSET(Data!$A$1,0,MATCH(V$6,Data!$1:$1,0)-1,1000,1)=IF(V$7="","Yes",V$7))*ROW(Data!$C$1:$C$1002),ROW(V186)-ROW(V$7)),1),"")</f>
        <v/>
      </c>
      <c r="W186" s="43" t="str">
        <f ca="1">IF(X186="","",IF(INDEX(Data!$BR:$BR,MATCH(X186,Data!$A:$A,0),1)=0,"",INDEX(Data!$BR:$BR,MATCH(X186,Data!$A:$A,0),1)))</f>
        <v/>
      </c>
      <c r="X186" s="43" t="str">
        <f ca="1">IFERROR(INDEX(Data!$A$1:Y$1002,_xlfn.AGGREGATE(15,6,(OFFSET(Data!$A$1,0,MATCH(X$6,Data!$1:$1,0)-1,1000,1)=IF(X$7="","Yes",X$7))/(OFFSET(Data!$A$1,0,MATCH(X$6,Data!$1:$1,0)-1,1000,1)=IF(X$7="","Yes",X$7))*ROW(Data!$C$1:$C$1002),ROW(X186)-ROW(X$7)),1),"")</f>
        <v/>
      </c>
      <c r="Y186" s="43" t="str">
        <f ca="1">IF(Z186="","",IF(INDEX(Data!$BR:$BR,MATCH(Z186,Data!$A:$A,0),1)=0,"",INDEX(Data!$BR:$BR,MATCH(Z186,Data!$A:$A,0),1)))</f>
        <v/>
      </c>
      <c r="Z186" s="43" t="str">
        <f ca="1">IFERROR(INDEX(Data!$A$1:AA$1002,_xlfn.AGGREGATE(15,6,(OFFSET(Data!$A$1,0,MATCH(Z$6,Data!$1:$1,0)-1,1000,1)=IF(Z$7="","Yes",Z$7))/(OFFSET(Data!$A$1,0,MATCH(Z$6,Data!$1:$1,0)-1,1000,1)=IF(Z$7="","Yes",Z$7))*ROW(Data!$C$1:$C$1002),ROW(Z186)-ROW(Z$7)),1),"")</f>
        <v/>
      </c>
      <c r="AA186" s="43" t="str">
        <f ca="1">IF(AB186="","",IF(INDEX(Data!$BR:$BR,MATCH(AB186,Data!$A:$A,0),1)=0,"",INDEX(Data!$BR:$BR,MATCH(AB186,Data!$A:$A,0),1)))</f>
        <v/>
      </c>
      <c r="AB186" s="43" t="str">
        <f ca="1">IFERROR(INDEX(Data!$A$1:AC$1002,_xlfn.AGGREGATE(15,6,(OFFSET(Data!$A$1,0,MATCH(AB$6,Data!$1:$1,0)-1,1000,1)=IF(AB$7="","Yes",AB$7))/(OFFSET(Data!$A$1,0,MATCH(AB$6,Data!$1:$1,0)-1,1000,1)=IF(AB$7="","Yes",AB$7))*ROW(Data!$C$1:$C$1002),ROW(AB186)-ROW(AB$7)),1),"")</f>
        <v/>
      </c>
      <c r="AC186" s="43" t="str">
        <f ca="1">IF(AD186="","",IF(INDEX(Data!$BR:$BR,MATCH(AD186,Data!$A:$A,0),1)=0,"",INDEX(Data!$BR:$BR,MATCH(AD186,Data!$A:$A,0),1)))</f>
        <v/>
      </c>
      <c r="AD186" s="43" t="str">
        <f ca="1">IFERROR(INDEX(Data!$A$1:AE$1002,_xlfn.AGGREGATE(15,6,(OFFSET(Data!$A$1,0,MATCH(AD$6,Data!$1:$1,0)-1,1000,1)=IF(AD$7="","Yes",AD$7))/(OFFSET(Data!$A$1,0,MATCH(AD$6,Data!$1:$1,0)-1,1000,1)=IF(AD$7="","Yes",AD$7))*ROW(Data!$C$1:$C$1002),ROW(AD186)-ROW(AD$7)),1),"")</f>
        <v/>
      </c>
      <c r="AE186" s="43" t="str">
        <f ca="1">IF(AF186="","",IF(INDEX(Data!$BR:$BR,MATCH(AF186,Data!$A:$A,0),1)=0,"",INDEX(Data!$BR:$BR,MATCH(AF186,Data!$A:$A,0),1)))</f>
        <v/>
      </c>
      <c r="AF186" s="43" t="str">
        <f ca="1">IFERROR(INDEX(Data!$A$1:AM$1002,_xlfn.AGGREGATE(15,6,(OFFSET(Data!$A$1,0,MATCH(AF$6,Data!$1:$1,0)-1,1000,1)=IF(AF$7="","Yes",AF$7))/(OFFSET(Data!$A$1,0,MATCH(AF$6,Data!$1:$1,0)-1,1000,1)=IF(AF$7="","Yes",AF$7))*ROW(Data!$C$1:$C$1002),ROW(AF186)-ROW(AF$7)),1),"")</f>
        <v/>
      </c>
      <c r="AG186" s="43" t="str">
        <f ca="1">IF(AH186="","",IF(INDEX(Data!$BR:$BR,MATCH(AH186,Data!$A:$A,0),1)=0,"",INDEX(Data!$BR:$BR,MATCH(AH186,Data!$A:$A,0),1)))</f>
        <v/>
      </c>
      <c r="AH186" s="43" t="str">
        <f ca="1">IFERROR(INDEX(Data!$A$1:AO$1002,_xlfn.AGGREGATE(15,6,(OFFSET(Data!$A$1,0,MATCH(AH$6,Data!$1:$1,0)-1,1000,1)=IF(AH$7="","Yes",AH$7))/(OFFSET(Data!$A$1,0,MATCH(AH$6,Data!$1:$1,0)-1,1000,1)=IF(AH$7="","Yes",AH$7))*ROW(Data!$C$1:$C$1002),ROW(AH186)-ROW(AH$7)),1),"")</f>
        <v/>
      </c>
      <c r="AI186" s="43" t="str">
        <f ca="1">IF(AJ186="","",IF(INDEX(Data!$BR:$BR,MATCH(AJ186,Data!$A:$A,0),1)=0,"",INDEX(Data!$BR:$BR,MATCH(AJ186,Data!$A:$A,0),1)))</f>
        <v/>
      </c>
      <c r="AJ186" s="43" t="str">
        <f ca="1">IFERROR(INDEX(Data!$A$1:AQ$1002,_xlfn.AGGREGATE(15,6,(OFFSET(Data!$A$1,0,MATCH(AJ$6,Data!$1:$1,0)-1,1000,1)=IF(AJ$7="","Yes",AJ$7))/(OFFSET(Data!$A$1,0,MATCH(AJ$6,Data!$1:$1,0)-1,1000,1)=IF(AJ$7="","Yes",AJ$7))*ROW(Data!$C$1:$C$1002),ROW(AJ186)-ROW(AJ$7)),1),"")</f>
        <v/>
      </c>
      <c r="AK186" s="43" t="str">
        <f ca="1">IF(AL186="","",IF(INDEX(Data!$BR:$BR,MATCH(AL186,Data!$A:$A,0),1)=0,"",INDEX(Data!$BR:$BR,MATCH(AL186,Data!$A:$A,0),1)))</f>
        <v/>
      </c>
      <c r="AL186" s="43" t="str">
        <f ca="1">IFERROR(INDEX(Data!$A$1:AS$1002,_xlfn.AGGREGATE(15,6,(OFFSET(Data!$A$1,0,MATCH(AL$6,Data!$1:$1,0)-1,1000,1)=IF(AL$7="","Yes",AL$7))/(OFFSET(Data!$A$1,0,MATCH(AL$6,Data!$1:$1,0)-1,1000,1)=IF(AL$7="","Yes",AL$7))*ROW(Data!$C$1:$C$1002),ROW(AL186)-ROW(AL$7)),1),"")</f>
        <v/>
      </c>
      <c r="AM186" s="43" t="str">
        <f ca="1">IF(AN186="","",IF(INDEX(Data!$BR:$BR,MATCH(AN186,Data!$A:$A,0),1)=0,"",INDEX(Data!$BR:$BR,MATCH(AN186,Data!$A:$A,0),1)))</f>
        <v/>
      </c>
      <c r="AN186" s="43" t="str">
        <f ca="1">IFERROR(INDEX(Data!$A$1:AU$1002,_xlfn.AGGREGATE(15,6,(OFFSET(Data!$A$1,0,MATCH(AN$6,Data!$1:$1,0)-1,1000,1)=IF(AN$7="","Yes",AN$7))/(OFFSET(Data!$A$1,0,MATCH(AN$6,Data!$1:$1,0)-1,1000,1)=IF(AN$7="","Yes",AN$7))*ROW(Data!$C$1:$C$1002),ROW(AN186)-ROW(AN$7)),1),"")</f>
        <v/>
      </c>
    </row>
    <row r="187" spans="1:40" x14ac:dyDescent="0.4">
      <c r="A187" s="43" t="str">
        <f ca="1">IF(B187="","",IF(INDEX(Data!$BR:$BR,MATCH(B187,Data!$A:$A,0),1)=0,"",INDEX(Data!$BR:$BR,MATCH(B187,Data!$A:$A,0),1)))</f>
        <v/>
      </c>
      <c r="B187" s="43" t="str">
        <f ca="1">IFERROR(INDEX(Data!A$1:$A$1002,_xlfn.AGGREGATE(15,6,(OFFSET(Data!$A$1,0,MATCH(B$6,Data!$1:$1,0)-1,1000,1)=IF(B$7="","Yes",B$7))/(OFFSET(Data!$A$1,0,MATCH(B$6,Data!$1:$1,0)-1,1000,1)=IF(B$7="","Yes",B$7))*ROW(Data!$C$1:$C$1002),ROW(B187)-ROW(B$7)),1),"")</f>
        <v/>
      </c>
      <c r="C187" s="43" t="str">
        <f ca="1">IF(D187="","",IF(INDEX(Data!$BR:$BR,MATCH(D187,Data!$A:$A,0),1)=0,"",INDEX(Data!$BR:$BR,MATCH(D187,Data!$A:$A,0),1)))</f>
        <v/>
      </c>
      <c r="D187" s="43" t="str">
        <f ca="1">IFERROR(INDEX(Data!$A$1:C$1002,_xlfn.AGGREGATE(15,6,(OFFSET(Data!$A$1,0,MATCH(D$6,Data!$1:$1,0)-1,1000,1)=IF(D$7="","Yes",D$7))/(OFFSET(Data!$A$1,0,MATCH(D$6,Data!$1:$1,0)-1,1000,1)=IF(D$7="","Yes",D$7))*ROW(Data!$C$1:$C$1002),ROW(D187)-ROW(D$7)),1),"")</f>
        <v/>
      </c>
      <c r="E187" s="43" t="str">
        <f ca="1">IF(F187="","",IF(INDEX(Data!$BR:$BR,MATCH(F187,Data!$A:$A,0),1)=0,"",INDEX(Data!$BR:$BR,MATCH(F187,Data!$A:$A,0),1)))</f>
        <v/>
      </c>
      <c r="F187" s="43" t="str">
        <f ca="1">IFERROR(INDEX(Data!$A$1:E$1002,_xlfn.AGGREGATE(15,6,(OFFSET(Data!$A$1,0,MATCH(F$6,Data!$1:$1,0)-1,1000,1)=IF(F$7="","Yes",F$7))/(OFFSET(Data!$A$1,0,MATCH(F$6,Data!$1:$1,0)-1,1000,1)=IF(F$7="","Yes",F$7))*ROW(Data!$C$1:$C$1002),ROW(F187)-ROW(F$7)),1),"")</f>
        <v/>
      </c>
      <c r="G187" s="43" t="str">
        <f ca="1">IF(H187="","",IF(INDEX(Data!$BR:$BR,MATCH(H187,Data!$A:$A,0),1)=0,"",INDEX(Data!$BR:$BR,MATCH(H187,Data!$A:$A,0),1)))</f>
        <v/>
      </c>
      <c r="H187" s="43" t="str">
        <f ca="1">IFERROR(INDEX(Data!$A$1:G$1002,_xlfn.AGGREGATE(15,6,(OFFSET(Data!$A$1,0,MATCH(H$6,Data!$1:$1,0)-1,1000,1)=IF(H$7="","Yes",H$7))/(OFFSET(Data!$A$1,0,MATCH(H$6,Data!$1:$1,0)-1,1000,1)=IF(H$7="","Yes",H$7))*ROW(Data!$C$1:$C$1002),ROW(H187)-ROW(H$7)),1),"")</f>
        <v/>
      </c>
      <c r="I187" s="43" t="str">
        <f ca="1">IF(J187="","",IF(INDEX(Data!$BR:$BR,MATCH(J187,Data!$A:$A,0),1)=0,"",INDEX(Data!$BR:$BR,MATCH(J187,Data!$A:$A,0),1)))</f>
        <v/>
      </c>
      <c r="J187" s="43" t="str">
        <f ca="1">IFERROR(INDEX(Data!$A$1:I$1002,_xlfn.AGGREGATE(15,6,(OFFSET(Data!$A$1,0,MATCH(J$6,Data!$1:$1,0)-1,1000,1)=IF(J$7="","Yes",J$7))/(OFFSET(Data!$A$1,0,MATCH(J$6,Data!$1:$1,0)-1,1000,1)=IF(J$7="","Yes",J$7))*ROW(Data!$C$1:$C$1002),ROW(J187)-ROW(J$7)),1),"")</f>
        <v/>
      </c>
      <c r="K187" s="43" t="str">
        <f ca="1">IF(L187="","",IF(INDEX(Data!$BR:$BR,MATCH(L187,Data!$A:$A,0),1)=0,"",INDEX(Data!$BR:$BR,MATCH(L187,Data!$A:$A,0),1)))</f>
        <v/>
      </c>
      <c r="L187" s="43" t="str">
        <f ca="1">IFERROR(INDEX(Data!$A$1:K$1002,_xlfn.AGGREGATE(15,6,(OFFSET(Data!$A$1,0,MATCH(L$6,Data!$1:$1,0)-1,1000,1)=IF(L$7="","Yes",L$7))/(OFFSET(Data!$A$1,0,MATCH(L$6,Data!$1:$1,0)-1,1000,1)=IF(L$7="","Yes",L$7))*ROW(Data!$C$1:$C$1002),ROW(L187)-ROW(L$7)),1),"")</f>
        <v/>
      </c>
      <c r="M187" s="43" t="str">
        <f ca="1">IF(N187="","",IF(INDEX(Data!$BR:$BR,MATCH(N187,Data!$A:$A,0),1)=0,"",INDEX(Data!$BR:$BR,MATCH(N187,Data!$A:$A,0),1)))</f>
        <v/>
      </c>
      <c r="N187" s="43" t="str">
        <f ca="1">IFERROR(INDEX(Data!$A$1:M$1002,_xlfn.AGGREGATE(15,6,(OFFSET(Data!$A$1,0,MATCH(N$6,Data!$1:$1,0)-1,1000,1)=IF(N$7="","Yes",N$7))/(OFFSET(Data!$A$1,0,MATCH(N$6,Data!$1:$1,0)-1,1000,1)=IF(N$7="","Yes",N$7))*ROW(Data!$C$1:$C$1002),ROW(N187)-ROW(N$7)),1),"")</f>
        <v/>
      </c>
      <c r="O187" s="43" t="str">
        <f ca="1">IF(P187="","",IF(INDEX(Data!$BR:$BR,MATCH(P187,Data!$A:$A,0),1)=0,"",INDEX(Data!$BR:$BR,MATCH(P187,Data!$A:$A,0),1)))</f>
        <v/>
      </c>
      <c r="P187" s="43" t="str">
        <f ca="1">IFERROR(INDEX(Data!$A$1:O$1002,_xlfn.AGGREGATE(15,6,(OFFSET(Data!$A$1,0,MATCH(P$6,Data!$1:$1,0)-1,1000,1)=IF(P$7="","Yes",P$7))/(OFFSET(Data!$A$1,0,MATCH(P$6,Data!$1:$1,0)-1,1000,1)=IF(P$7="","Yes",P$7))*ROW(Data!$C$1:$C$1002),ROW(P187)-ROW(P$7)),1),"")</f>
        <v/>
      </c>
      <c r="Q187" s="43" t="str">
        <f ca="1">IF(R187="","",IF(INDEX(Data!$BR:$BR,MATCH(R187,Data!$A:$A,0),1)=0,"",INDEX(Data!$BR:$BR,MATCH(R187,Data!$A:$A,0),1)))</f>
        <v/>
      </c>
      <c r="R187" s="43" t="str">
        <f ca="1">IFERROR(INDEX(Data!$A$1:Q$1002,_xlfn.AGGREGATE(15,6,(OFFSET(Data!$A$1,0,MATCH(R$6,Data!$1:$1,0)-1,1000,1)=IF(R$7="","Yes",R$7))/(OFFSET(Data!$A$1,0,MATCH(R$6,Data!$1:$1,0)-1,1000,1)=IF(R$7="","Yes",R$7))*ROW(Data!$C$1:$C$1002),ROW(R187)-ROW(R$7)),1),"")</f>
        <v/>
      </c>
      <c r="S187" s="43" t="str">
        <f ca="1">IF(T187="","",IF(INDEX(Data!$BR:$BR,MATCH(T187,Data!$A:$A,0),1)=0,"",INDEX(Data!$BR:$BR,MATCH(T187,Data!$A:$A,0),1)))</f>
        <v/>
      </c>
      <c r="T187" s="43" t="str">
        <f ca="1">IFERROR(INDEX(Data!$A$1:R$1002,_xlfn.AGGREGATE(15,6,(OFFSET(Data!$A$1,0,MATCH(T$6,Data!$1:$1,0)-1,1000,1)=IF(T$7="","Yes",T$7))/(OFFSET(Data!$A$1,0,MATCH(T$6,Data!$1:$1,0)-1,1000,1)=IF(T$7="","Yes",T$7))*ROW(Data!$C$1:$C$1002),ROW(T187)-ROW(T$7)),1),"")</f>
        <v/>
      </c>
      <c r="U187" s="43" t="str">
        <f ca="1">IF(V187="","",IF(INDEX(Data!$BR:$BR,MATCH(V187,Data!$A:$A,0),1)=0,"",INDEX(Data!$BR:$BR,MATCH(V187,Data!$A:$A,0),1)))</f>
        <v/>
      </c>
      <c r="V187" s="43" t="str">
        <f ca="1">IFERROR(INDEX(Data!$A$1:T$1002,_xlfn.AGGREGATE(15,6,(OFFSET(Data!$A$1,0,MATCH(V$6,Data!$1:$1,0)-1,1000,1)=IF(V$7="","Yes",V$7))/(OFFSET(Data!$A$1,0,MATCH(V$6,Data!$1:$1,0)-1,1000,1)=IF(V$7="","Yes",V$7))*ROW(Data!$C$1:$C$1002),ROW(V187)-ROW(V$7)),1),"")</f>
        <v/>
      </c>
      <c r="W187" s="43" t="str">
        <f ca="1">IF(X187="","",IF(INDEX(Data!$BR:$BR,MATCH(X187,Data!$A:$A,0),1)=0,"",INDEX(Data!$BR:$BR,MATCH(X187,Data!$A:$A,0),1)))</f>
        <v/>
      </c>
      <c r="X187" s="43" t="str">
        <f ca="1">IFERROR(INDEX(Data!$A$1:Y$1002,_xlfn.AGGREGATE(15,6,(OFFSET(Data!$A$1,0,MATCH(X$6,Data!$1:$1,0)-1,1000,1)=IF(X$7="","Yes",X$7))/(OFFSET(Data!$A$1,0,MATCH(X$6,Data!$1:$1,0)-1,1000,1)=IF(X$7="","Yes",X$7))*ROW(Data!$C$1:$C$1002),ROW(X187)-ROW(X$7)),1),"")</f>
        <v/>
      </c>
      <c r="Y187" s="43" t="str">
        <f ca="1">IF(Z187="","",IF(INDEX(Data!$BR:$BR,MATCH(Z187,Data!$A:$A,0),1)=0,"",INDEX(Data!$BR:$BR,MATCH(Z187,Data!$A:$A,0),1)))</f>
        <v/>
      </c>
      <c r="Z187" s="43" t="str">
        <f ca="1">IFERROR(INDEX(Data!$A$1:AA$1002,_xlfn.AGGREGATE(15,6,(OFFSET(Data!$A$1,0,MATCH(Z$6,Data!$1:$1,0)-1,1000,1)=IF(Z$7="","Yes",Z$7))/(OFFSET(Data!$A$1,0,MATCH(Z$6,Data!$1:$1,0)-1,1000,1)=IF(Z$7="","Yes",Z$7))*ROW(Data!$C$1:$C$1002),ROW(Z187)-ROW(Z$7)),1),"")</f>
        <v/>
      </c>
      <c r="AA187" s="43" t="str">
        <f ca="1">IF(AB187="","",IF(INDEX(Data!$BR:$BR,MATCH(AB187,Data!$A:$A,0),1)=0,"",INDEX(Data!$BR:$BR,MATCH(AB187,Data!$A:$A,0),1)))</f>
        <v/>
      </c>
      <c r="AB187" s="43" t="str">
        <f ca="1">IFERROR(INDEX(Data!$A$1:AC$1002,_xlfn.AGGREGATE(15,6,(OFFSET(Data!$A$1,0,MATCH(AB$6,Data!$1:$1,0)-1,1000,1)=IF(AB$7="","Yes",AB$7))/(OFFSET(Data!$A$1,0,MATCH(AB$6,Data!$1:$1,0)-1,1000,1)=IF(AB$7="","Yes",AB$7))*ROW(Data!$C$1:$C$1002),ROW(AB187)-ROW(AB$7)),1),"")</f>
        <v/>
      </c>
      <c r="AC187" s="43" t="str">
        <f ca="1">IF(AD187="","",IF(INDEX(Data!$BR:$BR,MATCH(AD187,Data!$A:$A,0),1)=0,"",INDEX(Data!$BR:$BR,MATCH(AD187,Data!$A:$A,0),1)))</f>
        <v/>
      </c>
      <c r="AD187" s="43" t="str">
        <f ca="1">IFERROR(INDEX(Data!$A$1:AE$1002,_xlfn.AGGREGATE(15,6,(OFFSET(Data!$A$1,0,MATCH(AD$6,Data!$1:$1,0)-1,1000,1)=IF(AD$7="","Yes",AD$7))/(OFFSET(Data!$A$1,0,MATCH(AD$6,Data!$1:$1,0)-1,1000,1)=IF(AD$7="","Yes",AD$7))*ROW(Data!$C$1:$C$1002),ROW(AD187)-ROW(AD$7)),1),"")</f>
        <v/>
      </c>
      <c r="AE187" s="43" t="str">
        <f ca="1">IF(AF187="","",IF(INDEX(Data!$BR:$BR,MATCH(AF187,Data!$A:$A,0),1)=0,"",INDEX(Data!$BR:$BR,MATCH(AF187,Data!$A:$A,0),1)))</f>
        <v/>
      </c>
      <c r="AF187" s="43" t="str">
        <f ca="1">IFERROR(INDEX(Data!$A$1:AM$1002,_xlfn.AGGREGATE(15,6,(OFFSET(Data!$A$1,0,MATCH(AF$6,Data!$1:$1,0)-1,1000,1)=IF(AF$7="","Yes",AF$7))/(OFFSET(Data!$A$1,0,MATCH(AF$6,Data!$1:$1,0)-1,1000,1)=IF(AF$7="","Yes",AF$7))*ROW(Data!$C$1:$C$1002),ROW(AF187)-ROW(AF$7)),1),"")</f>
        <v/>
      </c>
      <c r="AG187" s="43" t="str">
        <f ca="1">IF(AH187="","",IF(INDEX(Data!$BR:$BR,MATCH(AH187,Data!$A:$A,0),1)=0,"",INDEX(Data!$BR:$BR,MATCH(AH187,Data!$A:$A,0),1)))</f>
        <v/>
      </c>
      <c r="AH187" s="43" t="str">
        <f ca="1">IFERROR(INDEX(Data!$A$1:AO$1002,_xlfn.AGGREGATE(15,6,(OFFSET(Data!$A$1,0,MATCH(AH$6,Data!$1:$1,0)-1,1000,1)=IF(AH$7="","Yes",AH$7))/(OFFSET(Data!$A$1,0,MATCH(AH$6,Data!$1:$1,0)-1,1000,1)=IF(AH$7="","Yes",AH$7))*ROW(Data!$C$1:$C$1002),ROW(AH187)-ROW(AH$7)),1),"")</f>
        <v/>
      </c>
      <c r="AI187" s="43" t="str">
        <f ca="1">IF(AJ187="","",IF(INDEX(Data!$BR:$BR,MATCH(AJ187,Data!$A:$A,0),1)=0,"",INDEX(Data!$BR:$BR,MATCH(AJ187,Data!$A:$A,0),1)))</f>
        <v/>
      </c>
      <c r="AJ187" s="43" t="str">
        <f ca="1">IFERROR(INDEX(Data!$A$1:AQ$1002,_xlfn.AGGREGATE(15,6,(OFFSET(Data!$A$1,0,MATCH(AJ$6,Data!$1:$1,0)-1,1000,1)=IF(AJ$7="","Yes",AJ$7))/(OFFSET(Data!$A$1,0,MATCH(AJ$6,Data!$1:$1,0)-1,1000,1)=IF(AJ$7="","Yes",AJ$7))*ROW(Data!$C$1:$C$1002),ROW(AJ187)-ROW(AJ$7)),1),"")</f>
        <v/>
      </c>
      <c r="AK187" s="43" t="str">
        <f ca="1">IF(AL187="","",IF(INDEX(Data!$BR:$BR,MATCH(AL187,Data!$A:$A,0),1)=0,"",INDEX(Data!$BR:$BR,MATCH(AL187,Data!$A:$A,0),1)))</f>
        <v/>
      </c>
      <c r="AL187" s="43" t="str">
        <f ca="1">IFERROR(INDEX(Data!$A$1:AS$1002,_xlfn.AGGREGATE(15,6,(OFFSET(Data!$A$1,0,MATCH(AL$6,Data!$1:$1,0)-1,1000,1)=IF(AL$7="","Yes",AL$7))/(OFFSET(Data!$A$1,0,MATCH(AL$6,Data!$1:$1,0)-1,1000,1)=IF(AL$7="","Yes",AL$7))*ROW(Data!$C$1:$C$1002),ROW(AL187)-ROW(AL$7)),1),"")</f>
        <v/>
      </c>
      <c r="AM187" s="43" t="str">
        <f ca="1">IF(AN187="","",IF(INDEX(Data!$BR:$BR,MATCH(AN187,Data!$A:$A,0),1)=0,"",INDEX(Data!$BR:$BR,MATCH(AN187,Data!$A:$A,0),1)))</f>
        <v/>
      </c>
      <c r="AN187" s="43" t="str">
        <f ca="1">IFERROR(INDEX(Data!$A$1:AU$1002,_xlfn.AGGREGATE(15,6,(OFFSET(Data!$A$1,0,MATCH(AN$6,Data!$1:$1,0)-1,1000,1)=IF(AN$7="","Yes",AN$7))/(OFFSET(Data!$A$1,0,MATCH(AN$6,Data!$1:$1,0)-1,1000,1)=IF(AN$7="","Yes",AN$7))*ROW(Data!$C$1:$C$1002),ROW(AN187)-ROW(AN$7)),1),"")</f>
        <v/>
      </c>
    </row>
    <row r="188" spans="1:40" x14ac:dyDescent="0.4">
      <c r="A188" s="43" t="str">
        <f ca="1">IF(B188="","",IF(INDEX(Data!$BR:$BR,MATCH(B188,Data!$A:$A,0),1)=0,"",INDEX(Data!$BR:$BR,MATCH(B188,Data!$A:$A,0),1)))</f>
        <v/>
      </c>
      <c r="B188" s="43" t="str">
        <f ca="1">IFERROR(INDEX(Data!A$1:$A$1002,_xlfn.AGGREGATE(15,6,(OFFSET(Data!$A$1,0,MATCH(B$6,Data!$1:$1,0)-1,1000,1)=IF(B$7="","Yes",B$7))/(OFFSET(Data!$A$1,0,MATCH(B$6,Data!$1:$1,0)-1,1000,1)=IF(B$7="","Yes",B$7))*ROW(Data!$C$1:$C$1002),ROW(B188)-ROW(B$7)),1),"")</f>
        <v/>
      </c>
      <c r="C188" s="43" t="str">
        <f ca="1">IF(D188="","",IF(INDEX(Data!$BR:$BR,MATCH(D188,Data!$A:$A,0),1)=0,"",INDEX(Data!$BR:$BR,MATCH(D188,Data!$A:$A,0),1)))</f>
        <v/>
      </c>
      <c r="D188" s="43" t="str">
        <f ca="1">IFERROR(INDEX(Data!$A$1:C$1002,_xlfn.AGGREGATE(15,6,(OFFSET(Data!$A$1,0,MATCH(D$6,Data!$1:$1,0)-1,1000,1)=IF(D$7="","Yes",D$7))/(OFFSET(Data!$A$1,0,MATCH(D$6,Data!$1:$1,0)-1,1000,1)=IF(D$7="","Yes",D$7))*ROW(Data!$C$1:$C$1002),ROW(D188)-ROW(D$7)),1),"")</f>
        <v/>
      </c>
      <c r="E188" s="43" t="str">
        <f ca="1">IF(F188="","",IF(INDEX(Data!$BR:$BR,MATCH(F188,Data!$A:$A,0),1)=0,"",INDEX(Data!$BR:$BR,MATCH(F188,Data!$A:$A,0),1)))</f>
        <v/>
      </c>
      <c r="F188" s="43" t="str">
        <f ca="1">IFERROR(INDEX(Data!$A$1:E$1002,_xlfn.AGGREGATE(15,6,(OFFSET(Data!$A$1,0,MATCH(F$6,Data!$1:$1,0)-1,1000,1)=IF(F$7="","Yes",F$7))/(OFFSET(Data!$A$1,0,MATCH(F$6,Data!$1:$1,0)-1,1000,1)=IF(F$7="","Yes",F$7))*ROW(Data!$C$1:$C$1002),ROW(F188)-ROW(F$7)),1),"")</f>
        <v/>
      </c>
      <c r="G188" s="43" t="str">
        <f ca="1">IF(H188="","",IF(INDEX(Data!$BR:$BR,MATCH(H188,Data!$A:$A,0),1)=0,"",INDEX(Data!$BR:$BR,MATCH(H188,Data!$A:$A,0),1)))</f>
        <v/>
      </c>
      <c r="H188" s="43" t="str">
        <f ca="1">IFERROR(INDEX(Data!$A$1:G$1002,_xlfn.AGGREGATE(15,6,(OFFSET(Data!$A$1,0,MATCH(H$6,Data!$1:$1,0)-1,1000,1)=IF(H$7="","Yes",H$7))/(OFFSET(Data!$A$1,0,MATCH(H$6,Data!$1:$1,0)-1,1000,1)=IF(H$7="","Yes",H$7))*ROW(Data!$C$1:$C$1002),ROW(H188)-ROW(H$7)),1),"")</f>
        <v/>
      </c>
      <c r="I188" s="43" t="str">
        <f ca="1">IF(J188="","",IF(INDEX(Data!$BR:$BR,MATCH(J188,Data!$A:$A,0),1)=0,"",INDEX(Data!$BR:$BR,MATCH(J188,Data!$A:$A,0),1)))</f>
        <v/>
      </c>
      <c r="J188" s="43" t="str">
        <f ca="1">IFERROR(INDEX(Data!$A$1:I$1002,_xlfn.AGGREGATE(15,6,(OFFSET(Data!$A$1,0,MATCH(J$6,Data!$1:$1,0)-1,1000,1)=IF(J$7="","Yes",J$7))/(OFFSET(Data!$A$1,0,MATCH(J$6,Data!$1:$1,0)-1,1000,1)=IF(J$7="","Yes",J$7))*ROW(Data!$C$1:$C$1002),ROW(J188)-ROW(J$7)),1),"")</f>
        <v/>
      </c>
      <c r="K188" s="43" t="str">
        <f ca="1">IF(L188="","",IF(INDEX(Data!$BR:$BR,MATCH(L188,Data!$A:$A,0),1)=0,"",INDEX(Data!$BR:$BR,MATCH(L188,Data!$A:$A,0),1)))</f>
        <v/>
      </c>
      <c r="L188" s="43" t="str">
        <f ca="1">IFERROR(INDEX(Data!$A$1:K$1002,_xlfn.AGGREGATE(15,6,(OFFSET(Data!$A$1,0,MATCH(L$6,Data!$1:$1,0)-1,1000,1)=IF(L$7="","Yes",L$7))/(OFFSET(Data!$A$1,0,MATCH(L$6,Data!$1:$1,0)-1,1000,1)=IF(L$7="","Yes",L$7))*ROW(Data!$C$1:$C$1002),ROW(L188)-ROW(L$7)),1),"")</f>
        <v/>
      </c>
      <c r="M188" s="43" t="str">
        <f ca="1">IF(N188="","",IF(INDEX(Data!$BR:$BR,MATCH(N188,Data!$A:$A,0),1)=0,"",INDEX(Data!$BR:$BR,MATCH(N188,Data!$A:$A,0),1)))</f>
        <v/>
      </c>
      <c r="N188" s="43" t="str">
        <f ca="1">IFERROR(INDEX(Data!$A$1:M$1002,_xlfn.AGGREGATE(15,6,(OFFSET(Data!$A$1,0,MATCH(N$6,Data!$1:$1,0)-1,1000,1)=IF(N$7="","Yes",N$7))/(OFFSET(Data!$A$1,0,MATCH(N$6,Data!$1:$1,0)-1,1000,1)=IF(N$7="","Yes",N$7))*ROW(Data!$C$1:$C$1002),ROW(N188)-ROW(N$7)),1),"")</f>
        <v/>
      </c>
      <c r="O188" s="43" t="str">
        <f ca="1">IF(P188="","",IF(INDEX(Data!$BR:$BR,MATCH(P188,Data!$A:$A,0),1)=0,"",INDEX(Data!$BR:$BR,MATCH(P188,Data!$A:$A,0),1)))</f>
        <v/>
      </c>
      <c r="P188" s="43" t="str">
        <f ca="1">IFERROR(INDEX(Data!$A$1:O$1002,_xlfn.AGGREGATE(15,6,(OFFSET(Data!$A$1,0,MATCH(P$6,Data!$1:$1,0)-1,1000,1)=IF(P$7="","Yes",P$7))/(OFFSET(Data!$A$1,0,MATCH(P$6,Data!$1:$1,0)-1,1000,1)=IF(P$7="","Yes",P$7))*ROW(Data!$C$1:$C$1002),ROW(P188)-ROW(P$7)),1),"")</f>
        <v/>
      </c>
      <c r="Q188" s="43" t="str">
        <f ca="1">IF(R188="","",IF(INDEX(Data!$BR:$BR,MATCH(R188,Data!$A:$A,0),1)=0,"",INDEX(Data!$BR:$BR,MATCH(R188,Data!$A:$A,0),1)))</f>
        <v/>
      </c>
      <c r="R188" s="43" t="str">
        <f ca="1">IFERROR(INDEX(Data!$A$1:Q$1002,_xlfn.AGGREGATE(15,6,(OFFSET(Data!$A$1,0,MATCH(R$6,Data!$1:$1,0)-1,1000,1)=IF(R$7="","Yes",R$7))/(OFFSET(Data!$A$1,0,MATCH(R$6,Data!$1:$1,0)-1,1000,1)=IF(R$7="","Yes",R$7))*ROW(Data!$C$1:$C$1002),ROW(R188)-ROW(R$7)),1),"")</f>
        <v/>
      </c>
      <c r="S188" s="43" t="str">
        <f ca="1">IF(T188="","",IF(INDEX(Data!$BR:$BR,MATCH(T188,Data!$A:$A,0),1)=0,"",INDEX(Data!$BR:$BR,MATCH(T188,Data!$A:$A,0),1)))</f>
        <v/>
      </c>
      <c r="T188" s="43" t="str">
        <f ca="1">IFERROR(INDEX(Data!$A$1:R$1002,_xlfn.AGGREGATE(15,6,(OFFSET(Data!$A$1,0,MATCH(T$6,Data!$1:$1,0)-1,1000,1)=IF(T$7="","Yes",T$7))/(OFFSET(Data!$A$1,0,MATCH(T$6,Data!$1:$1,0)-1,1000,1)=IF(T$7="","Yes",T$7))*ROW(Data!$C$1:$C$1002),ROW(T188)-ROW(T$7)),1),"")</f>
        <v/>
      </c>
      <c r="U188" s="43" t="str">
        <f ca="1">IF(V188="","",IF(INDEX(Data!$BR:$BR,MATCH(V188,Data!$A:$A,0),1)=0,"",INDEX(Data!$BR:$BR,MATCH(V188,Data!$A:$A,0),1)))</f>
        <v/>
      </c>
      <c r="V188" s="43" t="str">
        <f ca="1">IFERROR(INDEX(Data!$A$1:T$1002,_xlfn.AGGREGATE(15,6,(OFFSET(Data!$A$1,0,MATCH(V$6,Data!$1:$1,0)-1,1000,1)=IF(V$7="","Yes",V$7))/(OFFSET(Data!$A$1,0,MATCH(V$6,Data!$1:$1,0)-1,1000,1)=IF(V$7="","Yes",V$7))*ROW(Data!$C$1:$C$1002),ROW(V188)-ROW(V$7)),1),"")</f>
        <v/>
      </c>
      <c r="W188" s="43" t="str">
        <f ca="1">IF(X188="","",IF(INDEX(Data!$BR:$BR,MATCH(X188,Data!$A:$A,0),1)=0,"",INDEX(Data!$BR:$BR,MATCH(X188,Data!$A:$A,0),1)))</f>
        <v/>
      </c>
      <c r="X188" s="43" t="str">
        <f ca="1">IFERROR(INDEX(Data!$A$1:Y$1002,_xlfn.AGGREGATE(15,6,(OFFSET(Data!$A$1,0,MATCH(X$6,Data!$1:$1,0)-1,1000,1)=IF(X$7="","Yes",X$7))/(OFFSET(Data!$A$1,0,MATCH(X$6,Data!$1:$1,0)-1,1000,1)=IF(X$7="","Yes",X$7))*ROW(Data!$C$1:$C$1002),ROW(X188)-ROW(X$7)),1),"")</f>
        <v/>
      </c>
      <c r="Y188" s="43" t="str">
        <f ca="1">IF(Z188="","",IF(INDEX(Data!$BR:$BR,MATCH(Z188,Data!$A:$A,0),1)=0,"",INDEX(Data!$BR:$BR,MATCH(Z188,Data!$A:$A,0),1)))</f>
        <v/>
      </c>
      <c r="Z188" s="43" t="str">
        <f ca="1">IFERROR(INDEX(Data!$A$1:AA$1002,_xlfn.AGGREGATE(15,6,(OFFSET(Data!$A$1,0,MATCH(Z$6,Data!$1:$1,0)-1,1000,1)=IF(Z$7="","Yes",Z$7))/(OFFSET(Data!$A$1,0,MATCH(Z$6,Data!$1:$1,0)-1,1000,1)=IF(Z$7="","Yes",Z$7))*ROW(Data!$C$1:$C$1002),ROW(Z188)-ROW(Z$7)),1),"")</f>
        <v/>
      </c>
      <c r="AA188" s="43" t="str">
        <f ca="1">IF(AB188="","",IF(INDEX(Data!$BR:$BR,MATCH(AB188,Data!$A:$A,0),1)=0,"",INDEX(Data!$BR:$BR,MATCH(AB188,Data!$A:$A,0),1)))</f>
        <v/>
      </c>
      <c r="AB188" s="43" t="str">
        <f ca="1">IFERROR(INDEX(Data!$A$1:AC$1002,_xlfn.AGGREGATE(15,6,(OFFSET(Data!$A$1,0,MATCH(AB$6,Data!$1:$1,0)-1,1000,1)=IF(AB$7="","Yes",AB$7))/(OFFSET(Data!$A$1,0,MATCH(AB$6,Data!$1:$1,0)-1,1000,1)=IF(AB$7="","Yes",AB$7))*ROW(Data!$C$1:$C$1002),ROW(AB188)-ROW(AB$7)),1),"")</f>
        <v/>
      </c>
      <c r="AC188" s="43" t="str">
        <f ca="1">IF(AD188="","",IF(INDEX(Data!$BR:$BR,MATCH(AD188,Data!$A:$A,0),1)=0,"",INDEX(Data!$BR:$BR,MATCH(AD188,Data!$A:$A,0),1)))</f>
        <v/>
      </c>
      <c r="AD188" s="43" t="str">
        <f ca="1">IFERROR(INDEX(Data!$A$1:AE$1002,_xlfn.AGGREGATE(15,6,(OFFSET(Data!$A$1,0,MATCH(AD$6,Data!$1:$1,0)-1,1000,1)=IF(AD$7="","Yes",AD$7))/(OFFSET(Data!$A$1,0,MATCH(AD$6,Data!$1:$1,0)-1,1000,1)=IF(AD$7="","Yes",AD$7))*ROW(Data!$C$1:$C$1002),ROW(AD188)-ROW(AD$7)),1),"")</f>
        <v/>
      </c>
      <c r="AE188" s="43" t="str">
        <f ca="1">IF(AF188="","",IF(INDEX(Data!$BR:$BR,MATCH(AF188,Data!$A:$A,0),1)=0,"",INDEX(Data!$BR:$BR,MATCH(AF188,Data!$A:$A,0),1)))</f>
        <v/>
      </c>
      <c r="AF188" s="43" t="str">
        <f ca="1">IFERROR(INDEX(Data!$A$1:AM$1002,_xlfn.AGGREGATE(15,6,(OFFSET(Data!$A$1,0,MATCH(AF$6,Data!$1:$1,0)-1,1000,1)=IF(AF$7="","Yes",AF$7))/(OFFSET(Data!$A$1,0,MATCH(AF$6,Data!$1:$1,0)-1,1000,1)=IF(AF$7="","Yes",AF$7))*ROW(Data!$C$1:$C$1002),ROW(AF188)-ROW(AF$7)),1),"")</f>
        <v/>
      </c>
      <c r="AG188" s="43" t="str">
        <f ca="1">IF(AH188="","",IF(INDEX(Data!$BR:$BR,MATCH(AH188,Data!$A:$A,0),1)=0,"",INDEX(Data!$BR:$BR,MATCH(AH188,Data!$A:$A,0),1)))</f>
        <v/>
      </c>
      <c r="AH188" s="43" t="str">
        <f ca="1">IFERROR(INDEX(Data!$A$1:AO$1002,_xlfn.AGGREGATE(15,6,(OFFSET(Data!$A$1,0,MATCH(AH$6,Data!$1:$1,0)-1,1000,1)=IF(AH$7="","Yes",AH$7))/(OFFSET(Data!$A$1,0,MATCH(AH$6,Data!$1:$1,0)-1,1000,1)=IF(AH$7="","Yes",AH$7))*ROW(Data!$C$1:$C$1002),ROW(AH188)-ROW(AH$7)),1),"")</f>
        <v/>
      </c>
      <c r="AI188" s="43" t="str">
        <f ca="1">IF(AJ188="","",IF(INDEX(Data!$BR:$BR,MATCH(AJ188,Data!$A:$A,0),1)=0,"",INDEX(Data!$BR:$BR,MATCH(AJ188,Data!$A:$A,0),1)))</f>
        <v/>
      </c>
      <c r="AJ188" s="43" t="str">
        <f ca="1">IFERROR(INDEX(Data!$A$1:AQ$1002,_xlfn.AGGREGATE(15,6,(OFFSET(Data!$A$1,0,MATCH(AJ$6,Data!$1:$1,0)-1,1000,1)=IF(AJ$7="","Yes",AJ$7))/(OFFSET(Data!$A$1,0,MATCH(AJ$6,Data!$1:$1,0)-1,1000,1)=IF(AJ$7="","Yes",AJ$7))*ROW(Data!$C$1:$C$1002),ROW(AJ188)-ROW(AJ$7)),1),"")</f>
        <v/>
      </c>
      <c r="AK188" s="43" t="str">
        <f ca="1">IF(AL188="","",IF(INDEX(Data!$BR:$BR,MATCH(AL188,Data!$A:$A,0),1)=0,"",INDEX(Data!$BR:$BR,MATCH(AL188,Data!$A:$A,0),1)))</f>
        <v/>
      </c>
      <c r="AL188" s="43" t="str">
        <f ca="1">IFERROR(INDEX(Data!$A$1:AS$1002,_xlfn.AGGREGATE(15,6,(OFFSET(Data!$A$1,0,MATCH(AL$6,Data!$1:$1,0)-1,1000,1)=IF(AL$7="","Yes",AL$7))/(OFFSET(Data!$A$1,0,MATCH(AL$6,Data!$1:$1,0)-1,1000,1)=IF(AL$7="","Yes",AL$7))*ROW(Data!$C$1:$C$1002),ROW(AL188)-ROW(AL$7)),1),"")</f>
        <v/>
      </c>
      <c r="AM188" s="43" t="str">
        <f ca="1">IF(AN188="","",IF(INDEX(Data!$BR:$BR,MATCH(AN188,Data!$A:$A,0),1)=0,"",INDEX(Data!$BR:$BR,MATCH(AN188,Data!$A:$A,0),1)))</f>
        <v/>
      </c>
      <c r="AN188" s="43" t="str">
        <f ca="1">IFERROR(INDEX(Data!$A$1:AU$1002,_xlfn.AGGREGATE(15,6,(OFFSET(Data!$A$1,0,MATCH(AN$6,Data!$1:$1,0)-1,1000,1)=IF(AN$7="","Yes",AN$7))/(OFFSET(Data!$A$1,0,MATCH(AN$6,Data!$1:$1,0)-1,1000,1)=IF(AN$7="","Yes",AN$7))*ROW(Data!$C$1:$C$1002),ROW(AN188)-ROW(AN$7)),1),"")</f>
        <v/>
      </c>
    </row>
    <row r="189" spans="1:40" x14ac:dyDescent="0.4">
      <c r="A189" s="43" t="str">
        <f ca="1">IF(B189="","",IF(INDEX(Data!$BR:$BR,MATCH(B189,Data!$A:$A,0),1)=0,"",INDEX(Data!$BR:$BR,MATCH(B189,Data!$A:$A,0),1)))</f>
        <v/>
      </c>
      <c r="B189" s="43" t="str">
        <f ca="1">IFERROR(INDEX(Data!A$1:$A$1002,_xlfn.AGGREGATE(15,6,(OFFSET(Data!$A$1,0,MATCH(B$6,Data!$1:$1,0)-1,1000,1)=IF(B$7="","Yes",B$7))/(OFFSET(Data!$A$1,0,MATCH(B$6,Data!$1:$1,0)-1,1000,1)=IF(B$7="","Yes",B$7))*ROW(Data!$C$1:$C$1002),ROW(B189)-ROW(B$7)),1),"")</f>
        <v/>
      </c>
      <c r="C189" s="43" t="str">
        <f ca="1">IF(D189="","",IF(INDEX(Data!$BR:$BR,MATCH(D189,Data!$A:$A,0),1)=0,"",INDEX(Data!$BR:$BR,MATCH(D189,Data!$A:$A,0),1)))</f>
        <v/>
      </c>
      <c r="D189" s="43" t="str">
        <f ca="1">IFERROR(INDEX(Data!$A$1:C$1002,_xlfn.AGGREGATE(15,6,(OFFSET(Data!$A$1,0,MATCH(D$6,Data!$1:$1,0)-1,1000,1)=IF(D$7="","Yes",D$7))/(OFFSET(Data!$A$1,0,MATCH(D$6,Data!$1:$1,0)-1,1000,1)=IF(D$7="","Yes",D$7))*ROW(Data!$C$1:$C$1002),ROW(D189)-ROW(D$7)),1),"")</f>
        <v/>
      </c>
      <c r="E189" s="43" t="str">
        <f ca="1">IF(F189="","",IF(INDEX(Data!$BR:$BR,MATCH(F189,Data!$A:$A,0),1)=0,"",INDEX(Data!$BR:$BR,MATCH(F189,Data!$A:$A,0),1)))</f>
        <v/>
      </c>
      <c r="F189" s="43" t="str">
        <f ca="1">IFERROR(INDEX(Data!$A$1:E$1002,_xlfn.AGGREGATE(15,6,(OFFSET(Data!$A$1,0,MATCH(F$6,Data!$1:$1,0)-1,1000,1)=IF(F$7="","Yes",F$7))/(OFFSET(Data!$A$1,0,MATCH(F$6,Data!$1:$1,0)-1,1000,1)=IF(F$7="","Yes",F$7))*ROW(Data!$C$1:$C$1002),ROW(F189)-ROW(F$7)),1),"")</f>
        <v/>
      </c>
      <c r="G189" s="43" t="str">
        <f ca="1">IF(H189="","",IF(INDEX(Data!$BR:$BR,MATCH(H189,Data!$A:$A,0),1)=0,"",INDEX(Data!$BR:$BR,MATCH(H189,Data!$A:$A,0),1)))</f>
        <v/>
      </c>
      <c r="H189" s="43" t="str">
        <f ca="1">IFERROR(INDEX(Data!$A$1:G$1002,_xlfn.AGGREGATE(15,6,(OFFSET(Data!$A$1,0,MATCH(H$6,Data!$1:$1,0)-1,1000,1)=IF(H$7="","Yes",H$7))/(OFFSET(Data!$A$1,0,MATCH(H$6,Data!$1:$1,0)-1,1000,1)=IF(H$7="","Yes",H$7))*ROW(Data!$C$1:$C$1002),ROW(H189)-ROW(H$7)),1),"")</f>
        <v/>
      </c>
      <c r="I189" s="43" t="str">
        <f ca="1">IF(J189="","",IF(INDEX(Data!$BR:$BR,MATCH(J189,Data!$A:$A,0),1)=0,"",INDEX(Data!$BR:$BR,MATCH(J189,Data!$A:$A,0),1)))</f>
        <v/>
      </c>
      <c r="J189" s="43" t="str">
        <f ca="1">IFERROR(INDEX(Data!$A$1:I$1002,_xlfn.AGGREGATE(15,6,(OFFSET(Data!$A$1,0,MATCH(J$6,Data!$1:$1,0)-1,1000,1)=IF(J$7="","Yes",J$7))/(OFFSET(Data!$A$1,0,MATCH(J$6,Data!$1:$1,0)-1,1000,1)=IF(J$7="","Yes",J$7))*ROW(Data!$C$1:$C$1002),ROW(J189)-ROW(J$7)),1),"")</f>
        <v/>
      </c>
      <c r="K189" s="43" t="str">
        <f ca="1">IF(L189="","",IF(INDEX(Data!$BR:$BR,MATCH(L189,Data!$A:$A,0),1)=0,"",INDEX(Data!$BR:$BR,MATCH(L189,Data!$A:$A,0),1)))</f>
        <v/>
      </c>
      <c r="L189" s="43" t="str">
        <f ca="1">IFERROR(INDEX(Data!$A$1:K$1002,_xlfn.AGGREGATE(15,6,(OFFSET(Data!$A$1,0,MATCH(L$6,Data!$1:$1,0)-1,1000,1)=IF(L$7="","Yes",L$7))/(OFFSET(Data!$A$1,0,MATCH(L$6,Data!$1:$1,0)-1,1000,1)=IF(L$7="","Yes",L$7))*ROW(Data!$C$1:$C$1002),ROW(L189)-ROW(L$7)),1),"")</f>
        <v/>
      </c>
      <c r="M189" s="43" t="str">
        <f ca="1">IF(N189="","",IF(INDEX(Data!$BR:$BR,MATCH(N189,Data!$A:$A,0),1)=0,"",INDEX(Data!$BR:$BR,MATCH(N189,Data!$A:$A,0),1)))</f>
        <v/>
      </c>
      <c r="N189" s="43" t="str">
        <f ca="1">IFERROR(INDEX(Data!$A$1:M$1002,_xlfn.AGGREGATE(15,6,(OFFSET(Data!$A$1,0,MATCH(N$6,Data!$1:$1,0)-1,1000,1)=IF(N$7="","Yes",N$7))/(OFFSET(Data!$A$1,0,MATCH(N$6,Data!$1:$1,0)-1,1000,1)=IF(N$7="","Yes",N$7))*ROW(Data!$C$1:$C$1002),ROW(N189)-ROW(N$7)),1),"")</f>
        <v/>
      </c>
      <c r="O189" s="43" t="str">
        <f ca="1">IF(P189="","",IF(INDEX(Data!$BR:$BR,MATCH(P189,Data!$A:$A,0),1)=0,"",INDEX(Data!$BR:$BR,MATCH(P189,Data!$A:$A,0),1)))</f>
        <v/>
      </c>
      <c r="P189" s="43" t="str">
        <f ca="1">IFERROR(INDEX(Data!$A$1:O$1002,_xlfn.AGGREGATE(15,6,(OFFSET(Data!$A$1,0,MATCH(P$6,Data!$1:$1,0)-1,1000,1)=IF(P$7="","Yes",P$7))/(OFFSET(Data!$A$1,0,MATCH(P$6,Data!$1:$1,0)-1,1000,1)=IF(P$7="","Yes",P$7))*ROW(Data!$C$1:$C$1002),ROW(P189)-ROW(P$7)),1),"")</f>
        <v/>
      </c>
      <c r="Q189" s="43" t="str">
        <f ca="1">IF(R189="","",IF(INDEX(Data!$BR:$BR,MATCH(R189,Data!$A:$A,0),1)=0,"",INDEX(Data!$BR:$BR,MATCH(R189,Data!$A:$A,0),1)))</f>
        <v/>
      </c>
      <c r="R189" s="43" t="str">
        <f ca="1">IFERROR(INDEX(Data!$A$1:Q$1002,_xlfn.AGGREGATE(15,6,(OFFSET(Data!$A$1,0,MATCH(R$6,Data!$1:$1,0)-1,1000,1)=IF(R$7="","Yes",R$7))/(OFFSET(Data!$A$1,0,MATCH(R$6,Data!$1:$1,0)-1,1000,1)=IF(R$7="","Yes",R$7))*ROW(Data!$C$1:$C$1002),ROW(R189)-ROW(R$7)),1),"")</f>
        <v/>
      </c>
      <c r="S189" s="43" t="str">
        <f ca="1">IF(T189="","",IF(INDEX(Data!$BR:$BR,MATCH(T189,Data!$A:$A,0),1)=0,"",INDEX(Data!$BR:$BR,MATCH(T189,Data!$A:$A,0),1)))</f>
        <v/>
      </c>
      <c r="T189" s="43" t="str">
        <f ca="1">IFERROR(INDEX(Data!$A$1:R$1002,_xlfn.AGGREGATE(15,6,(OFFSET(Data!$A$1,0,MATCH(T$6,Data!$1:$1,0)-1,1000,1)=IF(T$7="","Yes",T$7))/(OFFSET(Data!$A$1,0,MATCH(T$6,Data!$1:$1,0)-1,1000,1)=IF(T$7="","Yes",T$7))*ROW(Data!$C$1:$C$1002),ROW(T189)-ROW(T$7)),1),"")</f>
        <v/>
      </c>
      <c r="U189" s="43" t="str">
        <f ca="1">IF(V189="","",IF(INDEX(Data!$BR:$BR,MATCH(V189,Data!$A:$A,0),1)=0,"",INDEX(Data!$BR:$BR,MATCH(V189,Data!$A:$A,0),1)))</f>
        <v/>
      </c>
      <c r="V189" s="43" t="str">
        <f ca="1">IFERROR(INDEX(Data!$A$1:T$1002,_xlfn.AGGREGATE(15,6,(OFFSET(Data!$A$1,0,MATCH(V$6,Data!$1:$1,0)-1,1000,1)=IF(V$7="","Yes",V$7))/(OFFSET(Data!$A$1,0,MATCH(V$6,Data!$1:$1,0)-1,1000,1)=IF(V$7="","Yes",V$7))*ROW(Data!$C$1:$C$1002),ROW(V189)-ROW(V$7)),1),"")</f>
        <v/>
      </c>
      <c r="W189" s="43" t="str">
        <f ca="1">IF(X189="","",IF(INDEX(Data!$BR:$BR,MATCH(X189,Data!$A:$A,0),1)=0,"",INDEX(Data!$BR:$BR,MATCH(X189,Data!$A:$A,0),1)))</f>
        <v/>
      </c>
      <c r="X189" s="43" t="str">
        <f ca="1">IFERROR(INDEX(Data!$A$1:Y$1002,_xlfn.AGGREGATE(15,6,(OFFSET(Data!$A$1,0,MATCH(X$6,Data!$1:$1,0)-1,1000,1)=IF(X$7="","Yes",X$7))/(OFFSET(Data!$A$1,0,MATCH(X$6,Data!$1:$1,0)-1,1000,1)=IF(X$7="","Yes",X$7))*ROW(Data!$C$1:$C$1002),ROW(X189)-ROW(X$7)),1),"")</f>
        <v/>
      </c>
      <c r="Y189" s="43" t="str">
        <f ca="1">IF(Z189="","",IF(INDEX(Data!$BR:$BR,MATCH(Z189,Data!$A:$A,0),1)=0,"",INDEX(Data!$BR:$BR,MATCH(Z189,Data!$A:$A,0),1)))</f>
        <v/>
      </c>
      <c r="Z189" s="43" t="str">
        <f ca="1">IFERROR(INDEX(Data!$A$1:AA$1002,_xlfn.AGGREGATE(15,6,(OFFSET(Data!$A$1,0,MATCH(Z$6,Data!$1:$1,0)-1,1000,1)=IF(Z$7="","Yes",Z$7))/(OFFSET(Data!$A$1,0,MATCH(Z$6,Data!$1:$1,0)-1,1000,1)=IF(Z$7="","Yes",Z$7))*ROW(Data!$C$1:$C$1002),ROW(Z189)-ROW(Z$7)),1),"")</f>
        <v/>
      </c>
      <c r="AA189" s="43" t="str">
        <f ca="1">IF(AB189="","",IF(INDEX(Data!$BR:$BR,MATCH(AB189,Data!$A:$A,0),1)=0,"",INDEX(Data!$BR:$BR,MATCH(AB189,Data!$A:$A,0),1)))</f>
        <v/>
      </c>
      <c r="AB189" s="43" t="str">
        <f ca="1">IFERROR(INDEX(Data!$A$1:AC$1002,_xlfn.AGGREGATE(15,6,(OFFSET(Data!$A$1,0,MATCH(AB$6,Data!$1:$1,0)-1,1000,1)=IF(AB$7="","Yes",AB$7))/(OFFSET(Data!$A$1,0,MATCH(AB$6,Data!$1:$1,0)-1,1000,1)=IF(AB$7="","Yes",AB$7))*ROW(Data!$C$1:$C$1002),ROW(AB189)-ROW(AB$7)),1),"")</f>
        <v/>
      </c>
      <c r="AC189" s="43" t="str">
        <f ca="1">IF(AD189="","",IF(INDEX(Data!$BR:$BR,MATCH(AD189,Data!$A:$A,0),1)=0,"",INDEX(Data!$BR:$BR,MATCH(AD189,Data!$A:$A,0),1)))</f>
        <v/>
      </c>
      <c r="AD189" s="43" t="str">
        <f ca="1">IFERROR(INDEX(Data!$A$1:AE$1002,_xlfn.AGGREGATE(15,6,(OFFSET(Data!$A$1,0,MATCH(AD$6,Data!$1:$1,0)-1,1000,1)=IF(AD$7="","Yes",AD$7))/(OFFSET(Data!$A$1,0,MATCH(AD$6,Data!$1:$1,0)-1,1000,1)=IF(AD$7="","Yes",AD$7))*ROW(Data!$C$1:$C$1002),ROW(AD189)-ROW(AD$7)),1),"")</f>
        <v/>
      </c>
      <c r="AE189" s="43" t="str">
        <f ca="1">IF(AF189="","",IF(INDEX(Data!$BR:$BR,MATCH(AF189,Data!$A:$A,0),1)=0,"",INDEX(Data!$BR:$BR,MATCH(AF189,Data!$A:$A,0),1)))</f>
        <v/>
      </c>
      <c r="AF189" s="43" t="str">
        <f ca="1">IFERROR(INDEX(Data!$A$1:AM$1002,_xlfn.AGGREGATE(15,6,(OFFSET(Data!$A$1,0,MATCH(AF$6,Data!$1:$1,0)-1,1000,1)=IF(AF$7="","Yes",AF$7))/(OFFSET(Data!$A$1,0,MATCH(AF$6,Data!$1:$1,0)-1,1000,1)=IF(AF$7="","Yes",AF$7))*ROW(Data!$C$1:$C$1002),ROW(AF189)-ROW(AF$7)),1),"")</f>
        <v/>
      </c>
      <c r="AG189" s="43" t="str">
        <f ca="1">IF(AH189="","",IF(INDEX(Data!$BR:$BR,MATCH(AH189,Data!$A:$A,0),1)=0,"",INDEX(Data!$BR:$BR,MATCH(AH189,Data!$A:$A,0),1)))</f>
        <v/>
      </c>
      <c r="AH189" s="43" t="str">
        <f ca="1">IFERROR(INDEX(Data!$A$1:AO$1002,_xlfn.AGGREGATE(15,6,(OFFSET(Data!$A$1,0,MATCH(AH$6,Data!$1:$1,0)-1,1000,1)=IF(AH$7="","Yes",AH$7))/(OFFSET(Data!$A$1,0,MATCH(AH$6,Data!$1:$1,0)-1,1000,1)=IF(AH$7="","Yes",AH$7))*ROW(Data!$C$1:$C$1002),ROW(AH189)-ROW(AH$7)),1),"")</f>
        <v/>
      </c>
      <c r="AI189" s="43" t="str">
        <f ca="1">IF(AJ189="","",IF(INDEX(Data!$BR:$BR,MATCH(AJ189,Data!$A:$A,0),1)=0,"",INDEX(Data!$BR:$BR,MATCH(AJ189,Data!$A:$A,0),1)))</f>
        <v/>
      </c>
      <c r="AJ189" s="43" t="str">
        <f ca="1">IFERROR(INDEX(Data!$A$1:AQ$1002,_xlfn.AGGREGATE(15,6,(OFFSET(Data!$A$1,0,MATCH(AJ$6,Data!$1:$1,0)-1,1000,1)=IF(AJ$7="","Yes",AJ$7))/(OFFSET(Data!$A$1,0,MATCH(AJ$6,Data!$1:$1,0)-1,1000,1)=IF(AJ$7="","Yes",AJ$7))*ROW(Data!$C$1:$C$1002),ROW(AJ189)-ROW(AJ$7)),1),"")</f>
        <v/>
      </c>
      <c r="AK189" s="43" t="str">
        <f ca="1">IF(AL189="","",IF(INDEX(Data!$BR:$BR,MATCH(AL189,Data!$A:$A,0),1)=0,"",INDEX(Data!$BR:$BR,MATCH(AL189,Data!$A:$A,0),1)))</f>
        <v/>
      </c>
      <c r="AL189" s="43" t="str">
        <f ca="1">IFERROR(INDEX(Data!$A$1:AS$1002,_xlfn.AGGREGATE(15,6,(OFFSET(Data!$A$1,0,MATCH(AL$6,Data!$1:$1,0)-1,1000,1)=IF(AL$7="","Yes",AL$7))/(OFFSET(Data!$A$1,0,MATCH(AL$6,Data!$1:$1,0)-1,1000,1)=IF(AL$7="","Yes",AL$7))*ROW(Data!$C$1:$C$1002),ROW(AL189)-ROW(AL$7)),1),"")</f>
        <v/>
      </c>
      <c r="AM189" s="43" t="str">
        <f ca="1">IF(AN189="","",IF(INDEX(Data!$BR:$BR,MATCH(AN189,Data!$A:$A,0),1)=0,"",INDEX(Data!$BR:$BR,MATCH(AN189,Data!$A:$A,0),1)))</f>
        <v/>
      </c>
      <c r="AN189" s="43" t="str">
        <f ca="1">IFERROR(INDEX(Data!$A$1:AU$1002,_xlfn.AGGREGATE(15,6,(OFFSET(Data!$A$1,0,MATCH(AN$6,Data!$1:$1,0)-1,1000,1)=IF(AN$7="","Yes",AN$7))/(OFFSET(Data!$A$1,0,MATCH(AN$6,Data!$1:$1,0)-1,1000,1)=IF(AN$7="","Yes",AN$7))*ROW(Data!$C$1:$C$1002),ROW(AN189)-ROW(AN$7)),1),"")</f>
        <v/>
      </c>
    </row>
    <row r="190" spans="1:40" x14ac:dyDescent="0.4">
      <c r="A190" s="43" t="str">
        <f ca="1">IF(B190="","",IF(INDEX(Data!$BR:$BR,MATCH(B190,Data!$A:$A,0),1)=0,"",INDEX(Data!$BR:$BR,MATCH(B190,Data!$A:$A,0),1)))</f>
        <v/>
      </c>
      <c r="B190" s="43" t="str">
        <f ca="1">IFERROR(INDEX(Data!A$1:$A$1002,_xlfn.AGGREGATE(15,6,(OFFSET(Data!$A$1,0,MATCH(B$6,Data!$1:$1,0)-1,1000,1)=IF(B$7="","Yes",B$7))/(OFFSET(Data!$A$1,0,MATCH(B$6,Data!$1:$1,0)-1,1000,1)=IF(B$7="","Yes",B$7))*ROW(Data!$C$1:$C$1002),ROW(B190)-ROW(B$7)),1),"")</f>
        <v/>
      </c>
      <c r="C190" s="43" t="str">
        <f ca="1">IF(D190="","",IF(INDEX(Data!$BR:$BR,MATCH(D190,Data!$A:$A,0),1)=0,"",INDEX(Data!$BR:$BR,MATCH(D190,Data!$A:$A,0),1)))</f>
        <v/>
      </c>
      <c r="D190" s="43" t="str">
        <f ca="1">IFERROR(INDEX(Data!$A$1:C$1002,_xlfn.AGGREGATE(15,6,(OFFSET(Data!$A$1,0,MATCH(D$6,Data!$1:$1,0)-1,1000,1)=IF(D$7="","Yes",D$7))/(OFFSET(Data!$A$1,0,MATCH(D$6,Data!$1:$1,0)-1,1000,1)=IF(D$7="","Yes",D$7))*ROW(Data!$C$1:$C$1002),ROW(D190)-ROW(D$7)),1),"")</f>
        <v/>
      </c>
      <c r="E190" s="43" t="str">
        <f ca="1">IF(F190="","",IF(INDEX(Data!$BR:$BR,MATCH(F190,Data!$A:$A,0),1)=0,"",INDEX(Data!$BR:$BR,MATCH(F190,Data!$A:$A,0),1)))</f>
        <v/>
      </c>
      <c r="F190" s="43" t="str">
        <f ca="1">IFERROR(INDEX(Data!$A$1:E$1002,_xlfn.AGGREGATE(15,6,(OFFSET(Data!$A$1,0,MATCH(F$6,Data!$1:$1,0)-1,1000,1)=IF(F$7="","Yes",F$7))/(OFFSET(Data!$A$1,0,MATCH(F$6,Data!$1:$1,0)-1,1000,1)=IF(F$7="","Yes",F$7))*ROW(Data!$C$1:$C$1002),ROW(F190)-ROW(F$7)),1),"")</f>
        <v/>
      </c>
      <c r="G190" s="43" t="str">
        <f ca="1">IF(H190="","",IF(INDEX(Data!$BR:$BR,MATCH(H190,Data!$A:$A,0),1)=0,"",INDEX(Data!$BR:$BR,MATCH(H190,Data!$A:$A,0),1)))</f>
        <v/>
      </c>
      <c r="H190" s="43" t="str">
        <f ca="1">IFERROR(INDEX(Data!$A$1:G$1002,_xlfn.AGGREGATE(15,6,(OFFSET(Data!$A$1,0,MATCH(H$6,Data!$1:$1,0)-1,1000,1)=IF(H$7="","Yes",H$7))/(OFFSET(Data!$A$1,0,MATCH(H$6,Data!$1:$1,0)-1,1000,1)=IF(H$7="","Yes",H$7))*ROW(Data!$C$1:$C$1002),ROW(H190)-ROW(H$7)),1),"")</f>
        <v/>
      </c>
      <c r="I190" s="43" t="str">
        <f ca="1">IF(J190="","",IF(INDEX(Data!$BR:$BR,MATCH(J190,Data!$A:$A,0),1)=0,"",INDEX(Data!$BR:$BR,MATCH(J190,Data!$A:$A,0),1)))</f>
        <v/>
      </c>
      <c r="J190" s="43" t="str">
        <f ca="1">IFERROR(INDEX(Data!$A$1:I$1002,_xlfn.AGGREGATE(15,6,(OFFSET(Data!$A$1,0,MATCH(J$6,Data!$1:$1,0)-1,1000,1)=IF(J$7="","Yes",J$7))/(OFFSET(Data!$A$1,0,MATCH(J$6,Data!$1:$1,0)-1,1000,1)=IF(J$7="","Yes",J$7))*ROW(Data!$C$1:$C$1002),ROW(J190)-ROW(J$7)),1),"")</f>
        <v/>
      </c>
      <c r="K190" s="43" t="str">
        <f ca="1">IF(L190="","",IF(INDEX(Data!$BR:$BR,MATCH(L190,Data!$A:$A,0),1)=0,"",INDEX(Data!$BR:$BR,MATCH(L190,Data!$A:$A,0),1)))</f>
        <v/>
      </c>
      <c r="L190" s="43" t="str">
        <f ca="1">IFERROR(INDEX(Data!$A$1:K$1002,_xlfn.AGGREGATE(15,6,(OFFSET(Data!$A$1,0,MATCH(L$6,Data!$1:$1,0)-1,1000,1)=IF(L$7="","Yes",L$7))/(OFFSET(Data!$A$1,0,MATCH(L$6,Data!$1:$1,0)-1,1000,1)=IF(L$7="","Yes",L$7))*ROW(Data!$C$1:$C$1002),ROW(L190)-ROW(L$7)),1),"")</f>
        <v/>
      </c>
      <c r="M190" s="43" t="str">
        <f ca="1">IF(N190="","",IF(INDEX(Data!$BR:$BR,MATCH(N190,Data!$A:$A,0),1)=0,"",INDEX(Data!$BR:$BR,MATCH(N190,Data!$A:$A,0),1)))</f>
        <v/>
      </c>
      <c r="N190" s="43" t="str">
        <f ca="1">IFERROR(INDEX(Data!$A$1:M$1002,_xlfn.AGGREGATE(15,6,(OFFSET(Data!$A$1,0,MATCH(N$6,Data!$1:$1,0)-1,1000,1)=IF(N$7="","Yes",N$7))/(OFFSET(Data!$A$1,0,MATCH(N$6,Data!$1:$1,0)-1,1000,1)=IF(N$7="","Yes",N$7))*ROW(Data!$C$1:$C$1002),ROW(N190)-ROW(N$7)),1),"")</f>
        <v/>
      </c>
      <c r="O190" s="43" t="str">
        <f ca="1">IF(P190="","",IF(INDEX(Data!$BR:$BR,MATCH(P190,Data!$A:$A,0),1)=0,"",INDEX(Data!$BR:$BR,MATCH(P190,Data!$A:$A,0),1)))</f>
        <v/>
      </c>
      <c r="P190" s="43" t="str">
        <f ca="1">IFERROR(INDEX(Data!$A$1:O$1002,_xlfn.AGGREGATE(15,6,(OFFSET(Data!$A$1,0,MATCH(P$6,Data!$1:$1,0)-1,1000,1)=IF(P$7="","Yes",P$7))/(OFFSET(Data!$A$1,0,MATCH(P$6,Data!$1:$1,0)-1,1000,1)=IF(P$7="","Yes",P$7))*ROW(Data!$C$1:$C$1002),ROW(P190)-ROW(P$7)),1),"")</f>
        <v/>
      </c>
      <c r="Q190" s="43" t="str">
        <f ca="1">IF(R190="","",IF(INDEX(Data!$BR:$BR,MATCH(R190,Data!$A:$A,0),1)=0,"",INDEX(Data!$BR:$BR,MATCH(R190,Data!$A:$A,0),1)))</f>
        <v/>
      </c>
      <c r="R190" s="43" t="str">
        <f ca="1">IFERROR(INDEX(Data!$A$1:Q$1002,_xlfn.AGGREGATE(15,6,(OFFSET(Data!$A$1,0,MATCH(R$6,Data!$1:$1,0)-1,1000,1)=IF(R$7="","Yes",R$7))/(OFFSET(Data!$A$1,0,MATCH(R$6,Data!$1:$1,0)-1,1000,1)=IF(R$7="","Yes",R$7))*ROW(Data!$C$1:$C$1002),ROW(R190)-ROW(R$7)),1),"")</f>
        <v/>
      </c>
      <c r="S190" s="43" t="str">
        <f ca="1">IF(T190="","",IF(INDEX(Data!$BR:$BR,MATCH(T190,Data!$A:$A,0),1)=0,"",INDEX(Data!$BR:$BR,MATCH(T190,Data!$A:$A,0),1)))</f>
        <v/>
      </c>
      <c r="T190" s="43" t="str">
        <f ca="1">IFERROR(INDEX(Data!$A$1:R$1002,_xlfn.AGGREGATE(15,6,(OFFSET(Data!$A$1,0,MATCH(T$6,Data!$1:$1,0)-1,1000,1)=IF(T$7="","Yes",T$7))/(OFFSET(Data!$A$1,0,MATCH(T$6,Data!$1:$1,0)-1,1000,1)=IF(T$7="","Yes",T$7))*ROW(Data!$C$1:$C$1002),ROW(T190)-ROW(T$7)),1),"")</f>
        <v/>
      </c>
      <c r="U190" s="43" t="str">
        <f ca="1">IF(V190="","",IF(INDEX(Data!$BR:$BR,MATCH(V190,Data!$A:$A,0),1)=0,"",INDEX(Data!$BR:$BR,MATCH(V190,Data!$A:$A,0),1)))</f>
        <v/>
      </c>
      <c r="V190" s="43" t="str">
        <f ca="1">IFERROR(INDEX(Data!$A$1:T$1002,_xlfn.AGGREGATE(15,6,(OFFSET(Data!$A$1,0,MATCH(V$6,Data!$1:$1,0)-1,1000,1)=IF(V$7="","Yes",V$7))/(OFFSET(Data!$A$1,0,MATCH(V$6,Data!$1:$1,0)-1,1000,1)=IF(V$7="","Yes",V$7))*ROW(Data!$C$1:$C$1002),ROW(V190)-ROW(V$7)),1),"")</f>
        <v/>
      </c>
      <c r="W190" s="43" t="str">
        <f ca="1">IF(X190="","",IF(INDEX(Data!$BR:$BR,MATCH(X190,Data!$A:$A,0),1)=0,"",INDEX(Data!$BR:$BR,MATCH(X190,Data!$A:$A,0),1)))</f>
        <v/>
      </c>
      <c r="X190" s="43" t="str">
        <f ca="1">IFERROR(INDEX(Data!$A$1:Y$1002,_xlfn.AGGREGATE(15,6,(OFFSET(Data!$A$1,0,MATCH(X$6,Data!$1:$1,0)-1,1000,1)=IF(X$7="","Yes",X$7))/(OFFSET(Data!$A$1,0,MATCH(X$6,Data!$1:$1,0)-1,1000,1)=IF(X$7="","Yes",X$7))*ROW(Data!$C$1:$C$1002),ROW(X190)-ROW(X$7)),1),"")</f>
        <v/>
      </c>
      <c r="Y190" s="43" t="str">
        <f ca="1">IF(Z190="","",IF(INDEX(Data!$BR:$BR,MATCH(Z190,Data!$A:$A,0),1)=0,"",INDEX(Data!$BR:$BR,MATCH(Z190,Data!$A:$A,0),1)))</f>
        <v/>
      </c>
      <c r="Z190" s="43" t="str">
        <f ca="1">IFERROR(INDEX(Data!$A$1:AA$1002,_xlfn.AGGREGATE(15,6,(OFFSET(Data!$A$1,0,MATCH(Z$6,Data!$1:$1,0)-1,1000,1)=IF(Z$7="","Yes",Z$7))/(OFFSET(Data!$A$1,0,MATCH(Z$6,Data!$1:$1,0)-1,1000,1)=IF(Z$7="","Yes",Z$7))*ROW(Data!$C$1:$C$1002),ROW(Z190)-ROW(Z$7)),1),"")</f>
        <v/>
      </c>
      <c r="AA190" s="43" t="str">
        <f ca="1">IF(AB190="","",IF(INDEX(Data!$BR:$BR,MATCH(AB190,Data!$A:$A,0),1)=0,"",INDEX(Data!$BR:$BR,MATCH(AB190,Data!$A:$A,0),1)))</f>
        <v/>
      </c>
      <c r="AB190" s="43" t="str">
        <f ca="1">IFERROR(INDEX(Data!$A$1:AC$1002,_xlfn.AGGREGATE(15,6,(OFFSET(Data!$A$1,0,MATCH(AB$6,Data!$1:$1,0)-1,1000,1)=IF(AB$7="","Yes",AB$7))/(OFFSET(Data!$A$1,0,MATCH(AB$6,Data!$1:$1,0)-1,1000,1)=IF(AB$7="","Yes",AB$7))*ROW(Data!$C$1:$C$1002),ROW(AB190)-ROW(AB$7)),1),"")</f>
        <v/>
      </c>
      <c r="AC190" s="43" t="str">
        <f ca="1">IF(AD190="","",IF(INDEX(Data!$BR:$BR,MATCH(AD190,Data!$A:$A,0),1)=0,"",INDEX(Data!$BR:$BR,MATCH(AD190,Data!$A:$A,0),1)))</f>
        <v/>
      </c>
      <c r="AD190" s="43" t="str">
        <f ca="1">IFERROR(INDEX(Data!$A$1:AE$1002,_xlfn.AGGREGATE(15,6,(OFFSET(Data!$A$1,0,MATCH(AD$6,Data!$1:$1,0)-1,1000,1)=IF(AD$7="","Yes",AD$7))/(OFFSET(Data!$A$1,0,MATCH(AD$6,Data!$1:$1,0)-1,1000,1)=IF(AD$7="","Yes",AD$7))*ROW(Data!$C$1:$C$1002),ROW(AD190)-ROW(AD$7)),1),"")</f>
        <v/>
      </c>
      <c r="AE190" s="43" t="str">
        <f ca="1">IF(AF190="","",IF(INDEX(Data!$BR:$BR,MATCH(AF190,Data!$A:$A,0),1)=0,"",INDEX(Data!$BR:$BR,MATCH(AF190,Data!$A:$A,0),1)))</f>
        <v/>
      </c>
      <c r="AF190" s="43" t="str">
        <f ca="1">IFERROR(INDEX(Data!$A$1:AM$1002,_xlfn.AGGREGATE(15,6,(OFFSET(Data!$A$1,0,MATCH(AF$6,Data!$1:$1,0)-1,1000,1)=IF(AF$7="","Yes",AF$7))/(OFFSET(Data!$A$1,0,MATCH(AF$6,Data!$1:$1,0)-1,1000,1)=IF(AF$7="","Yes",AF$7))*ROW(Data!$C$1:$C$1002),ROW(AF190)-ROW(AF$7)),1),"")</f>
        <v/>
      </c>
      <c r="AG190" s="43" t="str">
        <f ca="1">IF(AH190="","",IF(INDEX(Data!$BR:$BR,MATCH(AH190,Data!$A:$A,0),1)=0,"",INDEX(Data!$BR:$BR,MATCH(AH190,Data!$A:$A,0),1)))</f>
        <v/>
      </c>
      <c r="AH190" s="43" t="str">
        <f ca="1">IFERROR(INDEX(Data!$A$1:AO$1002,_xlfn.AGGREGATE(15,6,(OFFSET(Data!$A$1,0,MATCH(AH$6,Data!$1:$1,0)-1,1000,1)=IF(AH$7="","Yes",AH$7))/(OFFSET(Data!$A$1,0,MATCH(AH$6,Data!$1:$1,0)-1,1000,1)=IF(AH$7="","Yes",AH$7))*ROW(Data!$C$1:$C$1002),ROW(AH190)-ROW(AH$7)),1),"")</f>
        <v/>
      </c>
      <c r="AI190" s="43" t="str">
        <f ca="1">IF(AJ190="","",IF(INDEX(Data!$BR:$BR,MATCH(AJ190,Data!$A:$A,0),1)=0,"",INDEX(Data!$BR:$BR,MATCH(AJ190,Data!$A:$A,0),1)))</f>
        <v/>
      </c>
      <c r="AJ190" s="43" t="str">
        <f ca="1">IFERROR(INDEX(Data!$A$1:AQ$1002,_xlfn.AGGREGATE(15,6,(OFFSET(Data!$A$1,0,MATCH(AJ$6,Data!$1:$1,0)-1,1000,1)=IF(AJ$7="","Yes",AJ$7))/(OFFSET(Data!$A$1,0,MATCH(AJ$6,Data!$1:$1,0)-1,1000,1)=IF(AJ$7="","Yes",AJ$7))*ROW(Data!$C$1:$C$1002),ROW(AJ190)-ROW(AJ$7)),1),"")</f>
        <v/>
      </c>
      <c r="AK190" s="43" t="str">
        <f ca="1">IF(AL190="","",IF(INDEX(Data!$BR:$BR,MATCH(AL190,Data!$A:$A,0),1)=0,"",INDEX(Data!$BR:$BR,MATCH(AL190,Data!$A:$A,0),1)))</f>
        <v/>
      </c>
      <c r="AL190" s="43" t="str">
        <f ca="1">IFERROR(INDEX(Data!$A$1:AS$1002,_xlfn.AGGREGATE(15,6,(OFFSET(Data!$A$1,0,MATCH(AL$6,Data!$1:$1,0)-1,1000,1)=IF(AL$7="","Yes",AL$7))/(OFFSET(Data!$A$1,0,MATCH(AL$6,Data!$1:$1,0)-1,1000,1)=IF(AL$7="","Yes",AL$7))*ROW(Data!$C$1:$C$1002),ROW(AL190)-ROW(AL$7)),1),"")</f>
        <v/>
      </c>
      <c r="AM190" s="43" t="str">
        <f ca="1">IF(AN190="","",IF(INDEX(Data!$BR:$BR,MATCH(AN190,Data!$A:$A,0),1)=0,"",INDEX(Data!$BR:$BR,MATCH(AN190,Data!$A:$A,0),1)))</f>
        <v/>
      </c>
      <c r="AN190" s="43" t="str">
        <f ca="1">IFERROR(INDEX(Data!$A$1:AU$1002,_xlfn.AGGREGATE(15,6,(OFFSET(Data!$A$1,0,MATCH(AN$6,Data!$1:$1,0)-1,1000,1)=IF(AN$7="","Yes",AN$7))/(OFFSET(Data!$A$1,0,MATCH(AN$6,Data!$1:$1,0)-1,1000,1)=IF(AN$7="","Yes",AN$7))*ROW(Data!$C$1:$C$1002),ROW(AN190)-ROW(AN$7)),1),"")</f>
        <v/>
      </c>
    </row>
    <row r="191" spans="1:40" x14ac:dyDescent="0.4">
      <c r="A191" s="43" t="str">
        <f ca="1">IF(B191="","",IF(INDEX(Data!$BR:$BR,MATCH(B191,Data!$A:$A,0),1)=0,"",INDEX(Data!$BR:$BR,MATCH(B191,Data!$A:$A,0),1)))</f>
        <v/>
      </c>
      <c r="B191" s="43" t="str">
        <f ca="1">IFERROR(INDEX(Data!A$1:$A$1002,_xlfn.AGGREGATE(15,6,(OFFSET(Data!$A$1,0,MATCH(B$6,Data!$1:$1,0)-1,1000,1)=IF(B$7="","Yes",B$7))/(OFFSET(Data!$A$1,0,MATCH(B$6,Data!$1:$1,0)-1,1000,1)=IF(B$7="","Yes",B$7))*ROW(Data!$C$1:$C$1002),ROW(B191)-ROW(B$7)),1),"")</f>
        <v/>
      </c>
      <c r="C191" s="43" t="str">
        <f ca="1">IF(D191="","",IF(INDEX(Data!$BR:$BR,MATCH(D191,Data!$A:$A,0),1)=0,"",INDEX(Data!$BR:$BR,MATCH(D191,Data!$A:$A,0),1)))</f>
        <v/>
      </c>
      <c r="D191" s="43" t="str">
        <f ca="1">IFERROR(INDEX(Data!$A$1:C$1002,_xlfn.AGGREGATE(15,6,(OFFSET(Data!$A$1,0,MATCH(D$6,Data!$1:$1,0)-1,1000,1)=IF(D$7="","Yes",D$7))/(OFFSET(Data!$A$1,0,MATCH(D$6,Data!$1:$1,0)-1,1000,1)=IF(D$7="","Yes",D$7))*ROW(Data!$C$1:$C$1002),ROW(D191)-ROW(D$7)),1),"")</f>
        <v/>
      </c>
      <c r="E191" s="43" t="str">
        <f ca="1">IF(F191="","",IF(INDEX(Data!$BR:$BR,MATCH(F191,Data!$A:$A,0),1)=0,"",INDEX(Data!$BR:$BR,MATCH(F191,Data!$A:$A,0),1)))</f>
        <v/>
      </c>
      <c r="F191" s="43" t="str">
        <f ca="1">IFERROR(INDEX(Data!$A$1:E$1002,_xlfn.AGGREGATE(15,6,(OFFSET(Data!$A$1,0,MATCH(F$6,Data!$1:$1,0)-1,1000,1)=IF(F$7="","Yes",F$7))/(OFFSET(Data!$A$1,0,MATCH(F$6,Data!$1:$1,0)-1,1000,1)=IF(F$7="","Yes",F$7))*ROW(Data!$C$1:$C$1002),ROW(F191)-ROW(F$7)),1),"")</f>
        <v/>
      </c>
      <c r="G191" s="43" t="str">
        <f ca="1">IF(H191="","",IF(INDEX(Data!$BR:$BR,MATCH(H191,Data!$A:$A,0),1)=0,"",INDEX(Data!$BR:$BR,MATCH(H191,Data!$A:$A,0),1)))</f>
        <v/>
      </c>
      <c r="H191" s="43" t="str">
        <f ca="1">IFERROR(INDEX(Data!$A$1:G$1002,_xlfn.AGGREGATE(15,6,(OFFSET(Data!$A$1,0,MATCH(H$6,Data!$1:$1,0)-1,1000,1)=IF(H$7="","Yes",H$7))/(OFFSET(Data!$A$1,0,MATCH(H$6,Data!$1:$1,0)-1,1000,1)=IF(H$7="","Yes",H$7))*ROW(Data!$C$1:$C$1002),ROW(H191)-ROW(H$7)),1),"")</f>
        <v/>
      </c>
      <c r="I191" s="43" t="str">
        <f ca="1">IF(J191="","",IF(INDEX(Data!$BR:$BR,MATCH(J191,Data!$A:$A,0),1)=0,"",INDEX(Data!$BR:$BR,MATCH(J191,Data!$A:$A,0),1)))</f>
        <v/>
      </c>
      <c r="J191" s="43" t="str">
        <f ca="1">IFERROR(INDEX(Data!$A$1:I$1002,_xlfn.AGGREGATE(15,6,(OFFSET(Data!$A$1,0,MATCH(J$6,Data!$1:$1,0)-1,1000,1)=IF(J$7="","Yes",J$7))/(OFFSET(Data!$A$1,0,MATCH(J$6,Data!$1:$1,0)-1,1000,1)=IF(J$7="","Yes",J$7))*ROW(Data!$C$1:$C$1002),ROW(J191)-ROW(J$7)),1),"")</f>
        <v/>
      </c>
      <c r="K191" s="43" t="str">
        <f ca="1">IF(L191="","",IF(INDEX(Data!$BR:$BR,MATCH(L191,Data!$A:$A,0),1)=0,"",INDEX(Data!$BR:$BR,MATCH(L191,Data!$A:$A,0),1)))</f>
        <v/>
      </c>
      <c r="L191" s="43" t="str">
        <f ca="1">IFERROR(INDEX(Data!$A$1:K$1002,_xlfn.AGGREGATE(15,6,(OFFSET(Data!$A$1,0,MATCH(L$6,Data!$1:$1,0)-1,1000,1)=IF(L$7="","Yes",L$7))/(OFFSET(Data!$A$1,0,MATCH(L$6,Data!$1:$1,0)-1,1000,1)=IF(L$7="","Yes",L$7))*ROW(Data!$C$1:$C$1002),ROW(L191)-ROW(L$7)),1),"")</f>
        <v/>
      </c>
      <c r="M191" s="43" t="str">
        <f ca="1">IF(N191="","",IF(INDEX(Data!$BR:$BR,MATCH(N191,Data!$A:$A,0),1)=0,"",INDEX(Data!$BR:$BR,MATCH(N191,Data!$A:$A,0),1)))</f>
        <v/>
      </c>
      <c r="N191" s="43" t="str">
        <f ca="1">IFERROR(INDEX(Data!$A$1:M$1002,_xlfn.AGGREGATE(15,6,(OFFSET(Data!$A$1,0,MATCH(N$6,Data!$1:$1,0)-1,1000,1)=IF(N$7="","Yes",N$7))/(OFFSET(Data!$A$1,0,MATCH(N$6,Data!$1:$1,0)-1,1000,1)=IF(N$7="","Yes",N$7))*ROW(Data!$C$1:$C$1002),ROW(N191)-ROW(N$7)),1),"")</f>
        <v/>
      </c>
      <c r="O191" s="43" t="str">
        <f ca="1">IF(P191="","",IF(INDEX(Data!$BR:$BR,MATCH(P191,Data!$A:$A,0),1)=0,"",INDEX(Data!$BR:$BR,MATCH(P191,Data!$A:$A,0),1)))</f>
        <v/>
      </c>
      <c r="P191" s="43" t="str">
        <f ca="1">IFERROR(INDEX(Data!$A$1:O$1002,_xlfn.AGGREGATE(15,6,(OFFSET(Data!$A$1,0,MATCH(P$6,Data!$1:$1,0)-1,1000,1)=IF(P$7="","Yes",P$7))/(OFFSET(Data!$A$1,0,MATCH(P$6,Data!$1:$1,0)-1,1000,1)=IF(P$7="","Yes",P$7))*ROW(Data!$C$1:$C$1002),ROW(P191)-ROW(P$7)),1),"")</f>
        <v/>
      </c>
      <c r="Q191" s="43" t="str">
        <f ca="1">IF(R191="","",IF(INDEX(Data!$BR:$BR,MATCH(R191,Data!$A:$A,0),1)=0,"",INDEX(Data!$BR:$BR,MATCH(R191,Data!$A:$A,0),1)))</f>
        <v/>
      </c>
      <c r="R191" s="43" t="str">
        <f ca="1">IFERROR(INDEX(Data!$A$1:Q$1002,_xlfn.AGGREGATE(15,6,(OFFSET(Data!$A$1,0,MATCH(R$6,Data!$1:$1,0)-1,1000,1)=IF(R$7="","Yes",R$7))/(OFFSET(Data!$A$1,0,MATCH(R$6,Data!$1:$1,0)-1,1000,1)=IF(R$7="","Yes",R$7))*ROW(Data!$C$1:$C$1002),ROW(R191)-ROW(R$7)),1),"")</f>
        <v/>
      </c>
      <c r="S191" s="43" t="str">
        <f ca="1">IF(T191="","",IF(INDEX(Data!$BR:$BR,MATCH(T191,Data!$A:$A,0),1)=0,"",INDEX(Data!$BR:$BR,MATCH(T191,Data!$A:$A,0),1)))</f>
        <v/>
      </c>
      <c r="T191" s="43" t="str">
        <f ca="1">IFERROR(INDEX(Data!$A$1:R$1002,_xlfn.AGGREGATE(15,6,(OFFSET(Data!$A$1,0,MATCH(T$6,Data!$1:$1,0)-1,1000,1)=IF(T$7="","Yes",T$7))/(OFFSET(Data!$A$1,0,MATCH(T$6,Data!$1:$1,0)-1,1000,1)=IF(T$7="","Yes",T$7))*ROW(Data!$C$1:$C$1002),ROW(T191)-ROW(T$7)),1),"")</f>
        <v/>
      </c>
      <c r="U191" s="43" t="str">
        <f ca="1">IF(V191="","",IF(INDEX(Data!$BR:$BR,MATCH(V191,Data!$A:$A,0),1)=0,"",INDEX(Data!$BR:$BR,MATCH(V191,Data!$A:$A,0),1)))</f>
        <v/>
      </c>
      <c r="V191" s="43" t="str">
        <f ca="1">IFERROR(INDEX(Data!$A$1:T$1002,_xlfn.AGGREGATE(15,6,(OFFSET(Data!$A$1,0,MATCH(V$6,Data!$1:$1,0)-1,1000,1)=IF(V$7="","Yes",V$7))/(OFFSET(Data!$A$1,0,MATCH(V$6,Data!$1:$1,0)-1,1000,1)=IF(V$7="","Yes",V$7))*ROW(Data!$C$1:$C$1002),ROW(V191)-ROW(V$7)),1),"")</f>
        <v/>
      </c>
      <c r="W191" s="43" t="str">
        <f ca="1">IF(X191="","",IF(INDEX(Data!$BR:$BR,MATCH(X191,Data!$A:$A,0),1)=0,"",INDEX(Data!$BR:$BR,MATCH(X191,Data!$A:$A,0),1)))</f>
        <v/>
      </c>
      <c r="X191" s="43" t="str">
        <f ca="1">IFERROR(INDEX(Data!$A$1:Y$1002,_xlfn.AGGREGATE(15,6,(OFFSET(Data!$A$1,0,MATCH(X$6,Data!$1:$1,0)-1,1000,1)=IF(X$7="","Yes",X$7))/(OFFSET(Data!$A$1,0,MATCH(X$6,Data!$1:$1,0)-1,1000,1)=IF(X$7="","Yes",X$7))*ROW(Data!$C$1:$C$1002),ROW(X191)-ROW(X$7)),1),"")</f>
        <v/>
      </c>
      <c r="Y191" s="43" t="str">
        <f ca="1">IF(Z191="","",IF(INDEX(Data!$BR:$BR,MATCH(Z191,Data!$A:$A,0),1)=0,"",INDEX(Data!$BR:$BR,MATCH(Z191,Data!$A:$A,0),1)))</f>
        <v/>
      </c>
      <c r="Z191" s="43" t="str">
        <f ca="1">IFERROR(INDEX(Data!$A$1:AA$1002,_xlfn.AGGREGATE(15,6,(OFFSET(Data!$A$1,0,MATCH(Z$6,Data!$1:$1,0)-1,1000,1)=IF(Z$7="","Yes",Z$7))/(OFFSET(Data!$A$1,0,MATCH(Z$6,Data!$1:$1,0)-1,1000,1)=IF(Z$7="","Yes",Z$7))*ROW(Data!$C$1:$C$1002),ROW(Z191)-ROW(Z$7)),1),"")</f>
        <v/>
      </c>
      <c r="AA191" s="43" t="str">
        <f ca="1">IF(AB191="","",IF(INDEX(Data!$BR:$BR,MATCH(AB191,Data!$A:$A,0),1)=0,"",INDEX(Data!$BR:$BR,MATCH(AB191,Data!$A:$A,0),1)))</f>
        <v/>
      </c>
      <c r="AB191" s="43" t="str">
        <f ca="1">IFERROR(INDEX(Data!$A$1:AC$1002,_xlfn.AGGREGATE(15,6,(OFFSET(Data!$A$1,0,MATCH(AB$6,Data!$1:$1,0)-1,1000,1)=IF(AB$7="","Yes",AB$7))/(OFFSET(Data!$A$1,0,MATCH(AB$6,Data!$1:$1,0)-1,1000,1)=IF(AB$7="","Yes",AB$7))*ROW(Data!$C$1:$C$1002),ROW(AB191)-ROW(AB$7)),1),"")</f>
        <v/>
      </c>
      <c r="AC191" s="43" t="str">
        <f ca="1">IF(AD191="","",IF(INDEX(Data!$BR:$BR,MATCH(AD191,Data!$A:$A,0),1)=0,"",INDEX(Data!$BR:$BR,MATCH(AD191,Data!$A:$A,0),1)))</f>
        <v/>
      </c>
      <c r="AD191" s="43" t="str">
        <f ca="1">IFERROR(INDEX(Data!$A$1:AE$1002,_xlfn.AGGREGATE(15,6,(OFFSET(Data!$A$1,0,MATCH(AD$6,Data!$1:$1,0)-1,1000,1)=IF(AD$7="","Yes",AD$7))/(OFFSET(Data!$A$1,0,MATCH(AD$6,Data!$1:$1,0)-1,1000,1)=IF(AD$7="","Yes",AD$7))*ROW(Data!$C$1:$C$1002),ROW(AD191)-ROW(AD$7)),1),"")</f>
        <v/>
      </c>
      <c r="AE191" s="43" t="str">
        <f ca="1">IF(AF191="","",IF(INDEX(Data!$BR:$BR,MATCH(AF191,Data!$A:$A,0),1)=0,"",INDEX(Data!$BR:$BR,MATCH(AF191,Data!$A:$A,0),1)))</f>
        <v/>
      </c>
      <c r="AF191" s="43" t="str">
        <f ca="1">IFERROR(INDEX(Data!$A$1:AM$1002,_xlfn.AGGREGATE(15,6,(OFFSET(Data!$A$1,0,MATCH(AF$6,Data!$1:$1,0)-1,1000,1)=IF(AF$7="","Yes",AF$7))/(OFFSET(Data!$A$1,0,MATCH(AF$6,Data!$1:$1,0)-1,1000,1)=IF(AF$7="","Yes",AF$7))*ROW(Data!$C$1:$C$1002),ROW(AF191)-ROW(AF$7)),1),"")</f>
        <v/>
      </c>
      <c r="AG191" s="43" t="str">
        <f ca="1">IF(AH191="","",IF(INDEX(Data!$BR:$BR,MATCH(AH191,Data!$A:$A,0),1)=0,"",INDEX(Data!$BR:$BR,MATCH(AH191,Data!$A:$A,0),1)))</f>
        <v/>
      </c>
      <c r="AH191" s="43" t="str">
        <f ca="1">IFERROR(INDEX(Data!$A$1:AO$1002,_xlfn.AGGREGATE(15,6,(OFFSET(Data!$A$1,0,MATCH(AH$6,Data!$1:$1,0)-1,1000,1)=IF(AH$7="","Yes",AH$7))/(OFFSET(Data!$A$1,0,MATCH(AH$6,Data!$1:$1,0)-1,1000,1)=IF(AH$7="","Yes",AH$7))*ROW(Data!$C$1:$C$1002),ROW(AH191)-ROW(AH$7)),1),"")</f>
        <v/>
      </c>
      <c r="AI191" s="43" t="str">
        <f ca="1">IF(AJ191="","",IF(INDEX(Data!$BR:$BR,MATCH(AJ191,Data!$A:$A,0),1)=0,"",INDEX(Data!$BR:$BR,MATCH(AJ191,Data!$A:$A,0),1)))</f>
        <v/>
      </c>
      <c r="AJ191" s="43" t="str">
        <f ca="1">IFERROR(INDEX(Data!$A$1:AQ$1002,_xlfn.AGGREGATE(15,6,(OFFSET(Data!$A$1,0,MATCH(AJ$6,Data!$1:$1,0)-1,1000,1)=IF(AJ$7="","Yes",AJ$7))/(OFFSET(Data!$A$1,0,MATCH(AJ$6,Data!$1:$1,0)-1,1000,1)=IF(AJ$7="","Yes",AJ$7))*ROW(Data!$C$1:$C$1002),ROW(AJ191)-ROW(AJ$7)),1),"")</f>
        <v/>
      </c>
      <c r="AK191" s="43" t="str">
        <f ca="1">IF(AL191="","",IF(INDEX(Data!$BR:$BR,MATCH(AL191,Data!$A:$A,0),1)=0,"",INDEX(Data!$BR:$BR,MATCH(AL191,Data!$A:$A,0),1)))</f>
        <v/>
      </c>
      <c r="AL191" s="43" t="str">
        <f ca="1">IFERROR(INDEX(Data!$A$1:AS$1002,_xlfn.AGGREGATE(15,6,(OFFSET(Data!$A$1,0,MATCH(AL$6,Data!$1:$1,0)-1,1000,1)=IF(AL$7="","Yes",AL$7))/(OFFSET(Data!$A$1,0,MATCH(AL$6,Data!$1:$1,0)-1,1000,1)=IF(AL$7="","Yes",AL$7))*ROW(Data!$C$1:$C$1002),ROW(AL191)-ROW(AL$7)),1),"")</f>
        <v/>
      </c>
      <c r="AM191" s="43" t="str">
        <f ca="1">IF(AN191="","",IF(INDEX(Data!$BR:$BR,MATCH(AN191,Data!$A:$A,0),1)=0,"",INDEX(Data!$BR:$BR,MATCH(AN191,Data!$A:$A,0),1)))</f>
        <v/>
      </c>
      <c r="AN191" s="43" t="str">
        <f ca="1">IFERROR(INDEX(Data!$A$1:AU$1002,_xlfn.AGGREGATE(15,6,(OFFSET(Data!$A$1,0,MATCH(AN$6,Data!$1:$1,0)-1,1000,1)=IF(AN$7="","Yes",AN$7))/(OFFSET(Data!$A$1,0,MATCH(AN$6,Data!$1:$1,0)-1,1000,1)=IF(AN$7="","Yes",AN$7))*ROW(Data!$C$1:$C$1002),ROW(AN191)-ROW(AN$7)),1),"")</f>
        <v/>
      </c>
    </row>
    <row r="192" spans="1:40" x14ac:dyDescent="0.4">
      <c r="A192" s="43" t="str">
        <f ca="1">IF(B192="","",IF(INDEX(Data!$BR:$BR,MATCH(B192,Data!$A:$A,0),1)=0,"",INDEX(Data!$BR:$BR,MATCH(B192,Data!$A:$A,0),1)))</f>
        <v/>
      </c>
      <c r="B192" s="43" t="str">
        <f ca="1">IFERROR(INDEX(Data!A$1:$A$1002,_xlfn.AGGREGATE(15,6,(OFFSET(Data!$A$1,0,MATCH(B$6,Data!$1:$1,0)-1,1000,1)=IF(B$7="","Yes",B$7))/(OFFSET(Data!$A$1,0,MATCH(B$6,Data!$1:$1,0)-1,1000,1)=IF(B$7="","Yes",B$7))*ROW(Data!$C$1:$C$1002),ROW(B192)-ROW(B$7)),1),"")</f>
        <v/>
      </c>
      <c r="C192" s="43" t="str">
        <f ca="1">IF(D192="","",IF(INDEX(Data!$BR:$BR,MATCH(D192,Data!$A:$A,0),1)=0,"",INDEX(Data!$BR:$BR,MATCH(D192,Data!$A:$A,0),1)))</f>
        <v/>
      </c>
      <c r="D192" s="43" t="str">
        <f ca="1">IFERROR(INDEX(Data!$A$1:C$1002,_xlfn.AGGREGATE(15,6,(OFFSET(Data!$A$1,0,MATCH(D$6,Data!$1:$1,0)-1,1000,1)=IF(D$7="","Yes",D$7))/(OFFSET(Data!$A$1,0,MATCH(D$6,Data!$1:$1,0)-1,1000,1)=IF(D$7="","Yes",D$7))*ROW(Data!$C$1:$C$1002),ROW(D192)-ROW(D$7)),1),"")</f>
        <v/>
      </c>
      <c r="E192" s="43" t="str">
        <f ca="1">IF(F192="","",IF(INDEX(Data!$BR:$BR,MATCH(F192,Data!$A:$A,0),1)=0,"",INDEX(Data!$BR:$BR,MATCH(F192,Data!$A:$A,0),1)))</f>
        <v/>
      </c>
      <c r="F192" s="43" t="str">
        <f ca="1">IFERROR(INDEX(Data!$A$1:E$1002,_xlfn.AGGREGATE(15,6,(OFFSET(Data!$A$1,0,MATCH(F$6,Data!$1:$1,0)-1,1000,1)=IF(F$7="","Yes",F$7))/(OFFSET(Data!$A$1,0,MATCH(F$6,Data!$1:$1,0)-1,1000,1)=IF(F$7="","Yes",F$7))*ROW(Data!$C$1:$C$1002),ROW(F192)-ROW(F$7)),1),"")</f>
        <v/>
      </c>
      <c r="G192" s="43" t="str">
        <f ca="1">IF(H192="","",IF(INDEX(Data!$BR:$BR,MATCH(H192,Data!$A:$A,0),1)=0,"",INDEX(Data!$BR:$BR,MATCH(H192,Data!$A:$A,0),1)))</f>
        <v/>
      </c>
      <c r="H192" s="43" t="str">
        <f ca="1">IFERROR(INDEX(Data!$A$1:G$1002,_xlfn.AGGREGATE(15,6,(OFFSET(Data!$A$1,0,MATCH(H$6,Data!$1:$1,0)-1,1000,1)=IF(H$7="","Yes",H$7))/(OFFSET(Data!$A$1,0,MATCH(H$6,Data!$1:$1,0)-1,1000,1)=IF(H$7="","Yes",H$7))*ROW(Data!$C$1:$C$1002),ROW(H192)-ROW(H$7)),1),"")</f>
        <v/>
      </c>
      <c r="I192" s="43" t="str">
        <f ca="1">IF(J192="","",IF(INDEX(Data!$BR:$BR,MATCH(J192,Data!$A:$A,0),1)=0,"",INDEX(Data!$BR:$BR,MATCH(J192,Data!$A:$A,0),1)))</f>
        <v/>
      </c>
      <c r="J192" s="43" t="str">
        <f ca="1">IFERROR(INDEX(Data!$A$1:I$1002,_xlfn.AGGREGATE(15,6,(OFFSET(Data!$A$1,0,MATCH(J$6,Data!$1:$1,0)-1,1000,1)=IF(J$7="","Yes",J$7))/(OFFSET(Data!$A$1,0,MATCH(J$6,Data!$1:$1,0)-1,1000,1)=IF(J$7="","Yes",J$7))*ROW(Data!$C$1:$C$1002),ROW(J192)-ROW(J$7)),1),"")</f>
        <v/>
      </c>
      <c r="K192" s="43" t="str">
        <f ca="1">IF(L192="","",IF(INDEX(Data!$BR:$BR,MATCH(L192,Data!$A:$A,0),1)=0,"",INDEX(Data!$BR:$BR,MATCH(L192,Data!$A:$A,0),1)))</f>
        <v/>
      </c>
      <c r="L192" s="43" t="str">
        <f ca="1">IFERROR(INDEX(Data!$A$1:K$1002,_xlfn.AGGREGATE(15,6,(OFFSET(Data!$A$1,0,MATCH(L$6,Data!$1:$1,0)-1,1000,1)=IF(L$7="","Yes",L$7))/(OFFSET(Data!$A$1,0,MATCH(L$6,Data!$1:$1,0)-1,1000,1)=IF(L$7="","Yes",L$7))*ROW(Data!$C$1:$C$1002),ROW(L192)-ROW(L$7)),1),"")</f>
        <v/>
      </c>
      <c r="M192" s="43" t="str">
        <f ca="1">IF(N192="","",IF(INDEX(Data!$BR:$BR,MATCH(N192,Data!$A:$A,0),1)=0,"",INDEX(Data!$BR:$BR,MATCH(N192,Data!$A:$A,0),1)))</f>
        <v/>
      </c>
      <c r="N192" s="43" t="str">
        <f ca="1">IFERROR(INDEX(Data!$A$1:M$1002,_xlfn.AGGREGATE(15,6,(OFFSET(Data!$A$1,0,MATCH(N$6,Data!$1:$1,0)-1,1000,1)=IF(N$7="","Yes",N$7))/(OFFSET(Data!$A$1,0,MATCH(N$6,Data!$1:$1,0)-1,1000,1)=IF(N$7="","Yes",N$7))*ROW(Data!$C$1:$C$1002),ROW(N192)-ROW(N$7)),1),"")</f>
        <v/>
      </c>
      <c r="O192" s="43" t="str">
        <f ca="1">IF(P192="","",IF(INDEX(Data!$BR:$BR,MATCH(P192,Data!$A:$A,0),1)=0,"",INDEX(Data!$BR:$BR,MATCH(P192,Data!$A:$A,0),1)))</f>
        <v/>
      </c>
      <c r="P192" s="43" t="str">
        <f ca="1">IFERROR(INDEX(Data!$A$1:O$1002,_xlfn.AGGREGATE(15,6,(OFFSET(Data!$A$1,0,MATCH(P$6,Data!$1:$1,0)-1,1000,1)=IF(P$7="","Yes",P$7))/(OFFSET(Data!$A$1,0,MATCH(P$6,Data!$1:$1,0)-1,1000,1)=IF(P$7="","Yes",P$7))*ROW(Data!$C$1:$C$1002),ROW(P192)-ROW(P$7)),1),"")</f>
        <v/>
      </c>
      <c r="Q192" s="43" t="str">
        <f ca="1">IF(R192="","",IF(INDEX(Data!$BR:$BR,MATCH(R192,Data!$A:$A,0),1)=0,"",INDEX(Data!$BR:$BR,MATCH(R192,Data!$A:$A,0),1)))</f>
        <v/>
      </c>
      <c r="R192" s="43" t="str">
        <f ca="1">IFERROR(INDEX(Data!$A$1:Q$1002,_xlfn.AGGREGATE(15,6,(OFFSET(Data!$A$1,0,MATCH(R$6,Data!$1:$1,0)-1,1000,1)=IF(R$7="","Yes",R$7))/(OFFSET(Data!$A$1,0,MATCH(R$6,Data!$1:$1,0)-1,1000,1)=IF(R$7="","Yes",R$7))*ROW(Data!$C$1:$C$1002),ROW(R192)-ROW(R$7)),1),"")</f>
        <v/>
      </c>
      <c r="S192" s="43" t="str">
        <f ca="1">IF(T192="","",IF(INDEX(Data!$BR:$BR,MATCH(T192,Data!$A:$A,0),1)=0,"",INDEX(Data!$BR:$BR,MATCH(T192,Data!$A:$A,0),1)))</f>
        <v/>
      </c>
      <c r="T192" s="43" t="str">
        <f ca="1">IFERROR(INDEX(Data!$A$1:R$1002,_xlfn.AGGREGATE(15,6,(OFFSET(Data!$A$1,0,MATCH(T$6,Data!$1:$1,0)-1,1000,1)=IF(T$7="","Yes",T$7))/(OFFSET(Data!$A$1,0,MATCH(T$6,Data!$1:$1,0)-1,1000,1)=IF(T$7="","Yes",T$7))*ROW(Data!$C$1:$C$1002),ROW(T192)-ROW(T$7)),1),"")</f>
        <v/>
      </c>
      <c r="U192" s="43" t="str">
        <f ca="1">IF(V192="","",IF(INDEX(Data!$BR:$BR,MATCH(V192,Data!$A:$A,0),1)=0,"",INDEX(Data!$BR:$BR,MATCH(V192,Data!$A:$A,0),1)))</f>
        <v/>
      </c>
      <c r="V192" s="43" t="str">
        <f ca="1">IFERROR(INDEX(Data!$A$1:T$1002,_xlfn.AGGREGATE(15,6,(OFFSET(Data!$A$1,0,MATCH(V$6,Data!$1:$1,0)-1,1000,1)=IF(V$7="","Yes",V$7))/(OFFSET(Data!$A$1,0,MATCH(V$6,Data!$1:$1,0)-1,1000,1)=IF(V$7="","Yes",V$7))*ROW(Data!$C$1:$C$1002),ROW(V192)-ROW(V$7)),1),"")</f>
        <v/>
      </c>
      <c r="W192" s="43" t="str">
        <f ca="1">IF(X192="","",IF(INDEX(Data!$BR:$BR,MATCH(X192,Data!$A:$A,0),1)=0,"",INDEX(Data!$BR:$BR,MATCH(X192,Data!$A:$A,0),1)))</f>
        <v/>
      </c>
      <c r="X192" s="43" t="str">
        <f ca="1">IFERROR(INDEX(Data!$A$1:Y$1002,_xlfn.AGGREGATE(15,6,(OFFSET(Data!$A$1,0,MATCH(X$6,Data!$1:$1,0)-1,1000,1)=IF(X$7="","Yes",X$7))/(OFFSET(Data!$A$1,0,MATCH(X$6,Data!$1:$1,0)-1,1000,1)=IF(X$7="","Yes",X$7))*ROW(Data!$C$1:$C$1002),ROW(X192)-ROW(X$7)),1),"")</f>
        <v/>
      </c>
      <c r="Y192" s="43" t="str">
        <f ca="1">IF(Z192="","",IF(INDEX(Data!$BR:$BR,MATCH(Z192,Data!$A:$A,0),1)=0,"",INDEX(Data!$BR:$BR,MATCH(Z192,Data!$A:$A,0),1)))</f>
        <v/>
      </c>
      <c r="Z192" s="43" t="str">
        <f ca="1">IFERROR(INDEX(Data!$A$1:AA$1002,_xlfn.AGGREGATE(15,6,(OFFSET(Data!$A$1,0,MATCH(Z$6,Data!$1:$1,0)-1,1000,1)=IF(Z$7="","Yes",Z$7))/(OFFSET(Data!$A$1,0,MATCH(Z$6,Data!$1:$1,0)-1,1000,1)=IF(Z$7="","Yes",Z$7))*ROW(Data!$C$1:$C$1002),ROW(Z192)-ROW(Z$7)),1),"")</f>
        <v/>
      </c>
      <c r="AA192" s="43" t="str">
        <f ca="1">IF(AB192="","",IF(INDEX(Data!$BR:$BR,MATCH(AB192,Data!$A:$A,0),1)=0,"",INDEX(Data!$BR:$BR,MATCH(AB192,Data!$A:$A,0),1)))</f>
        <v/>
      </c>
      <c r="AB192" s="43" t="str">
        <f ca="1">IFERROR(INDEX(Data!$A$1:AC$1002,_xlfn.AGGREGATE(15,6,(OFFSET(Data!$A$1,0,MATCH(AB$6,Data!$1:$1,0)-1,1000,1)=IF(AB$7="","Yes",AB$7))/(OFFSET(Data!$A$1,0,MATCH(AB$6,Data!$1:$1,0)-1,1000,1)=IF(AB$7="","Yes",AB$7))*ROW(Data!$C$1:$C$1002),ROW(AB192)-ROW(AB$7)),1),"")</f>
        <v/>
      </c>
      <c r="AC192" s="43" t="str">
        <f ca="1">IF(AD192="","",IF(INDEX(Data!$BR:$BR,MATCH(AD192,Data!$A:$A,0),1)=0,"",INDEX(Data!$BR:$BR,MATCH(AD192,Data!$A:$A,0),1)))</f>
        <v/>
      </c>
      <c r="AD192" s="43" t="str">
        <f ca="1">IFERROR(INDEX(Data!$A$1:AE$1002,_xlfn.AGGREGATE(15,6,(OFFSET(Data!$A$1,0,MATCH(AD$6,Data!$1:$1,0)-1,1000,1)=IF(AD$7="","Yes",AD$7))/(OFFSET(Data!$A$1,0,MATCH(AD$6,Data!$1:$1,0)-1,1000,1)=IF(AD$7="","Yes",AD$7))*ROW(Data!$C$1:$C$1002),ROW(AD192)-ROW(AD$7)),1),"")</f>
        <v/>
      </c>
      <c r="AE192" s="43" t="str">
        <f ca="1">IF(AF192="","",IF(INDEX(Data!$BR:$BR,MATCH(AF192,Data!$A:$A,0),1)=0,"",INDEX(Data!$BR:$BR,MATCH(AF192,Data!$A:$A,0),1)))</f>
        <v/>
      </c>
      <c r="AF192" s="43" t="str">
        <f ca="1">IFERROR(INDEX(Data!$A$1:AM$1002,_xlfn.AGGREGATE(15,6,(OFFSET(Data!$A$1,0,MATCH(AF$6,Data!$1:$1,0)-1,1000,1)=IF(AF$7="","Yes",AF$7))/(OFFSET(Data!$A$1,0,MATCH(AF$6,Data!$1:$1,0)-1,1000,1)=IF(AF$7="","Yes",AF$7))*ROW(Data!$C$1:$C$1002),ROW(AF192)-ROW(AF$7)),1),"")</f>
        <v/>
      </c>
      <c r="AG192" s="43" t="str">
        <f ca="1">IF(AH192="","",IF(INDEX(Data!$BR:$BR,MATCH(AH192,Data!$A:$A,0),1)=0,"",INDEX(Data!$BR:$BR,MATCH(AH192,Data!$A:$A,0),1)))</f>
        <v/>
      </c>
      <c r="AH192" s="43" t="str">
        <f ca="1">IFERROR(INDEX(Data!$A$1:AO$1002,_xlfn.AGGREGATE(15,6,(OFFSET(Data!$A$1,0,MATCH(AH$6,Data!$1:$1,0)-1,1000,1)=IF(AH$7="","Yes",AH$7))/(OFFSET(Data!$A$1,0,MATCH(AH$6,Data!$1:$1,0)-1,1000,1)=IF(AH$7="","Yes",AH$7))*ROW(Data!$C$1:$C$1002),ROW(AH192)-ROW(AH$7)),1),"")</f>
        <v/>
      </c>
      <c r="AI192" s="43" t="str">
        <f ca="1">IF(AJ192="","",IF(INDEX(Data!$BR:$BR,MATCH(AJ192,Data!$A:$A,0),1)=0,"",INDEX(Data!$BR:$BR,MATCH(AJ192,Data!$A:$A,0),1)))</f>
        <v/>
      </c>
      <c r="AJ192" s="43" t="str">
        <f ca="1">IFERROR(INDEX(Data!$A$1:AQ$1002,_xlfn.AGGREGATE(15,6,(OFFSET(Data!$A$1,0,MATCH(AJ$6,Data!$1:$1,0)-1,1000,1)=IF(AJ$7="","Yes",AJ$7))/(OFFSET(Data!$A$1,0,MATCH(AJ$6,Data!$1:$1,0)-1,1000,1)=IF(AJ$7="","Yes",AJ$7))*ROW(Data!$C$1:$C$1002),ROW(AJ192)-ROW(AJ$7)),1),"")</f>
        <v/>
      </c>
      <c r="AK192" s="43" t="str">
        <f ca="1">IF(AL192="","",IF(INDEX(Data!$BR:$BR,MATCH(AL192,Data!$A:$A,0),1)=0,"",INDEX(Data!$BR:$BR,MATCH(AL192,Data!$A:$A,0),1)))</f>
        <v/>
      </c>
      <c r="AL192" s="43" t="str">
        <f ca="1">IFERROR(INDEX(Data!$A$1:AS$1002,_xlfn.AGGREGATE(15,6,(OFFSET(Data!$A$1,0,MATCH(AL$6,Data!$1:$1,0)-1,1000,1)=IF(AL$7="","Yes",AL$7))/(OFFSET(Data!$A$1,0,MATCH(AL$6,Data!$1:$1,0)-1,1000,1)=IF(AL$7="","Yes",AL$7))*ROW(Data!$C$1:$C$1002),ROW(AL192)-ROW(AL$7)),1),"")</f>
        <v/>
      </c>
      <c r="AM192" s="43" t="str">
        <f ca="1">IF(AN192="","",IF(INDEX(Data!$BR:$BR,MATCH(AN192,Data!$A:$A,0),1)=0,"",INDEX(Data!$BR:$BR,MATCH(AN192,Data!$A:$A,0),1)))</f>
        <v/>
      </c>
      <c r="AN192" s="43" t="str">
        <f ca="1">IFERROR(INDEX(Data!$A$1:AU$1002,_xlfn.AGGREGATE(15,6,(OFFSET(Data!$A$1,0,MATCH(AN$6,Data!$1:$1,0)-1,1000,1)=IF(AN$7="","Yes",AN$7))/(OFFSET(Data!$A$1,0,MATCH(AN$6,Data!$1:$1,0)-1,1000,1)=IF(AN$7="","Yes",AN$7))*ROW(Data!$C$1:$C$1002),ROW(AN192)-ROW(AN$7)),1),"")</f>
        <v/>
      </c>
    </row>
    <row r="193" spans="1:40" x14ac:dyDescent="0.4">
      <c r="A193" s="43" t="str">
        <f ca="1">IF(B193="","",IF(INDEX(Data!$BR:$BR,MATCH(B193,Data!$A:$A,0),1)=0,"",INDEX(Data!$BR:$BR,MATCH(B193,Data!$A:$A,0),1)))</f>
        <v/>
      </c>
      <c r="B193" s="43" t="str">
        <f ca="1">IFERROR(INDEX(Data!A$1:$A$1002,_xlfn.AGGREGATE(15,6,(OFFSET(Data!$A$1,0,MATCH(B$6,Data!$1:$1,0)-1,1000,1)=IF(B$7="","Yes",B$7))/(OFFSET(Data!$A$1,0,MATCH(B$6,Data!$1:$1,0)-1,1000,1)=IF(B$7="","Yes",B$7))*ROW(Data!$C$1:$C$1002),ROW(B193)-ROW(B$7)),1),"")</f>
        <v/>
      </c>
      <c r="C193" s="43" t="str">
        <f ca="1">IF(D193="","",IF(INDEX(Data!$BR:$BR,MATCH(D193,Data!$A:$A,0),1)=0,"",INDEX(Data!$BR:$BR,MATCH(D193,Data!$A:$A,0),1)))</f>
        <v/>
      </c>
      <c r="D193" s="43" t="str">
        <f ca="1">IFERROR(INDEX(Data!$A$1:C$1002,_xlfn.AGGREGATE(15,6,(OFFSET(Data!$A$1,0,MATCH(D$6,Data!$1:$1,0)-1,1000,1)=IF(D$7="","Yes",D$7))/(OFFSET(Data!$A$1,0,MATCH(D$6,Data!$1:$1,0)-1,1000,1)=IF(D$7="","Yes",D$7))*ROW(Data!$C$1:$C$1002),ROW(D193)-ROW(D$7)),1),"")</f>
        <v/>
      </c>
      <c r="E193" s="43" t="str">
        <f ca="1">IF(F193="","",IF(INDEX(Data!$BR:$BR,MATCH(F193,Data!$A:$A,0),1)=0,"",INDEX(Data!$BR:$BR,MATCH(F193,Data!$A:$A,0),1)))</f>
        <v/>
      </c>
      <c r="F193" s="43" t="str">
        <f ca="1">IFERROR(INDEX(Data!$A$1:E$1002,_xlfn.AGGREGATE(15,6,(OFFSET(Data!$A$1,0,MATCH(F$6,Data!$1:$1,0)-1,1000,1)=IF(F$7="","Yes",F$7))/(OFFSET(Data!$A$1,0,MATCH(F$6,Data!$1:$1,0)-1,1000,1)=IF(F$7="","Yes",F$7))*ROW(Data!$C$1:$C$1002),ROW(F193)-ROW(F$7)),1),"")</f>
        <v/>
      </c>
      <c r="G193" s="43" t="str">
        <f ca="1">IF(H193="","",IF(INDEX(Data!$BR:$BR,MATCH(H193,Data!$A:$A,0),1)=0,"",INDEX(Data!$BR:$BR,MATCH(H193,Data!$A:$A,0),1)))</f>
        <v/>
      </c>
      <c r="H193" s="43" t="str">
        <f ca="1">IFERROR(INDEX(Data!$A$1:G$1002,_xlfn.AGGREGATE(15,6,(OFFSET(Data!$A$1,0,MATCH(H$6,Data!$1:$1,0)-1,1000,1)=IF(H$7="","Yes",H$7))/(OFFSET(Data!$A$1,0,MATCH(H$6,Data!$1:$1,0)-1,1000,1)=IF(H$7="","Yes",H$7))*ROW(Data!$C$1:$C$1002),ROW(H193)-ROW(H$7)),1),"")</f>
        <v/>
      </c>
      <c r="I193" s="43" t="str">
        <f ca="1">IF(J193="","",IF(INDEX(Data!$BR:$BR,MATCH(J193,Data!$A:$A,0),1)=0,"",INDEX(Data!$BR:$BR,MATCH(J193,Data!$A:$A,0),1)))</f>
        <v/>
      </c>
      <c r="J193" s="43" t="str">
        <f ca="1">IFERROR(INDEX(Data!$A$1:I$1002,_xlfn.AGGREGATE(15,6,(OFFSET(Data!$A$1,0,MATCH(J$6,Data!$1:$1,0)-1,1000,1)=IF(J$7="","Yes",J$7))/(OFFSET(Data!$A$1,0,MATCH(J$6,Data!$1:$1,0)-1,1000,1)=IF(J$7="","Yes",J$7))*ROW(Data!$C$1:$C$1002),ROW(J193)-ROW(J$7)),1),"")</f>
        <v/>
      </c>
      <c r="K193" s="43" t="str">
        <f ca="1">IF(L193="","",IF(INDEX(Data!$BR:$BR,MATCH(L193,Data!$A:$A,0),1)=0,"",INDEX(Data!$BR:$BR,MATCH(L193,Data!$A:$A,0),1)))</f>
        <v/>
      </c>
      <c r="L193" s="43" t="str">
        <f ca="1">IFERROR(INDEX(Data!$A$1:K$1002,_xlfn.AGGREGATE(15,6,(OFFSET(Data!$A$1,0,MATCH(L$6,Data!$1:$1,0)-1,1000,1)=IF(L$7="","Yes",L$7))/(OFFSET(Data!$A$1,0,MATCH(L$6,Data!$1:$1,0)-1,1000,1)=IF(L$7="","Yes",L$7))*ROW(Data!$C$1:$C$1002),ROW(L193)-ROW(L$7)),1),"")</f>
        <v/>
      </c>
      <c r="M193" s="43" t="str">
        <f ca="1">IF(N193="","",IF(INDEX(Data!$BR:$BR,MATCH(N193,Data!$A:$A,0),1)=0,"",INDEX(Data!$BR:$BR,MATCH(N193,Data!$A:$A,0),1)))</f>
        <v/>
      </c>
      <c r="N193" s="43" t="str">
        <f ca="1">IFERROR(INDEX(Data!$A$1:M$1002,_xlfn.AGGREGATE(15,6,(OFFSET(Data!$A$1,0,MATCH(N$6,Data!$1:$1,0)-1,1000,1)=IF(N$7="","Yes",N$7))/(OFFSET(Data!$A$1,0,MATCH(N$6,Data!$1:$1,0)-1,1000,1)=IF(N$7="","Yes",N$7))*ROW(Data!$C$1:$C$1002),ROW(N193)-ROW(N$7)),1),"")</f>
        <v/>
      </c>
      <c r="O193" s="43" t="str">
        <f ca="1">IF(P193="","",IF(INDEX(Data!$BR:$BR,MATCH(P193,Data!$A:$A,0),1)=0,"",INDEX(Data!$BR:$BR,MATCH(P193,Data!$A:$A,0),1)))</f>
        <v/>
      </c>
      <c r="P193" s="43" t="str">
        <f ca="1">IFERROR(INDEX(Data!$A$1:O$1002,_xlfn.AGGREGATE(15,6,(OFFSET(Data!$A$1,0,MATCH(P$6,Data!$1:$1,0)-1,1000,1)=IF(P$7="","Yes",P$7))/(OFFSET(Data!$A$1,0,MATCH(P$6,Data!$1:$1,0)-1,1000,1)=IF(P$7="","Yes",P$7))*ROW(Data!$C$1:$C$1002),ROW(P193)-ROW(P$7)),1),"")</f>
        <v/>
      </c>
      <c r="Q193" s="43" t="str">
        <f ca="1">IF(R193="","",IF(INDEX(Data!$BR:$BR,MATCH(R193,Data!$A:$A,0),1)=0,"",INDEX(Data!$BR:$BR,MATCH(R193,Data!$A:$A,0),1)))</f>
        <v/>
      </c>
      <c r="R193" s="43" t="str">
        <f ca="1">IFERROR(INDEX(Data!$A$1:Q$1002,_xlfn.AGGREGATE(15,6,(OFFSET(Data!$A$1,0,MATCH(R$6,Data!$1:$1,0)-1,1000,1)=IF(R$7="","Yes",R$7))/(OFFSET(Data!$A$1,0,MATCH(R$6,Data!$1:$1,0)-1,1000,1)=IF(R$7="","Yes",R$7))*ROW(Data!$C$1:$C$1002),ROW(R193)-ROW(R$7)),1),"")</f>
        <v/>
      </c>
      <c r="S193" s="43" t="str">
        <f ca="1">IF(T193="","",IF(INDEX(Data!$BR:$BR,MATCH(T193,Data!$A:$A,0),1)=0,"",INDEX(Data!$BR:$BR,MATCH(T193,Data!$A:$A,0),1)))</f>
        <v/>
      </c>
      <c r="T193" s="43" t="str">
        <f ca="1">IFERROR(INDEX(Data!$A$1:R$1002,_xlfn.AGGREGATE(15,6,(OFFSET(Data!$A$1,0,MATCH(T$6,Data!$1:$1,0)-1,1000,1)=IF(T$7="","Yes",T$7))/(OFFSET(Data!$A$1,0,MATCH(T$6,Data!$1:$1,0)-1,1000,1)=IF(T$7="","Yes",T$7))*ROW(Data!$C$1:$C$1002),ROW(T193)-ROW(T$7)),1),"")</f>
        <v/>
      </c>
      <c r="U193" s="43" t="str">
        <f ca="1">IF(V193="","",IF(INDEX(Data!$BR:$BR,MATCH(V193,Data!$A:$A,0),1)=0,"",INDEX(Data!$BR:$BR,MATCH(V193,Data!$A:$A,0),1)))</f>
        <v/>
      </c>
      <c r="V193" s="43" t="str">
        <f ca="1">IFERROR(INDEX(Data!$A$1:T$1002,_xlfn.AGGREGATE(15,6,(OFFSET(Data!$A$1,0,MATCH(V$6,Data!$1:$1,0)-1,1000,1)=IF(V$7="","Yes",V$7))/(OFFSET(Data!$A$1,0,MATCH(V$6,Data!$1:$1,0)-1,1000,1)=IF(V$7="","Yes",V$7))*ROW(Data!$C$1:$C$1002),ROW(V193)-ROW(V$7)),1),"")</f>
        <v/>
      </c>
      <c r="W193" s="43" t="str">
        <f ca="1">IF(X193="","",IF(INDEX(Data!$BR:$BR,MATCH(X193,Data!$A:$A,0),1)=0,"",INDEX(Data!$BR:$BR,MATCH(X193,Data!$A:$A,0),1)))</f>
        <v/>
      </c>
      <c r="X193" s="43" t="str">
        <f ca="1">IFERROR(INDEX(Data!$A$1:Y$1002,_xlfn.AGGREGATE(15,6,(OFFSET(Data!$A$1,0,MATCH(X$6,Data!$1:$1,0)-1,1000,1)=IF(X$7="","Yes",X$7))/(OFFSET(Data!$A$1,0,MATCH(X$6,Data!$1:$1,0)-1,1000,1)=IF(X$7="","Yes",X$7))*ROW(Data!$C$1:$C$1002),ROW(X193)-ROW(X$7)),1),"")</f>
        <v/>
      </c>
      <c r="Y193" s="43" t="str">
        <f ca="1">IF(Z193="","",IF(INDEX(Data!$BR:$BR,MATCH(Z193,Data!$A:$A,0),1)=0,"",INDEX(Data!$BR:$BR,MATCH(Z193,Data!$A:$A,0),1)))</f>
        <v/>
      </c>
      <c r="Z193" s="43" t="str">
        <f ca="1">IFERROR(INDEX(Data!$A$1:AA$1002,_xlfn.AGGREGATE(15,6,(OFFSET(Data!$A$1,0,MATCH(Z$6,Data!$1:$1,0)-1,1000,1)=IF(Z$7="","Yes",Z$7))/(OFFSET(Data!$A$1,0,MATCH(Z$6,Data!$1:$1,0)-1,1000,1)=IF(Z$7="","Yes",Z$7))*ROW(Data!$C$1:$C$1002),ROW(Z193)-ROW(Z$7)),1),"")</f>
        <v/>
      </c>
      <c r="AA193" s="43" t="str">
        <f ca="1">IF(AB193="","",IF(INDEX(Data!$BR:$BR,MATCH(AB193,Data!$A:$A,0),1)=0,"",INDEX(Data!$BR:$BR,MATCH(AB193,Data!$A:$A,0),1)))</f>
        <v/>
      </c>
      <c r="AB193" s="43" t="str">
        <f ca="1">IFERROR(INDEX(Data!$A$1:AC$1002,_xlfn.AGGREGATE(15,6,(OFFSET(Data!$A$1,0,MATCH(AB$6,Data!$1:$1,0)-1,1000,1)=IF(AB$7="","Yes",AB$7))/(OFFSET(Data!$A$1,0,MATCH(AB$6,Data!$1:$1,0)-1,1000,1)=IF(AB$7="","Yes",AB$7))*ROW(Data!$C$1:$C$1002),ROW(AB193)-ROW(AB$7)),1),"")</f>
        <v/>
      </c>
      <c r="AC193" s="43" t="str">
        <f ca="1">IF(AD193="","",IF(INDEX(Data!$BR:$BR,MATCH(AD193,Data!$A:$A,0),1)=0,"",INDEX(Data!$BR:$BR,MATCH(AD193,Data!$A:$A,0),1)))</f>
        <v/>
      </c>
      <c r="AD193" s="43" t="str">
        <f ca="1">IFERROR(INDEX(Data!$A$1:AE$1002,_xlfn.AGGREGATE(15,6,(OFFSET(Data!$A$1,0,MATCH(AD$6,Data!$1:$1,0)-1,1000,1)=IF(AD$7="","Yes",AD$7))/(OFFSET(Data!$A$1,0,MATCH(AD$6,Data!$1:$1,0)-1,1000,1)=IF(AD$7="","Yes",AD$7))*ROW(Data!$C$1:$C$1002),ROW(AD193)-ROW(AD$7)),1),"")</f>
        <v/>
      </c>
      <c r="AE193" s="43" t="str">
        <f ca="1">IF(AF193="","",IF(INDEX(Data!$BR:$BR,MATCH(AF193,Data!$A:$A,0),1)=0,"",INDEX(Data!$BR:$BR,MATCH(AF193,Data!$A:$A,0),1)))</f>
        <v/>
      </c>
      <c r="AF193" s="43" t="str">
        <f ca="1">IFERROR(INDEX(Data!$A$1:AM$1002,_xlfn.AGGREGATE(15,6,(OFFSET(Data!$A$1,0,MATCH(AF$6,Data!$1:$1,0)-1,1000,1)=IF(AF$7="","Yes",AF$7))/(OFFSET(Data!$A$1,0,MATCH(AF$6,Data!$1:$1,0)-1,1000,1)=IF(AF$7="","Yes",AF$7))*ROW(Data!$C$1:$C$1002),ROW(AF193)-ROW(AF$7)),1),"")</f>
        <v/>
      </c>
      <c r="AG193" s="43" t="str">
        <f ca="1">IF(AH193="","",IF(INDEX(Data!$BR:$BR,MATCH(AH193,Data!$A:$A,0),1)=0,"",INDEX(Data!$BR:$BR,MATCH(AH193,Data!$A:$A,0),1)))</f>
        <v/>
      </c>
      <c r="AH193" s="43" t="str">
        <f ca="1">IFERROR(INDEX(Data!$A$1:AO$1002,_xlfn.AGGREGATE(15,6,(OFFSET(Data!$A$1,0,MATCH(AH$6,Data!$1:$1,0)-1,1000,1)=IF(AH$7="","Yes",AH$7))/(OFFSET(Data!$A$1,0,MATCH(AH$6,Data!$1:$1,0)-1,1000,1)=IF(AH$7="","Yes",AH$7))*ROW(Data!$C$1:$C$1002),ROW(AH193)-ROW(AH$7)),1),"")</f>
        <v/>
      </c>
      <c r="AI193" s="43" t="str">
        <f ca="1">IF(AJ193="","",IF(INDEX(Data!$BR:$BR,MATCH(AJ193,Data!$A:$A,0),1)=0,"",INDEX(Data!$BR:$BR,MATCH(AJ193,Data!$A:$A,0),1)))</f>
        <v/>
      </c>
      <c r="AJ193" s="43" t="str">
        <f ca="1">IFERROR(INDEX(Data!$A$1:AQ$1002,_xlfn.AGGREGATE(15,6,(OFFSET(Data!$A$1,0,MATCH(AJ$6,Data!$1:$1,0)-1,1000,1)=IF(AJ$7="","Yes",AJ$7))/(OFFSET(Data!$A$1,0,MATCH(AJ$6,Data!$1:$1,0)-1,1000,1)=IF(AJ$7="","Yes",AJ$7))*ROW(Data!$C$1:$C$1002),ROW(AJ193)-ROW(AJ$7)),1),"")</f>
        <v/>
      </c>
      <c r="AK193" s="43" t="str">
        <f ca="1">IF(AL193="","",IF(INDEX(Data!$BR:$BR,MATCH(AL193,Data!$A:$A,0),1)=0,"",INDEX(Data!$BR:$BR,MATCH(AL193,Data!$A:$A,0),1)))</f>
        <v/>
      </c>
      <c r="AL193" s="43" t="str">
        <f ca="1">IFERROR(INDEX(Data!$A$1:AS$1002,_xlfn.AGGREGATE(15,6,(OFFSET(Data!$A$1,0,MATCH(AL$6,Data!$1:$1,0)-1,1000,1)=IF(AL$7="","Yes",AL$7))/(OFFSET(Data!$A$1,0,MATCH(AL$6,Data!$1:$1,0)-1,1000,1)=IF(AL$7="","Yes",AL$7))*ROW(Data!$C$1:$C$1002),ROW(AL193)-ROW(AL$7)),1),"")</f>
        <v/>
      </c>
      <c r="AM193" s="43" t="str">
        <f ca="1">IF(AN193="","",IF(INDEX(Data!$BR:$BR,MATCH(AN193,Data!$A:$A,0),1)=0,"",INDEX(Data!$BR:$BR,MATCH(AN193,Data!$A:$A,0),1)))</f>
        <v/>
      </c>
      <c r="AN193" s="43" t="str">
        <f ca="1">IFERROR(INDEX(Data!$A$1:AU$1002,_xlfn.AGGREGATE(15,6,(OFFSET(Data!$A$1,0,MATCH(AN$6,Data!$1:$1,0)-1,1000,1)=IF(AN$7="","Yes",AN$7))/(OFFSET(Data!$A$1,0,MATCH(AN$6,Data!$1:$1,0)-1,1000,1)=IF(AN$7="","Yes",AN$7))*ROW(Data!$C$1:$C$1002),ROW(AN193)-ROW(AN$7)),1),"")</f>
        <v/>
      </c>
    </row>
    <row r="194" spans="1:40" x14ac:dyDescent="0.4">
      <c r="A194" s="43" t="str">
        <f ca="1">IF(B194="","",IF(INDEX(Data!$BR:$BR,MATCH(B194,Data!$A:$A,0),1)=0,"",INDEX(Data!$BR:$BR,MATCH(B194,Data!$A:$A,0),1)))</f>
        <v/>
      </c>
      <c r="B194" s="43" t="str">
        <f ca="1">IFERROR(INDEX(Data!A$1:$A$1002,_xlfn.AGGREGATE(15,6,(OFFSET(Data!$A$1,0,MATCH(B$6,Data!$1:$1,0)-1,1000,1)=IF(B$7="","Yes",B$7))/(OFFSET(Data!$A$1,0,MATCH(B$6,Data!$1:$1,0)-1,1000,1)=IF(B$7="","Yes",B$7))*ROW(Data!$C$1:$C$1002),ROW(B194)-ROW(B$7)),1),"")</f>
        <v/>
      </c>
      <c r="C194" s="43" t="str">
        <f ca="1">IF(D194="","",IF(INDEX(Data!$BR:$BR,MATCH(D194,Data!$A:$A,0),1)=0,"",INDEX(Data!$BR:$BR,MATCH(D194,Data!$A:$A,0),1)))</f>
        <v/>
      </c>
      <c r="D194" s="43" t="str">
        <f ca="1">IFERROR(INDEX(Data!$A$1:C$1002,_xlfn.AGGREGATE(15,6,(OFFSET(Data!$A$1,0,MATCH(D$6,Data!$1:$1,0)-1,1000,1)=IF(D$7="","Yes",D$7))/(OFFSET(Data!$A$1,0,MATCH(D$6,Data!$1:$1,0)-1,1000,1)=IF(D$7="","Yes",D$7))*ROW(Data!$C$1:$C$1002),ROW(D194)-ROW(D$7)),1),"")</f>
        <v/>
      </c>
      <c r="E194" s="43" t="str">
        <f ca="1">IF(F194="","",IF(INDEX(Data!$BR:$BR,MATCH(F194,Data!$A:$A,0),1)=0,"",INDEX(Data!$BR:$BR,MATCH(F194,Data!$A:$A,0),1)))</f>
        <v/>
      </c>
      <c r="F194" s="43" t="str">
        <f ca="1">IFERROR(INDEX(Data!$A$1:E$1002,_xlfn.AGGREGATE(15,6,(OFFSET(Data!$A$1,0,MATCH(F$6,Data!$1:$1,0)-1,1000,1)=IF(F$7="","Yes",F$7))/(OFFSET(Data!$A$1,0,MATCH(F$6,Data!$1:$1,0)-1,1000,1)=IF(F$7="","Yes",F$7))*ROW(Data!$C$1:$C$1002),ROW(F194)-ROW(F$7)),1),"")</f>
        <v/>
      </c>
      <c r="G194" s="43" t="str">
        <f ca="1">IF(H194="","",IF(INDEX(Data!$BR:$BR,MATCH(H194,Data!$A:$A,0),1)=0,"",INDEX(Data!$BR:$BR,MATCH(H194,Data!$A:$A,0),1)))</f>
        <v/>
      </c>
      <c r="H194" s="43" t="str">
        <f ca="1">IFERROR(INDEX(Data!$A$1:G$1002,_xlfn.AGGREGATE(15,6,(OFFSET(Data!$A$1,0,MATCH(H$6,Data!$1:$1,0)-1,1000,1)=IF(H$7="","Yes",H$7))/(OFFSET(Data!$A$1,0,MATCH(H$6,Data!$1:$1,0)-1,1000,1)=IF(H$7="","Yes",H$7))*ROW(Data!$C$1:$C$1002),ROW(H194)-ROW(H$7)),1),"")</f>
        <v/>
      </c>
      <c r="I194" s="43" t="str">
        <f ca="1">IF(J194="","",IF(INDEX(Data!$BR:$BR,MATCH(J194,Data!$A:$A,0),1)=0,"",INDEX(Data!$BR:$BR,MATCH(J194,Data!$A:$A,0),1)))</f>
        <v/>
      </c>
      <c r="J194" s="43" t="str">
        <f ca="1">IFERROR(INDEX(Data!$A$1:I$1002,_xlfn.AGGREGATE(15,6,(OFFSET(Data!$A$1,0,MATCH(J$6,Data!$1:$1,0)-1,1000,1)=IF(J$7="","Yes",J$7))/(OFFSET(Data!$A$1,0,MATCH(J$6,Data!$1:$1,0)-1,1000,1)=IF(J$7="","Yes",J$7))*ROW(Data!$C$1:$C$1002),ROW(J194)-ROW(J$7)),1),"")</f>
        <v/>
      </c>
      <c r="K194" s="43" t="str">
        <f ca="1">IF(L194="","",IF(INDEX(Data!$BR:$BR,MATCH(L194,Data!$A:$A,0),1)=0,"",INDEX(Data!$BR:$BR,MATCH(L194,Data!$A:$A,0),1)))</f>
        <v/>
      </c>
      <c r="L194" s="43" t="str">
        <f ca="1">IFERROR(INDEX(Data!$A$1:K$1002,_xlfn.AGGREGATE(15,6,(OFFSET(Data!$A$1,0,MATCH(L$6,Data!$1:$1,0)-1,1000,1)=IF(L$7="","Yes",L$7))/(OFFSET(Data!$A$1,0,MATCH(L$6,Data!$1:$1,0)-1,1000,1)=IF(L$7="","Yes",L$7))*ROW(Data!$C$1:$C$1002),ROW(L194)-ROW(L$7)),1),"")</f>
        <v/>
      </c>
      <c r="M194" s="43" t="str">
        <f ca="1">IF(N194="","",IF(INDEX(Data!$BR:$BR,MATCH(N194,Data!$A:$A,0),1)=0,"",INDEX(Data!$BR:$BR,MATCH(N194,Data!$A:$A,0),1)))</f>
        <v/>
      </c>
      <c r="N194" s="43" t="str">
        <f ca="1">IFERROR(INDEX(Data!$A$1:M$1002,_xlfn.AGGREGATE(15,6,(OFFSET(Data!$A$1,0,MATCH(N$6,Data!$1:$1,0)-1,1000,1)=IF(N$7="","Yes",N$7))/(OFFSET(Data!$A$1,0,MATCH(N$6,Data!$1:$1,0)-1,1000,1)=IF(N$7="","Yes",N$7))*ROW(Data!$C$1:$C$1002),ROW(N194)-ROW(N$7)),1),"")</f>
        <v/>
      </c>
      <c r="O194" s="43" t="str">
        <f ca="1">IF(P194="","",IF(INDEX(Data!$BR:$BR,MATCH(P194,Data!$A:$A,0),1)=0,"",INDEX(Data!$BR:$BR,MATCH(P194,Data!$A:$A,0),1)))</f>
        <v/>
      </c>
      <c r="P194" s="43" t="str">
        <f ca="1">IFERROR(INDEX(Data!$A$1:O$1002,_xlfn.AGGREGATE(15,6,(OFFSET(Data!$A$1,0,MATCH(P$6,Data!$1:$1,0)-1,1000,1)=IF(P$7="","Yes",P$7))/(OFFSET(Data!$A$1,0,MATCH(P$6,Data!$1:$1,0)-1,1000,1)=IF(P$7="","Yes",P$7))*ROW(Data!$C$1:$C$1002),ROW(P194)-ROW(P$7)),1),"")</f>
        <v/>
      </c>
      <c r="Q194" s="43" t="str">
        <f ca="1">IF(R194="","",IF(INDEX(Data!$BR:$BR,MATCH(R194,Data!$A:$A,0),1)=0,"",INDEX(Data!$BR:$BR,MATCH(R194,Data!$A:$A,0),1)))</f>
        <v/>
      </c>
      <c r="R194" s="43" t="str">
        <f ca="1">IFERROR(INDEX(Data!$A$1:Q$1002,_xlfn.AGGREGATE(15,6,(OFFSET(Data!$A$1,0,MATCH(R$6,Data!$1:$1,0)-1,1000,1)=IF(R$7="","Yes",R$7))/(OFFSET(Data!$A$1,0,MATCH(R$6,Data!$1:$1,0)-1,1000,1)=IF(R$7="","Yes",R$7))*ROW(Data!$C$1:$C$1002),ROW(R194)-ROW(R$7)),1),"")</f>
        <v/>
      </c>
      <c r="S194" s="43" t="str">
        <f ca="1">IF(T194="","",IF(INDEX(Data!$BR:$BR,MATCH(T194,Data!$A:$A,0),1)=0,"",INDEX(Data!$BR:$BR,MATCH(T194,Data!$A:$A,0),1)))</f>
        <v/>
      </c>
      <c r="T194" s="43" t="str">
        <f ca="1">IFERROR(INDEX(Data!$A$1:R$1002,_xlfn.AGGREGATE(15,6,(OFFSET(Data!$A$1,0,MATCH(T$6,Data!$1:$1,0)-1,1000,1)=IF(T$7="","Yes",T$7))/(OFFSET(Data!$A$1,0,MATCH(T$6,Data!$1:$1,0)-1,1000,1)=IF(T$7="","Yes",T$7))*ROW(Data!$C$1:$C$1002),ROW(T194)-ROW(T$7)),1),"")</f>
        <v/>
      </c>
      <c r="U194" s="43" t="str">
        <f ca="1">IF(V194="","",IF(INDEX(Data!$BR:$BR,MATCH(V194,Data!$A:$A,0),1)=0,"",INDEX(Data!$BR:$BR,MATCH(V194,Data!$A:$A,0),1)))</f>
        <v/>
      </c>
      <c r="V194" s="43" t="str">
        <f ca="1">IFERROR(INDEX(Data!$A$1:T$1002,_xlfn.AGGREGATE(15,6,(OFFSET(Data!$A$1,0,MATCH(V$6,Data!$1:$1,0)-1,1000,1)=IF(V$7="","Yes",V$7))/(OFFSET(Data!$A$1,0,MATCH(V$6,Data!$1:$1,0)-1,1000,1)=IF(V$7="","Yes",V$7))*ROW(Data!$C$1:$C$1002),ROW(V194)-ROW(V$7)),1),"")</f>
        <v/>
      </c>
      <c r="W194" s="43" t="str">
        <f ca="1">IF(X194="","",IF(INDEX(Data!$BR:$BR,MATCH(X194,Data!$A:$A,0),1)=0,"",INDEX(Data!$BR:$BR,MATCH(X194,Data!$A:$A,0),1)))</f>
        <v/>
      </c>
      <c r="X194" s="43" t="str">
        <f ca="1">IFERROR(INDEX(Data!$A$1:Y$1002,_xlfn.AGGREGATE(15,6,(OFFSET(Data!$A$1,0,MATCH(X$6,Data!$1:$1,0)-1,1000,1)=IF(X$7="","Yes",X$7))/(OFFSET(Data!$A$1,0,MATCH(X$6,Data!$1:$1,0)-1,1000,1)=IF(X$7="","Yes",X$7))*ROW(Data!$C$1:$C$1002),ROW(X194)-ROW(X$7)),1),"")</f>
        <v/>
      </c>
      <c r="Y194" s="43" t="str">
        <f ca="1">IF(Z194="","",IF(INDEX(Data!$BR:$BR,MATCH(Z194,Data!$A:$A,0),1)=0,"",INDEX(Data!$BR:$BR,MATCH(Z194,Data!$A:$A,0),1)))</f>
        <v/>
      </c>
      <c r="Z194" s="43" t="str">
        <f ca="1">IFERROR(INDEX(Data!$A$1:AA$1002,_xlfn.AGGREGATE(15,6,(OFFSET(Data!$A$1,0,MATCH(Z$6,Data!$1:$1,0)-1,1000,1)=IF(Z$7="","Yes",Z$7))/(OFFSET(Data!$A$1,0,MATCH(Z$6,Data!$1:$1,0)-1,1000,1)=IF(Z$7="","Yes",Z$7))*ROW(Data!$C$1:$C$1002),ROW(Z194)-ROW(Z$7)),1),"")</f>
        <v/>
      </c>
      <c r="AA194" s="43" t="str">
        <f ca="1">IF(AB194="","",IF(INDEX(Data!$BR:$BR,MATCH(AB194,Data!$A:$A,0),1)=0,"",INDEX(Data!$BR:$BR,MATCH(AB194,Data!$A:$A,0),1)))</f>
        <v/>
      </c>
      <c r="AB194" s="43" t="str">
        <f ca="1">IFERROR(INDEX(Data!$A$1:AC$1002,_xlfn.AGGREGATE(15,6,(OFFSET(Data!$A$1,0,MATCH(AB$6,Data!$1:$1,0)-1,1000,1)=IF(AB$7="","Yes",AB$7))/(OFFSET(Data!$A$1,0,MATCH(AB$6,Data!$1:$1,0)-1,1000,1)=IF(AB$7="","Yes",AB$7))*ROW(Data!$C$1:$C$1002),ROW(AB194)-ROW(AB$7)),1),"")</f>
        <v/>
      </c>
      <c r="AC194" s="43" t="str">
        <f ca="1">IF(AD194="","",IF(INDEX(Data!$BR:$BR,MATCH(AD194,Data!$A:$A,0),1)=0,"",INDEX(Data!$BR:$BR,MATCH(AD194,Data!$A:$A,0),1)))</f>
        <v/>
      </c>
      <c r="AD194" s="43" t="str">
        <f ca="1">IFERROR(INDEX(Data!$A$1:AE$1002,_xlfn.AGGREGATE(15,6,(OFFSET(Data!$A$1,0,MATCH(AD$6,Data!$1:$1,0)-1,1000,1)=IF(AD$7="","Yes",AD$7))/(OFFSET(Data!$A$1,0,MATCH(AD$6,Data!$1:$1,0)-1,1000,1)=IF(AD$7="","Yes",AD$7))*ROW(Data!$C$1:$C$1002),ROW(AD194)-ROW(AD$7)),1),"")</f>
        <v/>
      </c>
      <c r="AE194" s="43" t="str">
        <f ca="1">IF(AF194="","",IF(INDEX(Data!$BR:$BR,MATCH(AF194,Data!$A:$A,0),1)=0,"",INDEX(Data!$BR:$BR,MATCH(AF194,Data!$A:$A,0),1)))</f>
        <v/>
      </c>
      <c r="AF194" s="43" t="str">
        <f ca="1">IFERROR(INDEX(Data!$A$1:AM$1002,_xlfn.AGGREGATE(15,6,(OFFSET(Data!$A$1,0,MATCH(AF$6,Data!$1:$1,0)-1,1000,1)=IF(AF$7="","Yes",AF$7))/(OFFSET(Data!$A$1,0,MATCH(AF$6,Data!$1:$1,0)-1,1000,1)=IF(AF$7="","Yes",AF$7))*ROW(Data!$C$1:$C$1002),ROW(AF194)-ROW(AF$7)),1),"")</f>
        <v/>
      </c>
      <c r="AG194" s="43" t="str">
        <f ca="1">IF(AH194="","",IF(INDEX(Data!$BR:$BR,MATCH(AH194,Data!$A:$A,0),1)=0,"",INDEX(Data!$BR:$BR,MATCH(AH194,Data!$A:$A,0),1)))</f>
        <v/>
      </c>
      <c r="AH194" s="43" t="str">
        <f ca="1">IFERROR(INDEX(Data!$A$1:AO$1002,_xlfn.AGGREGATE(15,6,(OFFSET(Data!$A$1,0,MATCH(AH$6,Data!$1:$1,0)-1,1000,1)=IF(AH$7="","Yes",AH$7))/(OFFSET(Data!$A$1,0,MATCH(AH$6,Data!$1:$1,0)-1,1000,1)=IF(AH$7="","Yes",AH$7))*ROW(Data!$C$1:$C$1002),ROW(AH194)-ROW(AH$7)),1),"")</f>
        <v/>
      </c>
      <c r="AI194" s="43" t="str">
        <f ca="1">IF(AJ194="","",IF(INDEX(Data!$BR:$BR,MATCH(AJ194,Data!$A:$A,0),1)=0,"",INDEX(Data!$BR:$BR,MATCH(AJ194,Data!$A:$A,0),1)))</f>
        <v/>
      </c>
      <c r="AJ194" s="43" t="str">
        <f ca="1">IFERROR(INDEX(Data!$A$1:AQ$1002,_xlfn.AGGREGATE(15,6,(OFFSET(Data!$A$1,0,MATCH(AJ$6,Data!$1:$1,0)-1,1000,1)=IF(AJ$7="","Yes",AJ$7))/(OFFSET(Data!$A$1,0,MATCH(AJ$6,Data!$1:$1,0)-1,1000,1)=IF(AJ$7="","Yes",AJ$7))*ROW(Data!$C$1:$C$1002),ROW(AJ194)-ROW(AJ$7)),1),"")</f>
        <v/>
      </c>
      <c r="AK194" s="43" t="str">
        <f ca="1">IF(AL194="","",IF(INDEX(Data!$BR:$BR,MATCH(AL194,Data!$A:$A,0),1)=0,"",INDEX(Data!$BR:$BR,MATCH(AL194,Data!$A:$A,0),1)))</f>
        <v/>
      </c>
      <c r="AL194" s="43" t="str">
        <f ca="1">IFERROR(INDEX(Data!$A$1:AS$1002,_xlfn.AGGREGATE(15,6,(OFFSET(Data!$A$1,0,MATCH(AL$6,Data!$1:$1,0)-1,1000,1)=IF(AL$7="","Yes",AL$7))/(OFFSET(Data!$A$1,0,MATCH(AL$6,Data!$1:$1,0)-1,1000,1)=IF(AL$7="","Yes",AL$7))*ROW(Data!$C$1:$C$1002),ROW(AL194)-ROW(AL$7)),1),"")</f>
        <v/>
      </c>
      <c r="AM194" s="43" t="str">
        <f ca="1">IF(AN194="","",IF(INDEX(Data!$BR:$BR,MATCH(AN194,Data!$A:$A,0),1)=0,"",INDEX(Data!$BR:$BR,MATCH(AN194,Data!$A:$A,0),1)))</f>
        <v/>
      </c>
      <c r="AN194" s="43" t="str">
        <f ca="1">IFERROR(INDEX(Data!$A$1:AU$1002,_xlfn.AGGREGATE(15,6,(OFFSET(Data!$A$1,0,MATCH(AN$6,Data!$1:$1,0)-1,1000,1)=IF(AN$7="","Yes",AN$7))/(OFFSET(Data!$A$1,0,MATCH(AN$6,Data!$1:$1,0)-1,1000,1)=IF(AN$7="","Yes",AN$7))*ROW(Data!$C$1:$C$1002),ROW(AN194)-ROW(AN$7)),1),"")</f>
        <v/>
      </c>
    </row>
    <row r="195" spans="1:40" x14ac:dyDescent="0.4">
      <c r="A195" s="43" t="str">
        <f ca="1">IF(B195="","",IF(INDEX(Data!$BR:$BR,MATCH(B195,Data!$A:$A,0),1)=0,"",INDEX(Data!$BR:$BR,MATCH(B195,Data!$A:$A,0),1)))</f>
        <v/>
      </c>
      <c r="B195" s="43" t="str">
        <f ca="1">IFERROR(INDEX(Data!A$1:$A$1002,_xlfn.AGGREGATE(15,6,(OFFSET(Data!$A$1,0,MATCH(B$6,Data!$1:$1,0)-1,1000,1)=IF(B$7="","Yes",B$7))/(OFFSET(Data!$A$1,0,MATCH(B$6,Data!$1:$1,0)-1,1000,1)=IF(B$7="","Yes",B$7))*ROW(Data!$C$1:$C$1002),ROW(B195)-ROW(B$7)),1),"")</f>
        <v/>
      </c>
      <c r="C195" s="43" t="str">
        <f ca="1">IF(D195="","",IF(INDEX(Data!$BR:$BR,MATCH(D195,Data!$A:$A,0),1)=0,"",INDEX(Data!$BR:$BR,MATCH(D195,Data!$A:$A,0),1)))</f>
        <v/>
      </c>
      <c r="D195" s="43" t="str">
        <f ca="1">IFERROR(INDEX(Data!$A$1:C$1002,_xlfn.AGGREGATE(15,6,(OFFSET(Data!$A$1,0,MATCH(D$6,Data!$1:$1,0)-1,1000,1)=IF(D$7="","Yes",D$7))/(OFFSET(Data!$A$1,0,MATCH(D$6,Data!$1:$1,0)-1,1000,1)=IF(D$7="","Yes",D$7))*ROW(Data!$C$1:$C$1002),ROW(D195)-ROW(D$7)),1),"")</f>
        <v/>
      </c>
      <c r="E195" s="43" t="str">
        <f ca="1">IF(F195="","",IF(INDEX(Data!$BR:$BR,MATCH(F195,Data!$A:$A,0),1)=0,"",INDEX(Data!$BR:$BR,MATCH(F195,Data!$A:$A,0),1)))</f>
        <v/>
      </c>
      <c r="F195" s="43" t="str">
        <f ca="1">IFERROR(INDEX(Data!$A$1:E$1002,_xlfn.AGGREGATE(15,6,(OFFSET(Data!$A$1,0,MATCH(F$6,Data!$1:$1,0)-1,1000,1)=IF(F$7="","Yes",F$7))/(OFFSET(Data!$A$1,0,MATCH(F$6,Data!$1:$1,0)-1,1000,1)=IF(F$7="","Yes",F$7))*ROW(Data!$C$1:$C$1002),ROW(F195)-ROW(F$7)),1),"")</f>
        <v/>
      </c>
      <c r="G195" s="43" t="str">
        <f ca="1">IF(H195="","",IF(INDEX(Data!$BR:$BR,MATCH(H195,Data!$A:$A,0),1)=0,"",INDEX(Data!$BR:$BR,MATCH(H195,Data!$A:$A,0),1)))</f>
        <v/>
      </c>
      <c r="H195" s="43" t="str">
        <f ca="1">IFERROR(INDEX(Data!$A$1:G$1002,_xlfn.AGGREGATE(15,6,(OFFSET(Data!$A$1,0,MATCH(H$6,Data!$1:$1,0)-1,1000,1)=IF(H$7="","Yes",H$7))/(OFFSET(Data!$A$1,0,MATCH(H$6,Data!$1:$1,0)-1,1000,1)=IF(H$7="","Yes",H$7))*ROW(Data!$C$1:$C$1002),ROW(H195)-ROW(H$7)),1),"")</f>
        <v/>
      </c>
      <c r="I195" s="43" t="str">
        <f ca="1">IF(J195="","",IF(INDEX(Data!$BR:$BR,MATCH(J195,Data!$A:$A,0),1)=0,"",INDEX(Data!$BR:$BR,MATCH(J195,Data!$A:$A,0),1)))</f>
        <v/>
      </c>
      <c r="J195" s="43" t="str">
        <f ca="1">IFERROR(INDEX(Data!$A$1:I$1002,_xlfn.AGGREGATE(15,6,(OFFSET(Data!$A$1,0,MATCH(J$6,Data!$1:$1,0)-1,1000,1)=IF(J$7="","Yes",J$7))/(OFFSET(Data!$A$1,0,MATCH(J$6,Data!$1:$1,0)-1,1000,1)=IF(J$7="","Yes",J$7))*ROW(Data!$C$1:$C$1002),ROW(J195)-ROW(J$7)),1),"")</f>
        <v/>
      </c>
      <c r="K195" s="43" t="str">
        <f ca="1">IF(L195="","",IF(INDEX(Data!$BR:$BR,MATCH(L195,Data!$A:$A,0),1)=0,"",INDEX(Data!$BR:$BR,MATCH(L195,Data!$A:$A,0),1)))</f>
        <v/>
      </c>
      <c r="L195" s="43" t="str">
        <f ca="1">IFERROR(INDEX(Data!$A$1:K$1002,_xlfn.AGGREGATE(15,6,(OFFSET(Data!$A$1,0,MATCH(L$6,Data!$1:$1,0)-1,1000,1)=IF(L$7="","Yes",L$7))/(OFFSET(Data!$A$1,0,MATCH(L$6,Data!$1:$1,0)-1,1000,1)=IF(L$7="","Yes",L$7))*ROW(Data!$C$1:$C$1002),ROW(L195)-ROW(L$7)),1),"")</f>
        <v/>
      </c>
      <c r="M195" s="43" t="str">
        <f ca="1">IF(N195="","",IF(INDEX(Data!$BR:$BR,MATCH(N195,Data!$A:$A,0),1)=0,"",INDEX(Data!$BR:$BR,MATCH(N195,Data!$A:$A,0),1)))</f>
        <v/>
      </c>
      <c r="N195" s="43" t="str">
        <f ca="1">IFERROR(INDEX(Data!$A$1:M$1002,_xlfn.AGGREGATE(15,6,(OFFSET(Data!$A$1,0,MATCH(N$6,Data!$1:$1,0)-1,1000,1)=IF(N$7="","Yes",N$7))/(OFFSET(Data!$A$1,0,MATCH(N$6,Data!$1:$1,0)-1,1000,1)=IF(N$7="","Yes",N$7))*ROW(Data!$C$1:$C$1002),ROW(N195)-ROW(N$7)),1),"")</f>
        <v/>
      </c>
      <c r="O195" s="43" t="str">
        <f ca="1">IF(P195="","",IF(INDEX(Data!$BR:$BR,MATCH(P195,Data!$A:$A,0),1)=0,"",INDEX(Data!$BR:$BR,MATCH(P195,Data!$A:$A,0),1)))</f>
        <v/>
      </c>
      <c r="P195" s="43" t="str">
        <f ca="1">IFERROR(INDEX(Data!$A$1:O$1002,_xlfn.AGGREGATE(15,6,(OFFSET(Data!$A$1,0,MATCH(P$6,Data!$1:$1,0)-1,1000,1)=IF(P$7="","Yes",P$7))/(OFFSET(Data!$A$1,0,MATCH(P$6,Data!$1:$1,0)-1,1000,1)=IF(P$7="","Yes",P$7))*ROW(Data!$C$1:$C$1002),ROW(P195)-ROW(P$7)),1),"")</f>
        <v/>
      </c>
      <c r="Q195" s="43" t="str">
        <f ca="1">IF(R195="","",IF(INDEX(Data!$BR:$BR,MATCH(R195,Data!$A:$A,0),1)=0,"",INDEX(Data!$BR:$BR,MATCH(R195,Data!$A:$A,0),1)))</f>
        <v/>
      </c>
      <c r="R195" s="43" t="str">
        <f ca="1">IFERROR(INDEX(Data!$A$1:Q$1002,_xlfn.AGGREGATE(15,6,(OFFSET(Data!$A$1,0,MATCH(R$6,Data!$1:$1,0)-1,1000,1)=IF(R$7="","Yes",R$7))/(OFFSET(Data!$A$1,0,MATCH(R$6,Data!$1:$1,0)-1,1000,1)=IF(R$7="","Yes",R$7))*ROW(Data!$C$1:$C$1002),ROW(R195)-ROW(R$7)),1),"")</f>
        <v/>
      </c>
      <c r="S195" s="43" t="str">
        <f ca="1">IF(T195="","",IF(INDEX(Data!$BR:$BR,MATCH(T195,Data!$A:$A,0),1)=0,"",INDEX(Data!$BR:$BR,MATCH(T195,Data!$A:$A,0),1)))</f>
        <v/>
      </c>
      <c r="T195" s="43" t="str">
        <f ca="1">IFERROR(INDEX(Data!$A$1:R$1002,_xlfn.AGGREGATE(15,6,(OFFSET(Data!$A$1,0,MATCH(T$6,Data!$1:$1,0)-1,1000,1)=IF(T$7="","Yes",T$7))/(OFFSET(Data!$A$1,0,MATCH(T$6,Data!$1:$1,0)-1,1000,1)=IF(T$7="","Yes",T$7))*ROW(Data!$C$1:$C$1002),ROW(T195)-ROW(T$7)),1),"")</f>
        <v/>
      </c>
      <c r="U195" s="43" t="str">
        <f ca="1">IF(V195="","",IF(INDEX(Data!$BR:$BR,MATCH(V195,Data!$A:$A,0),1)=0,"",INDEX(Data!$BR:$BR,MATCH(V195,Data!$A:$A,0),1)))</f>
        <v/>
      </c>
      <c r="V195" s="43" t="str">
        <f ca="1">IFERROR(INDEX(Data!$A$1:T$1002,_xlfn.AGGREGATE(15,6,(OFFSET(Data!$A$1,0,MATCH(V$6,Data!$1:$1,0)-1,1000,1)=IF(V$7="","Yes",V$7))/(OFFSET(Data!$A$1,0,MATCH(V$6,Data!$1:$1,0)-1,1000,1)=IF(V$7="","Yes",V$7))*ROW(Data!$C$1:$C$1002),ROW(V195)-ROW(V$7)),1),"")</f>
        <v/>
      </c>
      <c r="W195" s="43" t="str">
        <f ca="1">IF(X195="","",IF(INDEX(Data!$BR:$BR,MATCH(X195,Data!$A:$A,0),1)=0,"",INDEX(Data!$BR:$BR,MATCH(X195,Data!$A:$A,0),1)))</f>
        <v/>
      </c>
      <c r="X195" s="43" t="str">
        <f ca="1">IFERROR(INDEX(Data!$A$1:Y$1002,_xlfn.AGGREGATE(15,6,(OFFSET(Data!$A$1,0,MATCH(X$6,Data!$1:$1,0)-1,1000,1)=IF(X$7="","Yes",X$7))/(OFFSET(Data!$A$1,0,MATCH(X$6,Data!$1:$1,0)-1,1000,1)=IF(X$7="","Yes",X$7))*ROW(Data!$C$1:$C$1002),ROW(X195)-ROW(X$7)),1),"")</f>
        <v/>
      </c>
      <c r="Y195" s="43" t="str">
        <f ca="1">IF(Z195="","",IF(INDEX(Data!$BR:$BR,MATCH(Z195,Data!$A:$A,0),1)=0,"",INDEX(Data!$BR:$BR,MATCH(Z195,Data!$A:$A,0),1)))</f>
        <v/>
      </c>
      <c r="Z195" s="43" t="str">
        <f ca="1">IFERROR(INDEX(Data!$A$1:AA$1002,_xlfn.AGGREGATE(15,6,(OFFSET(Data!$A$1,0,MATCH(Z$6,Data!$1:$1,0)-1,1000,1)=IF(Z$7="","Yes",Z$7))/(OFFSET(Data!$A$1,0,MATCH(Z$6,Data!$1:$1,0)-1,1000,1)=IF(Z$7="","Yes",Z$7))*ROW(Data!$C$1:$C$1002),ROW(Z195)-ROW(Z$7)),1),"")</f>
        <v/>
      </c>
      <c r="AA195" s="43" t="str">
        <f ca="1">IF(AB195="","",IF(INDEX(Data!$BR:$BR,MATCH(AB195,Data!$A:$A,0),1)=0,"",INDEX(Data!$BR:$BR,MATCH(AB195,Data!$A:$A,0),1)))</f>
        <v/>
      </c>
      <c r="AB195" s="43" t="str">
        <f ca="1">IFERROR(INDEX(Data!$A$1:AC$1002,_xlfn.AGGREGATE(15,6,(OFFSET(Data!$A$1,0,MATCH(AB$6,Data!$1:$1,0)-1,1000,1)=IF(AB$7="","Yes",AB$7))/(OFFSET(Data!$A$1,0,MATCH(AB$6,Data!$1:$1,0)-1,1000,1)=IF(AB$7="","Yes",AB$7))*ROW(Data!$C$1:$C$1002),ROW(AB195)-ROW(AB$7)),1),"")</f>
        <v/>
      </c>
      <c r="AC195" s="43" t="str">
        <f ca="1">IF(AD195="","",IF(INDEX(Data!$BR:$BR,MATCH(AD195,Data!$A:$A,0),1)=0,"",INDEX(Data!$BR:$BR,MATCH(AD195,Data!$A:$A,0),1)))</f>
        <v/>
      </c>
      <c r="AD195" s="43" t="str">
        <f ca="1">IFERROR(INDEX(Data!$A$1:AE$1002,_xlfn.AGGREGATE(15,6,(OFFSET(Data!$A$1,0,MATCH(AD$6,Data!$1:$1,0)-1,1000,1)=IF(AD$7="","Yes",AD$7))/(OFFSET(Data!$A$1,0,MATCH(AD$6,Data!$1:$1,0)-1,1000,1)=IF(AD$7="","Yes",AD$7))*ROW(Data!$C$1:$C$1002),ROW(AD195)-ROW(AD$7)),1),"")</f>
        <v/>
      </c>
      <c r="AE195" s="43" t="str">
        <f ca="1">IF(AF195="","",IF(INDEX(Data!$BR:$BR,MATCH(AF195,Data!$A:$A,0),1)=0,"",INDEX(Data!$BR:$BR,MATCH(AF195,Data!$A:$A,0),1)))</f>
        <v/>
      </c>
      <c r="AF195" s="43" t="str">
        <f ca="1">IFERROR(INDEX(Data!$A$1:AM$1002,_xlfn.AGGREGATE(15,6,(OFFSET(Data!$A$1,0,MATCH(AF$6,Data!$1:$1,0)-1,1000,1)=IF(AF$7="","Yes",AF$7))/(OFFSET(Data!$A$1,0,MATCH(AF$6,Data!$1:$1,0)-1,1000,1)=IF(AF$7="","Yes",AF$7))*ROW(Data!$C$1:$C$1002),ROW(AF195)-ROW(AF$7)),1),"")</f>
        <v/>
      </c>
      <c r="AG195" s="43" t="str">
        <f ca="1">IF(AH195="","",IF(INDEX(Data!$BR:$BR,MATCH(AH195,Data!$A:$A,0),1)=0,"",INDEX(Data!$BR:$BR,MATCH(AH195,Data!$A:$A,0),1)))</f>
        <v/>
      </c>
      <c r="AH195" s="43" t="str">
        <f ca="1">IFERROR(INDEX(Data!$A$1:AO$1002,_xlfn.AGGREGATE(15,6,(OFFSET(Data!$A$1,0,MATCH(AH$6,Data!$1:$1,0)-1,1000,1)=IF(AH$7="","Yes",AH$7))/(OFFSET(Data!$A$1,0,MATCH(AH$6,Data!$1:$1,0)-1,1000,1)=IF(AH$7="","Yes",AH$7))*ROW(Data!$C$1:$C$1002),ROW(AH195)-ROW(AH$7)),1),"")</f>
        <v/>
      </c>
      <c r="AI195" s="43" t="str">
        <f ca="1">IF(AJ195="","",IF(INDEX(Data!$BR:$BR,MATCH(AJ195,Data!$A:$A,0),1)=0,"",INDEX(Data!$BR:$BR,MATCH(AJ195,Data!$A:$A,0),1)))</f>
        <v/>
      </c>
      <c r="AJ195" s="43" t="str">
        <f ca="1">IFERROR(INDEX(Data!$A$1:AQ$1002,_xlfn.AGGREGATE(15,6,(OFFSET(Data!$A$1,0,MATCH(AJ$6,Data!$1:$1,0)-1,1000,1)=IF(AJ$7="","Yes",AJ$7))/(OFFSET(Data!$A$1,0,MATCH(AJ$6,Data!$1:$1,0)-1,1000,1)=IF(AJ$7="","Yes",AJ$7))*ROW(Data!$C$1:$C$1002),ROW(AJ195)-ROW(AJ$7)),1),"")</f>
        <v/>
      </c>
      <c r="AK195" s="43" t="str">
        <f ca="1">IF(AL195="","",IF(INDEX(Data!$BR:$BR,MATCH(AL195,Data!$A:$A,0),1)=0,"",INDEX(Data!$BR:$BR,MATCH(AL195,Data!$A:$A,0),1)))</f>
        <v/>
      </c>
      <c r="AL195" s="43" t="str">
        <f ca="1">IFERROR(INDEX(Data!$A$1:AS$1002,_xlfn.AGGREGATE(15,6,(OFFSET(Data!$A$1,0,MATCH(AL$6,Data!$1:$1,0)-1,1000,1)=IF(AL$7="","Yes",AL$7))/(OFFSET(Data!$A$1,0,MATCH(AL$6,Data!$1:$1,0)-1,1000,1)=IF(AL$7="","Yes",AL$7))*ROW(Data!$C$1:$C$1002),ROW(AL195)-ROW(AL$7)),1),"")</f>
        <v/>
      </c>
      <c r="AM195" s="43" t="str">
        <f ca="1">IF(AN195="","",IF(INDEX(Data!$BR:$BR,MATCH(AN195,Data!$A:$A,0),1)=0,"",INDEX(Data!$BR:$BR,MATCH(AN195,Data!$A:$A,0),1)))</f>
        <v/>
      </c>
      <c r="AN195" s="43" t="str">
        <f ca="1">IFERROR(INDEX(Data!$A$1:AU$1002,_xlfn.AGGREGATE(15,6,(OFFSET(Data!$A$1,0,MATCH(AN$6,Data!$1:$1,0)-1,1000,1)=IF(AN$7="","Yes",AN$7))/(OFFSET(Data!$A$1,0,MATCH(AN$6,Data!$1:$1,0)-1,1000,1)=IF(AN$7="","Yes",AN$7))*ROW(Data!$C$1:$C$1002),ROW(AN195)-ROW(AN$7)),1),"")</f>
        <v/>
      </c>
    </row>
    <row r="196" spans="1:40" x14ac:dyDescent="0.4">
      <c r="A196" s="43" t="str">
        <f ca="1">IF(B196="","",IF(INDEX(Data!$BR:$BR,MATCH(B196,Data!$A:$A,0),1)=0,"",INDEX(Data!$BR:$BR,MATCH(B196,Data!$A:$A,0),1)))</f>
        <v/>
      </c>
      <c r="B196" s="43" t="str">
        <f ca="1">IFERROR(INDEX(Data!A$1:$A$1002,_xlfn.AGGREGATE(15,6,(OFFSET(Data!$A$1,0,MATCH(B$6,Data!$1:$1,0)-1,1000,1)=IF(B$7="","Yes",B$7))/(OFFSET(Data!$A$1,0,MATCH(B$6,Data!$1:$1,0)-1,1000,1)=IF(B$7="","Yes",B$7))*ROW(Data!$C$1:$C$1002),ROW(B196)-ROW(B$7)),1),"")</f>
        <v/>
      </c>
      <c r="C196" s="43" t="str">
        <f ca="1">IF(D196="","",IF(INDEX(Data!$BR:$BR,MATCH(D196,Data!$A:$A,0),1)=0,"",INDEX(Data!$BR:$BR,MATCH(D196,Data!$A:$A,0),1)))</f>
        <v/>
      </c>
      <c r="D196" s="43" t="str">
        <f ca="1">IFERROR(INDEX(Data!$A$1:C$1002,_xlfn.AGGREGATE(15,6,(OFFSET(Data!$A$1,0,MATCH(D$6,Data!$1:$1,0)-1,1000,1)=IF(D$7="","Yes",D$7))/(OFFSET(Data!$A$1,0,MATCH(D$6,Data!$1:$1,0)-1,1000,1)=IF(D$7="","Yes",D$7))*ROW(Data!$C$1:$C$1002),ROW(D196)-ROW(D$7)),1),"")</f>
        <v/>
      </c>
      <c r="E196" s="43" t="str">
        <f ca="1">IF(F196="","",IF(INDEX(Data!$BR:$BR,MATCH(F196,Data!$A:$A,0),1)=0,"",INDEX(Data!$BR:$BR,MATCH(F196,Data!$A:$A,0),1)))</f>
        <v/>
      </c>
      <c r="F196" s="43" t="str">
        <f ca="1">IFERROR(INDEX(Data!$A$1:E$1002,_xlfn.AGGREGATE(15,6,(OFFSET(Data!$A$1,0,MATCH(F$6,Data!$1:$1,0)-1,1000,1)=IF(F$7="","Yes",F$7))/(OFFSET(Data!$A$1,0,MATCH(F$6,Data!$1:$1,0)-1,1000,1)=IF(F$7="","Yes",F$7))*ROW(Data!$C$1:$C$1002),ROW(F196)-ROW(F$7)),1),"")</f>
        <v/>
      </c>
      <c r="G196" s="43" t="str">
        <f ca="1">IF(H196="","",IF(INDEX(Data!$BR:$BR,MATCH(H196,Data!$A:$A,0),1)=0,"",INDEX(Data!$BR:$BR,MATCH(H196,Data!$A:$A,0),1)))</f>
        <v/>
      </c>
      <c r="H196" s="43" t="str">
        <f ca="1">IFERROR(INDEX(Data!$A$1:G$1002,_xlfn.AGGREGATE(15,6,(OFFSET(Data!$A$1,0,MATCH(H$6,Data!$1:$1,0)-1,1000,1)=IF(H$7="","Yes",H$7))/(OFFSET(Data!$A$1,0,MATCH(H$6,Data!$1:$1,0)-1,1000,1)=IF(H$7="","Yes",H$7))*ROW(Data!$C$1:$C$1002),ROW(H196)-ROW(H$7)),1),"")</f>
        <v/>
      </c>
      <c r="I196" s="43" t="str">
        <f ca="1">IF(J196="","",IF(INDEX(Data!$BR:$BR,MATCH(J196,Data!$A:$A,0),1)=0,"",INDEX(Data!$BR:$BR,MATCH(J196,Data!$A:$A,0),1)))</f>
        <v/>
      </c>
      <c r="J196" s="43" t="str">
        <f ca="1">IFERROR(INDEX(Data!$A$1:I$1002,_xlfn.AGGREGATE(15,6,(OFFSET(Data!$A$1,0,MATCH(J$6,Data!$1:$1,0)-1,1000,1)=IF(J$7="","Yes",J$7))/(OFFSET(Data!$A$1,0,MATCH(J$6,Data!$1:$1,0)-1,1000,1)=IF(J$7="","Yes",J$7))*ROW(Data!$C$1:$C$1002),ROW(J196)-ROW(J$7)),1),"")</f>
        <v/>
      </c>
      <c r="K196" s="43" t="str">
        <f ca="1">IF(L196="","",IF(INDEX(Data!$BR:$BR,MATCH(L196,Data!$A:$A,0),1)=0,"",INDEX(Data!$BR:$BR,MATCH(L196,Data!$A:$A,0),1)))</f>
        <v/>
      </c>
      <c r="L196" s="43" t="str">
        <f ca="1">IFERROR(INDEX(Data!$A$1:K$1002,_xlfn.AGGREGATE(15,6,(OFFSET(Data!$A$1,0,MATCH(L$6,Data!$1:$1,0)-1,1000,1)=IF(L$7="","Yes",L$7))/(OFFSET(Data!$A$1,0,MATCH(L$6,Data!$1:$1,0)-1,1000,1)=IF(L$7="","Yes",L$7))*ROW(Data!$C$1:$C$1002),ROW(L196)-ROW(L$7)),1),"")</f>
        <v/>
      </c>
      <c r="M196" s="43" t="str">
        <f ca="1">IF(N196="","",IF(INDEX(Data!$BR:$BR,MATCH(N196,Data!$A:$A,0),1)=0,"",INDEX(Data!$BR:$BR,MATCH(N196,Data!$A:$A,0),1)))</f>
        <v/>
      </c>
      <c r="N196" s="43" t="str">
        <f ca="1">IFERROR(INDEX(Data!$A$1:M$1002,_xlfn.AGGREGATE(15,6,(OFFSET(Data!$A$1,0,MATCH(N$6,Data!$1:$1,0)-1,1000,1)=IF(N$7="","Yes",N$7))/(OFFSET(Data!$A$1,0,MATCH(N$6,Data!$1:$1,0)-1,1000,1)=IF(N$7="","Yes",N$7))*ROW(Data!$C$1:$C$1002),ROW(N196)-ROW(N$7)),1),"")</f>
        <v/>
      </c>
      <c r="O196" s="43" t="str">
        <f ca="1">IF(P196="","",IF(INDEX(Data!$BR:$BR,MATCH(P196,Data!$A:$A,0),1)=0,"",INDEX(Data!$BR:$BR,MATCH(P196,Data!$A:$A,0),1)))</f>
        <v/>
      </c>
      <c r="P196" s="43" t="str">
        <f ca="1">IFERROR(INDEX(Data!$A$1:O$1002,_xlfn.AGGREGATE(15,6,(OFFSET(Data!$A$1,0,MATCH(P$6,Data!$1:$1,0)-1,1000,1)=IF(P$7="","Yes",P$7))/(OFFSET(Data!$A$1,0,MATCH(P$6,Data!$1:$1,0)-1,1000,1)=IF(P$7="","Yes",P$7))*ROW(Data!$C$1:$C$1002),ROW(P196)-ROW(P$7)),1),"")</f>
        <v/>
      </c>
      <c r="Q196" s="43" t="str">
        <f ca="1">IF(R196="","",IF(INDEX(Data!$BR:$BR,MATCH(R196,Data!$A:$A,0),1)=0,"",INDEX(Data!$BR:$BR,MATCH(R196,Data!$A:$A,0),1)))</f>
        <v/>
      </c>
      <c r="R196" s="43" t="str">
        <f ca="1">IFERROR(INDEX(Data!$A$1:Q$1002,_xlfn.AGGREGATE(15,6,(OFFSET(Data!$A$1,0,MATCH(R$6,Data!$1:$1,0)-1,1000,1)=IF(R$7="","Yes",R$7))/(OFFSET(Data!$A$1,0,MATCH(R$6,Data!$1:$1,0)-1,1000,1)=IF(R$7="","Yes",R$7))*ROW(Data!$C$1:$C$1002),ROW(R196)-ROW(R$7)),1),"")</f>
        <v/>
      </c>
      <c r="S196" s="43" t="str">
        <f ca="1">IF(T196="","",IF(INDEX(Data!$BR:$BR,MATCH(T196,Data!$A:$A,0),1)=0,"",INDEX(Data!$BR:$BR,MATCH(T196,Data!$A:$A,0),1)))</f>
        <v/>
      </c>
      <c r="T196" s="43" t="str">
        <f ca="1">IFERROR(INDEX(Data!$A$1:R$1002,_xlfn.AGGREGATE(15,6,(OFFSET(Data!$A$1,0,MATCH(T$6,Data!$1:$1,0)-1,1000,1)=IF(T$7="","Yes",T$7))/(OFFSET(Data!$A$1,0,MATCH(T$6,Data!$1:$1,0)-1,1000,1)=IF(T$7="","Yes",T$7))*ROW(Data!$C$1:$C$1002),ROW(T196)-ROW(T$7)),1),"")</f>
        <v/>
      </c>
      <c r="U196" s="43" t="str">
        <f ca="1">IF(V196="","",IF(INDEX(Data!$BR:$BR,MATCH(V196,Data!$A:$A,0),1)=0,"",INDEX(Data!$BR:$BR,MATCH(V196,Data!$A:$A,0),1)))</f>
        <v/>
      </c>
      <c r="V196" s="43" t="str">
        <f ca="1">IFERROR(INDEX(Data!$A$1:T$1002,_xlfn.AGGREGATE(15,6,(OFFSET(Data!$A$1,0,MATCH(V$6,Data!$1:$1,0)-1,1000,1)=IF(V$7="","Yes",V$7))/(OFFSET(Data!$A$1,0,MATCH(V$6,Data!$1:$1,0)-1,1000,1)=IF(V$7="","Yes",V$7))*ROW(Data!$C$1:$C$1002),ROW(V196)-ROW(V$7)),1),"")</f>
        <v/>
      </c>
      <c r="W196" s="43" t="str">
        <f ca="1">IF(X196="","",IF(INDEX(Data!$BR:$BR,MATCH(X196,Data!$A:$A,0),1)=0,"",INDEX(Data!$BR:$BR,MATCH(X196,Data!$A:$A,0),1)))</f>
        <v/>
      </c>
      <c r="X196" s="43" t="str">
        <f ca="1">IFERROR(INDEX(Data!$A$1:Y$1002,_xlfn.AGGREGATE(15,6,(OFFSET(Data!$A$1,0,MATCH(X$6,Data!$1:$1,0)-1,1000,1)=IF(X$7="","Yes",X$7))/(OFFSET(Data!$A$1,0,MATCH(X$6,Data!$1:$1,0)-1,1000,1)=IF(X$7="","Yes",X$7))*ROW(Data!$C$1:$C$1002),ROW(X196)-ROW(X$7)),1),"")</f>
        <v/>
      </c>
      <c r="Y196" s="43" t="str">
        <f ca="1">IF(Z196="","",IF(INDEX(Data!$BR:$BR,MATCH(Z196,Data!$A:$A,0),1)=0,"",INDEX(Data!$BR:$BR,MATCH(Z196,Data!$A:$A,0),1)))</f>
        <v/>
      </c>
      <c r="Z196" s="43" t="str">
        <f ca="1">IFERROR(INDEX(Data!$A$1:AA$1002,_xlfn.AGGREGATE(15,6,(OFFSET(Data!$A$1,0,MATCH(Z$6,Data!$1:$1,0)-1,1000,1)=IF(Z$7="","Yes",Z$7))/(OFFSET(Data!$A$1,0,MATCH(Z$6,Data!$1:$1,0)-1,1000,1)=IF(Z$7="","Yes",Z$7))*ROW(Data!$C$1:$C$1002),ROW(Z196)-ROW(Z$7)),1),"")</f>
        <v/>
      </c>
      <c r="AA196" s="43" t="str">
        <f ca="1">IF(AB196="","",IF(INDEX(Data!$BR:$BR,MATCH(AB196,Data!$A:$A,0),1)=0,"",INDEX(Data!$BR:$BR,MATCH(AB196,Data!$A:$A,0),1)))</f>
        <v/>
      </c>
      <c r="AB196" s="43" t="str">
        <f ca="1">IFERROR(INDEX(Data!$A$1:AC$1002,_xlfn.AGGREGATE(15,6,(OFFSET(Data!$A$1,0,MATCH(AB$6,Data!$1:$1,0)-1,1000,1)=IF(AB$7="","Yes",AB$7))/(OFFSET(Data!$A$1,0,MATCH(AB$6,Data!$1:$1,0)-1,1000,1)=IF(AB$7="","Yes",AB$7))*ROW(Data!$C$1:$C$1002),ROW(AB196)-ROW(AB$7)),1),"")</f>
        <v/>
      </c>
      <c r="AC196" s="43" t="str">
        <f ca="1">IF(AD196="","",IF(INDEX(Data!$BR:$BR,MATCH(AD196,Data!$A:$A,0),1)=0,"",INDEX(Data!$BR:$BR,MATCH(AD196,Data!$A:$A,0),1)))</f>
        <v/>
      </c>
      <c r="AD196" s="43" t="str">
        <f ca="1">IFERROR(INDEX(Data!$A$1:AE$1002,_xlfn.AGGREGATE(15,6,(OFFSET(Data!$A$1,0,MATCH(AD$6,Data!$1:$1,0)-1,1000,1)=IF(AD$7="","Yes",AD$7))/(OFFSET(Data!$A$1,0,MATCH(AD$6,Data!$1:$1,0)-1,1000,1)=IF(AD$7="","Yes",AD$7))*ROW(Data!$C$1:$C$1002),ROW(AD196)-ROW(AD$7)),1),"")</f>
        <v/>
      </c>
      <c r="AE196" s="43" t="str">
        <f ca="1">IF(AF196="","",IF(INDEX(Data!$BR:$BR,MATCH(AF196,Data!$A:$A,0),1)=0,"",INDEX(Data!$BR:$BR,MATCH(AF196,Data!$A:$A,0),1)))</f>
        <v/>
      </c>
      <c r="AF196" s="43" t="str">
        <f ca="1">IFERROR(INDEX(Data!$A$1:AM$1002,_xlfn.AGGREGATE(15,6,(OFFSET(Data!$A$1,0,MATCH(AF$6,Data!$1:$1,0)-1,1000,1)=IF(AF$7="","Yes",AF$7))/(OFFSET(Data!$A$1,0,MATCH(AF$6,Data!$1:$1,0)-1,1000,1)=IF(AF$7="","Yes",AF$7))*ROW(Data!$C$1:$C$1002),ROW(AF196)-ROW(AF$7)),1),"")</f>
        <v/>
      </c>
      <c r="AG196" s="43" t="str">
        <f ca="1">IF(AH196="","",IF(INDEX(Data!$BR:$BR,MATCH(AH196,Data!$A:$A,0),1)=0,"",INDEX(Data!$BR:$BR,MATCH(AH196,Data!$A:$A,0),1)))</f>
        <v/>
      </c>
      <c r="AH196" s="43" t="str">
        <f ca="1">IFERROR(INDEX(Data!$A$1:AO$1002,_xlfn.AGGREGATE(15,6,(OFFSET(Data!$A$1,0,MATCH(AH$6,Data!$1:$1,0)-1,1000,1)=IF(AH$7="","Yes",AH$7))/(OFFSET(Data!$A$1,0,MATCH(AH$6,Data!$1:$1,0)-1,1000,1)=IF(AH$7="","Yes",AH$7))*ROW(Data!$C$1:$C$1002),ROW(AH196)-ROW(AH$7)),1),"")</f>
        <v/>
      </c>
      <c r="AI196" s="43" t="str">
        <f ca="1">IF(AJ196="","",IF(INDEX(Data!$BR:$BR,MATCH(AJ196,Data!$A:$A,0),1)=0,"",INDEX(Data!$BR:$BR,MATCH(AJ196,Data!$A:$A,0),1)))</f>
        <v/>
      </c>
      <c r="AJ196" s="43" t="str">
        <f ca="1">IFERROR(INDEX(Data!$A$1:AQ$1002,_xlfn.AGGREGATE(15,6,(OFFSET(Data!$A$1,0,MATCH(AJ$6,Data!$1:$1,0)-1,1000,1)=IF(AJ$7="","Yes",AJ$7))/(OFFSET(Data!$A$1,0,MATCH(AJ$6,Data!$1:$1,0)-1,1000,1)=IF(AJ$7="","Yes",AJ$7))*ROW(Data!$C$1:$C$1002),ROW(AJ196)-ROW(AJ$7)),1),"")</f>
        <v/>
      </c>
      <c r="AK196" s="43" t="str">
        <f ca="1">IF(AL196="","",IF(INDEX(Data!$BR:$BR,MATCH(AL196,Data!$A:$A,0),1)=0,"",INDEX(Data!$BR:$BR,MATCH(AL196,Data!$A:$A,0),1)))</f>
        <v/>
      </c>
      <c r="AL196" s="43" t="str">
        <f ca="1">IFERROR(INDEX(Data!$A$1:AS$1002,_xlfn.AGGREGATE(15,6,(OFFSET(Data!$A$1,0,MATCH(AL$6,Data!$1:$1,0)-1,1000,1)=IF(AL$7="","Yes",AL$7))/(OFFSET(Data!$A$1,0,MATCH(AL$6,Data!$1:$1,0)-1,1000,1)=IF(AL$7="","Yes",AL$7))*ROW(Data!$C$1:$C$1002),ROW(AL196)-ROW(AL$7)),1),"")</f>
        <v/>
      </c>
      <c r="AM196" s="43" t="str">
        <f ca="1">IF(AN196="","",IF(INDEX(Data!$BR:$BR,MATCH(AN196,Data!$A:$A,0),1)=0,"",INDEX(Data!$BR:$BR,MATCH(AN196,Data!$A:$A,0),1)))</f>
        <v/>
      </c>
      <c r="AN196" s="43" t="str">
        <f ca="1">IFERROR(INDEX(Data!$A$1:AU$1002,_xlfn.AGGREGATE(15,6,(OFFSET(Data!$A$1,0,MATCH(AN$6,Data!$1:$1,0)-1,1000,1)=IF(AN$7="","Yes",AN$7))/(OFFSET(Data!$A$1,0,MATCH(AN$6,Data!$1:$1,0)-1,1000,1)=IF(AN$7="","Yes",AN$7))*ROW(Data!$C$1:$C$1002),ROW(AN196)-ROW(AN$7)),1),"")</f>
        <v/>
      </c>
    </row>
    <row r="197" spans="1:40" x14ac:dyDescent="0.4">
      <c r="A197" s="43" t="str">
        <f ca="1">IF(B197="","",IF(INDEX(Data!$BR:$BR,MATCH(B197,Data!$A:$A,0),1)=0,"",INDEX(Data!$BR:$BR,MATCH(B197,Data!$A:$A,0),1)))</f>
        <v/>
      </c>
      <c r="B197" s="43" t="str">
        <f ca="1">IFERROR(INDEX(Data!A$1:$A$1002,_xlfn.AGGREGATE(15,6,(OFFSET(Data!$A$1,0,MATCH(B$6,Data!$1:$1,0)-1,1000,1)=IF(B$7="","Yes",B$7))/(OFFSET(Data!$A$1,0,MATCH(B$6,Data!$1:$1,0)-1,1000,1)=IF(B$7="","Yes",B$7))*ROW(Data!$C$1:$C$1002),ROW(B197)-ROW(B$7)),1),"")</f>
        <v/>
      </c>
      <c r="C197" s="43" t="str">
        <f ca="1">IF(D197="","",IF(INDEX(Data!$BR:$BR,MATCH(D197,Data!$A:$A,0),1)=0,"",INDEX(Data!$BR:$BR,MATCH(D197,Data!$A:$A,0),1)))</f>
        <v/>
      </c>
      <c r="D197" s="43" t="str">
        <f ca="1">IFERROR(INDEX(Data!$A$1:C$1002,_xlfn.AGGREGATE(15,6,(OFFSET(Data!$A$1,0,MATCH(D$6,Data!$1:$1,0)-1,1000,1)=IF(D$7="","Yes",D$7))/(OFFSET(Data!$A$1,0,MATCH(D$6,Data!$1:$1,0)-1,1000,1)=IF(D$7="","Yes",D$7))*ROW(Data!$C$1:$C$1002),ROW(D197)-ROW(D$7)),1),"")</f>
        <v/>
      </c>
      <c r="E197" s="43" t="str">
        <f ca="1">IF(F197="","",IF(INDEX(Data!$BR:$BR,MATCH(F197,Data!$A:$A,0),1)=0,"",INDEX(Data!$BR:$BR,MATCH(F197,Data!$A:$A,0),1)))</f>
        <v/>
      </c>
      <c r="F197" s="43" t="str">
        <f ca="1">IFERROR(INDEX(Data!$A$1:E$1002,_xlfn.AGGREGATE(15,6,(OFFSET(Data!$A$1,0,MATCH(F$6,Data!$1:$1,0)-1,1000,1)=IF(F$7="","Yes",F$7))/(OFFSET(Data!$A$1,0,MATCH(F$6,Data!$1:$1,0)-1,1000,1)=IF(F$7="","Yes",F$7))*ROW(Data!$C$1:$C$1002),ROW(F197)-ROW(F$7)),1),"")</f>
        <v/>
      </c>
      <c r="G197" s="43" t="str">
        <f ca="1">IF(H197="","",IF(INDEX(Data!$BR:$BR,MATCH(H197,Data!$A:$A,0),1)=0,"",INDEX(Data!$BR:$BR,MATCH(H197,Data!$A:$A,0),1)))</f>
        <v/>
      </c>
      <c r="H197" s="43" t="str">
        <f ca="1">IFERROR(INDEX(Data!$A$1:G$1002,_xlfn.AGGREGATE(15,6,(OFFSET(Data!$A$1,0,MATCH(H$6,Data!$1:$1,0)-1,1000,1)=IF(H$7="","Yes",H$7))/(OFFSET(Data!$A$1,0,MATCH(H$6,Data!$1:$1,0)-1,1000,1)=IF(H$7="","Yes",H$7))*ROW(Data!$C$1:$C$1002),ROW(H197)-ROW(H$7)),1),"")</f>
        <v/>
      </c>
      <c r="I197" s="43" t="str">
        <f ca="1">IF(J197="","",IF(INDEX(Data!$BR:$BR,MATCH(J197,Data!$A:$A,0),1)=0,"",INDEX(Data!$BR:$BR,MATCH(J197,Data!$A:$A,0),1)))</f>
        <v/>
      </c>
      <c r="J197" s="43" t="str">
        <f ca="1">IFERROR(INDEX(Data!$A$1:I$1002,_xlfn.AGGREGATE(15,6,(OFFSET(Data!$A$1,0,MATCH(J$6,Data!$1:$1,0)-1,1000,1)=IF(J$7="","Yes",J$7))/(OFFSET(Data!$A$1,0,MATCH(J$6,Data!$1:$1,0)-1,1000,1)=IF(J$7="","Yes",J$7))*ROW(Data!$C$1:$C$1002),ROW(J197)-ROW(J$7)),1),"")</f>
        <v/>
      </c>
      <c r="K197" s="43" t="str">
        <f ca="1">IF(L197="","",IF(INDEX(Data!$BR:$BR,MATCH(L197,Data!$A:$A,0),1)=0,"",INDEX(Data!$BR:$BR,MATCH(L197,Data!$A:$A,0),1)))</f>
        <v/>
      </c>
      <c r="L197" s="43" t="str">
        <f ca="1">IFERROR(INDEX(Data!$A$1:K$1002,_xlfn.AGGREGATE(15,6,(OFFSET(Data!$A$1,0,MATCH(L$6,Data!$1:$1,0)-1,1000,1)=IF(L$7="","Yes",L$7))/(OFFSET(Data!$A$1,0,MATCH(L$6,Data!$1:$1,0)-1,1000,1)=IF(L$7="","Yes",L$7))*ROW(Data!$C$1:$C$1002),ROW(L197)-ROW(L$7)),1),"")</f>
        <v/>
      </c>
      <c r="M197" s="43" t="str">
        <f ca="1">IF(N197="","",IF(INDEX(Data!$BR:$BR,MATCH(N197,Data!$A:$A,0),1)=0,"",INDEX(Data!$BR:$BR,MATCH(N197,Data!$A:$A,0),1)))</f>
        <v/>
      </c>
      <c r="N197" s="43" t="str">
        <f ca="1">IFERROR(INDEX(Data!$A$1:M$1002,_xlfn.AGGREGATE(15,6,(OFFSET(Data!$A$1,0,MATCH(N$6,Data!$1:$1,0)-1,1000,1)=IF(N$7="","Yes",N$7))/(OFFSET(Data!$A$1,0,MATCH(N$6,Data!$1:$1,0)-1,1000,1)=IF(N$7="","Yes",N$7))*ROW(Data!$C$1:$C$1002),ROW(N197)-ROW(N$7)),1),"")</f>
        <v/>
      </c>
      <c r="O197" s="43" t="str">
        <f ca="1">IF(P197="","",IF(INDEX(Data!$BR:$BR,MATCH(P197,Data!$A:$A,0),1)=0,"",INDEX(Data!$BR:$BR,MATCH(P197,Data!$A:$A,0),1)))</f>
        <v/>
      </c>
      <c r="P197" s="43" t="str">
        <f ca="1">IFERROR(INDEX(Data!$A$1:O$1002,_xlfn.AGGREGATE(15,6,(OFFSET(Data!$A$1,0,MATCH(P$6,Data!$1:$1,0)-1,1000,1)=IF(P$7="","Yes",P$7))/(OFFSET(Data!$A$1,0,MATCH(P$6,Data!$1:$1,0)-1,1000,1)=IF(P$7="","Yes",P$7))*ROW(Data!$C$1:$C$1002),ROW(P197)-ROW(P$7)),1),"")</f>
        <v/>
      </c>
      <c r="Q197" s="43" t="str">
        <f ca="1">IF(R197="","",IF(INDEX(Data!$BR:$BR,MATCH(R197,Data!$A:$A,0),1)=0,"",INDEX(Data!$BR:$BR,MATCH(R197,Data!$A:$A,0),1)))</f>
        <v/>
      </c>
      <c r="R197" s="43" t="str">
        <f ca="1">IFERROR(INDEX(Data!$A$1:Q$1002,_xlfn.AGGREGATE(15,6,(OFFSET(Data!$A$1,0,MATCH(R$6,Data!$1:$1,0)-1,1000,1)=IF(R$7="","Yes",R$7))/(OFFSET(Data!$A$1,0,MATCH(R$6,Data!$1:$1,0)-1,1000,1)=IF(R$7="","Yes",R$7))*ROW(Data!$C$1:$C$1002),ROW(R197)-ROW(R$7)),1),"")</f>
        <v/>
      </c>
      <c r="S197" s="43" t="str">
        <f ca="1">IF(T197="","",IF(INDEX(Data!$BR:$BR,MATCH(T197,Data!$A:$A,0),1)=0,"",INDEX(Data!$BR:$BR,MATCH(T197,Data!$A:$A,0),1)))</f>
        <v/>
      </c>
      <c r="T197" s="43" t="str">
        <f ca="1">IFERROR(INDEX(Data!$A$1:R$1002,_xlfn.AGGREGATE(15,6,(OFFSET(Data!$A$1,0,MATCH(T$6,Data!$1:$1,0)-1,1000,1)=IF(T$7="","Yes",T$7))/(OFFSET(Data!$A$1,0,MATCH(T$6,Data!$1:$1,0)-1,1000,1)=IF(T$7="","Yes",T$7))*ROW(Data!$C$1:$C$1002),ROW(T197)-ROW(T$7)),1),"")</f>
        <v/>
      </c>
      <c r="U197" s="43" t="str">
        <f ca="1">IF(V197="","",IF(INDEX(Data!$BR:$BR,MATCH(V197,Data!$A:$A,0),1)=0,"",INDEX(Data!$BR:$BR,MATCH(V197,Data!$A:$A,0),1)))</f>
        <v/>
      </c>
      <c r="V197" s="43" t="str">
        <f ca="1">IFERROR(INDEX(Data!$A$1:T$1002,_xlfn.AGGREGATE(15,6,(OFFSET(Data!$A$1,0,MATCH(V$6,Data!$1:$1,0)-1,1000,1)=IF(V$7="","Yes",V$7))/(OFFSET(Data!$A$1,0,MATCH(V$6,Data!$1:$1,0)-1,1000,1)=IF(V$7="","Yes",V$7))*ROW(Data!$C$1:$C$1002),ROW(V197)-ROW(V$7)),1),"")</f>
        <v/>
      </c>
      <c r="W197" s="43" t="str">
        <f ca="1">IF(X197="","",IF(INDEX(Data!$BR:$BR,MATCH(X197,Data!$A:$A,0),1)=0,"",INDEX(Data!$BR:$BR,MATCH(X197,Data!$A:$A,0),1)))</f>
        <v/>
      </c>
      <c r="X197" s="43" t="str">
        <f ca="1">IFERROR(INDEX(Data!$A$1:Y$1002,_xlfn.AGGREGATE(15,6,(OFFSET(Data!$A$1,0,MATCH(X$6,Data!$1:$1,0)-1,1000,1)=IF(X$7="","Yes",X$7))/(OFFSET(Data!$A$1,0,MATCH(X$6,Data!$1:$1,0)-1,1000,1)=IF(X$7="","Yes",X$7))*ROW(Data!$C$1:$C$1002),ROW(X197)-ROW(X$7)),1),"")</f>
        <v/>
      </c>
      <c r="Y197" s="43" t="str">
        <f ca="1">IF(Z197="","",IF(INDEX(Data!$BR:$BR,MATCH(Z197,Data!$A:$A,0),1)=0,"",INDEX(Data!$BR:$BR,MATCH(Z197,Data!$A:$A,0),1)))</f>
        <v/>
      </c>
      <c r="Z197" s="43" t="str">
        <f ca="1">IFERROR(INDEX(Data!$A$1:AA$1002,_xlfn.AGGREGATE(15,6,(OFFSET(Data!$A$1,0,MATCH(Z$6,Data!$1:$1,0)-1,1000,1)=IF(Z$7="","Yes",Z$7))/(OFFSET(Data!$A$1,0,MATCH(Z$6,Data!$1:$1,0)-1,1000,1)=IF(Z$7="","Yes",Z$7))*ROW(Data!$C$1:$C$1002),ROW(Z197)-ROW(Z$7)),1),"")</f>
        <v/>
      </c>
      <c r="AA197" s="43" t="str">
        <f ca="1">IF(AB197="","",IF(INDEX(Data!$BR:$BR,MATCH(AB197,Data!$A:$A,0),1)=0,"",INDEX(Data!$BR:$BR,MATCH(AB197,Data!$A:$A,0),1)))</f>
        <v/>
      </c>
      <c r="AB197" s="43" t="str">
        <f ca="1">IFERROR(INDEX(Data!$A$1:AC$1002,_xlfn.AGGREGATE(15,6,(OFFSET(Data!$A$1,0,MATCH(AB$6,Data!$1:$1,0)-1,1000,1)=IF(AB$7="","Yes",AB$7))/(OFFSET(Data!$A$1,0,MATCH(AB$6,Data!$1:$1,0)-1,1000,1)=IF(AB$7="","Yes",AB$7))*ROW(Data!$C$1:$C$1002),ROW(AB197)-ROW(AB$7)),1),"")</f>
        <v/>
      </c>
      <c r="AC197" s="43" t="str">
        <f ca="1">IF(AD197="","",IF(INDEX(Data!$BR:$BR,MATCH(AD197,Data!$A:$A,0),1)=0,"",INDEX(Data!$BR:$BR,MATCH(AD197,Data!$A:$A,0),1)))</f>
        <v/>
      </c>
      <c r="AD197" s="43" t="str">
        <f ca="1">IFERROR(INDEX(Data!$A$1:AE$1002,_xlfn.AGGREGATE(15,6,(OFFSET(Data!$A$1,0,MATCH(AD$6,Data!$1:$1,0)-1,1000,1)=IF(AD$7="","Yes",AD$7))/(OFFSET(Data!$A$1,0,MATCH(AD$6,Data!$1:$1,0)-1,1000,1)=IF(AD$7="","Yes",AD$7))*ROW(Data!$C$1:$C$1002),ROW(AD197)-ROW(AD$7)),1),"")</f>
        <v/>
      </c>
      <c r="AE197" s="43" t="str">
        <f ca="1">IF(AF197="","",IF(INDEX(Data!$BR:$BR,MATCH(AF197,Data!$A:$A,0),1)=0,"",INDEX(Data!$BR:$BR,MATCH(AF197,Data!$A:$A,0),1)))</f>
        <v/>
      </c>
      <c r="AF197" s="43" t="str">
        <f ca="1">IFERROR(INDEX(Data!$A$1:AM$1002,_xlfn.AGGREGATE(15,6,(OFFSET(Data!$A$1,0,MATCH(AF$6,Data!$1:$1,0)-1,1000,1)=IF(AF$7="","Yes",AF$7))/(OFFSET(Data!$A$1,0,MATCH(AF$6,Data!$1:$1,0)-1,1000,1)=IF(AF$7="","Yes",AF$7))*ROW(Data!$C$1:$C$1002),ROW(AF197)-ROW(AF$7)),1),"")</f>
        <v/>
      </c>
      <c r="AG197" s="43" t="str">
        <f ca="1">IF(AH197="","",IF(INDEX(Data!$BR:$BR,MATCH(AH197,Data!$A:$A,0),1)=0,"",INDEX(Data!$BR:$BR,MATCH(AH197,Data!$A:$A,0),1)))</f>
        <v/>
      </c>
      <c r="AH197" s="43" t="str">
        <f ca="1">IFERROR(INDEX(Data!$A$1:AO$1002,_xlfn.AGGREGATE(15,6,(OFFSET(Data!$A$1,0,MATCH(AH$6,Data!$1:$1,0)-1,1000,1)=IF(AH$7="","Yes",AH$7))/(OFFSET(Data!$A$1,0,MATCH(AH$6,Data!$1:$1,0)-1,1000,1)=IF(AH$7="","Yes",AH$7))*ROW(Data!$C$1:$C$1002),ROW(AH197)-ROW(AH$7)),1),"")</f>
        <v/>
      </c>
      <c r="AI197" s="43" t="str">
        <f ca="1">IF(AJ197="","",IF(INDEX(Data!$BR:$BR,MATCH(AJ197,Data!$A:$A,0),1)=0,"",INDEX(Data!$BR:$BR,MATCH(AJ197,Data!$A:$A,0),1)))</f>
        <v/>
      </c>
      <c r="AJ197" s="43" t="str">
        <f ca="1">IFERROR(INDEX(Data!$A$1:AQ$1002,_xlfn.AGGREGATE(15,6,(OFFSET(Data!$A$1,0,MATCH(AJ$6,Data!$1:$1,0)-1,1000,1)=IF(AJ$7="","Yes",AJ$7))/(OFFSET(Data!$A$1,0,MATCH(AJ$6,Data!$1:$1,0)-1,1000,1)=IF(AJ$7="","Yes",AJ$7))*ROW(Data!$C$1:$C$1002),ROW(AJ197)-ROW(AJ$7)),1),"")</f>
        <v/>
      </c>
      <c r="AK197" s="43" t="str">
        <f ca="1">IF(AL197="","",IF(INDEX(Data!$BR:$BR,MATCH(AL197,Data!$A:$A,0),1)=0,"",INDEX(Data!$BR:$BR,MATCH(AL197,Data!$A:$A,0),1)))</f>
        <v/>
      </c>
      <c r="AL197" s="43" t="str">
        <f ca="1">IFERROR(INDEX(Data!$A$1:AS$1002,_xlfn.AGGREGATE(15,6,(OFFSET(Data!$A$1,0,MATCH(AL$6,Data!$1:$1,0)-1,1000,1)=IF(AL$7="","Yes",AL$7))/(OFFSET(Data!$A$1,0,MATCH(AL$6,Data!$1:$1,0)-1,1000,1)=IF(AL$7="","Yes",AL$7))*ROW(Data!$C$1:$C$1002),ROW(AL197)-ROW(AL$7)),1),"")</f>
        <v/>
      </c>
      <c r="AM197" s="43" t="str">
        <f ca="1">IF(AN197="","",IF(INDEX(Data!$BR:$BR,MATCH(AN197,Data!$A:$A,0),1)=0,"",INDEX(Data!$BR:$BR,MATCH(AN197,Data!$A:$A,0),1)))</f>
        <v/>
      </c>
      <c r="AN197" s="43" t="str">
        <f ca="1">IFERROR(INDEX(Data!$A$1:AU$1002,_xlfn.AGGREGATE(15,6,(OFFSET(Data!$A$1,0,MATCH(AN$6,Data!$1:$1,0)-1,1000,1)=IF(AN$7="","Yes",AN$7))/(OFFSET(Data!$A$1,0,MATCH(AN$6,Data!$1:$1,0)-1,1000,1)=IF(AN$7="","Yes",AN$7))*ROW(Data!$C$1:$C$1002),ROW(AN197)-ROW(AN$7)),1),"")</f>
        <v/>
      </c>
    </row>
    <row r="198" spans="1:40" x14ac:dyDescent="0.4">
      <c r="A198" s="43" t="str">
        <f ca="1">IF(B198="","",IF(INDEX(Data!$BR:$BR,MATCH(B198,Data!$A:$A,0),1)=0,"",INDEX(Data!$BR:$BR,MATCH(B198,Data!$A:$A,0),1)))</f>
        <v/>
      </c>
      <c r="B198" s="43" t="str">
        <f ca="1">IFERROR(INDEX(Data!A$1:$A$1002,_xlfn.AGGREGATE(15,6,(OFFSET(Data!$A$1,0,MATCH(B$6,Data!$1:$1,0)-1,1000,1)=IF(B$7="","Yes",B$7))/(OFFSET(Data!$A$1,0,MATCH(B$6,Data!$1:$1,0)-1,1000,1)=IF(B$7="","Yes",B$7))*ROW(Data!$C$1:$C$1002),ROW(B198)-ROW(B$7)),1),"")</f>
        <v/>
      </c>
      <c r="C198" s="43" t="str">
        <f ca="1">IF(D198="","",IF(INDEX(Data!$BR:$BR,MATCH(D198,Data!$A:$A,0),1)=0,"",INDEX(Data!$BR:$BR,MATCH(D198,Data!$A:$A,0),1)))</f>
        <v/>
      </c>
      <c r="D198" s="43" t="str">
        <f ca="1">IFERROR(INDEX(Data!$A$1:C$1002,_xlfn.AGGREGATE(15,6,(OFFSET(Data!$A$1,0,MATCH(D$6,Data!$1:$1,0)-1,1000,1)=IF(D$7="","Yes",D$7))/(OFFSET(Data!$A$1,0,MATCH(D$6,Data!$1:$1,0)-1,1000,1)=IF(D$7="","Yes",D$7))*ROW(Data!$C$1:$C$1002),ROW(D198)-ROW(D$7)),1),"")</f>
        <v/>
      </c>
      <c r="E198" s="43" t="str">
        <f ca="1">IF(F198="","",IF(INDEX(Data!$BR:$BR,MATCH(F198,Data!$A:$A,0),1)=0,"",INDEX(Data!$BR:$BR,MATCH(F198,Data!$A:$A,0),1)))</f>
        <v/>
      </c>
      <c r="F198" s="43" t="str">
        <f ca="1">IFERROR(INDEX(Data!$A$1:E$1002,_xlfn.AGGREGATE(15,6,(OFFSET(Data!$A$1,0,MATCH(F$6,Data!$1:$1,0)-1,1000,1)=IF(F$7="","Yes",F$7))/(OFFSET(Data!$A$1,0,MATCH(F$6,Data!$1:$1,0)-1,1000,1)=IF(F$7="","Yes",F$7))*ROW(Data!$C$1:$C$1002),ROW(F198)-ROW(F$7)),1),"")</f>
        <v/>
      </c>
      <c r="G198" s="43" t="str">
        <f ca="1">IF(H198="","",IF(INDEX(Data!$BR:$BR,MATCH(H198,Data!$A:$A,0),1)=0,"",INDEX(Data!$BR:$BR,MATCH(H198,Data!$A:$A,0),1)))</f>
        <v/>
      </c>
      <c r="H198" s="43" t="str">
        <f ca="1">IFERROR(INDEX(Data!$A$1:G$1002,_xlfn.AGGREGATE(15,6,(OFFSET(Data!$A$1,0,MATCH(H$6,Data!$1:$1,0)-1,1000,1)=IF(H$7="","Yes",H$7))/(OFFSET(Data!$A$1,0,MATCH(H$6,Data!$1:$1,0)-1,1000,1)=IF(H$7="","Yes",H$7))*ROW(Data!$C$1:$C$1002),ROW(H198)-ROW(H$7)),1),"")</f>
        <v/>
      </c>
      <c r="I198" s="43" t="str">
        <f ca="1">IF(J198="","",IF(INDEX(Data!$BR:$BR,MATCH(J198,Data!$A:$A,0),1)=0,"",INDEX(Data!$BR:$BR,MATCH(J198,Data!$A:$A,0),1)))</f>
        <v/>
      </c>
      <c r="J198" s="43" t="str">
        <f ca="1">IFERROR(INDEX(Data!$A$1:I$1002,_xlfn.AGGREGATE(15,6,(OFFSET(Data!$A$1,0,MATCH(J$6,Data!$1:$1,0)-1,1000,1)=IF(J$7="","Yes",J$7))/(OFFSET(Data!$A$1,0,MATCH(J$6,Data!$1:$1,0)-1,1000,1)=IF(J$7="","Yes",J$7))*ROW(Data!$C$1:$C$1002),ROW(J198)-ROW(J$7)),1),"")</f>
        <v/>
      </c>
      <c r="K198" s="43" t="str">
        <f ca="1">IF(L198="","",IF(INDEX(Data!$BR:$BR,MATCH(L198,Data!$A:$A,0),1)=0,"",INDEX(Data!$BR:$BR,MATCH(L198,Data!$A:$A,0),1)))</f>
        <v/>
      </c>
      <c r="L198" s="43" t="str">
        <f ca="1">IFERROR(INDEX(Data!$A$1:K$1002,_xlfn.AGGREGATE(15,6,(OFFSET(Data!$A$1,0,MATCH(L$6,Data!$1:$1,0)-1,1000,1)=IF(L$7="","Yes",L$7))/(OFFSET(Data!$A$1,0,MATCH(L$6,Data!$1:$1,0)-1,1000,1)=IF(L$7="","Yes",L$7))*ROW(Data!$C$1:$C$1002),ROW(L198)-ROW(L$7)),1),"")</f>
        <v/>
      </c>
      <c r="M198" s="43" t="str">
        <f ca="1">IF(N198="","",IF(INDEX(Data!$BR:$BR,MATCH(N198,Data!$A:$A,0),1)=0,"",INDEX(Data!$BR:$BR,MATCH(N198,Data!$A:$A,0),1)))</f>
        <v/>
      </c>
      <c r="N198" s="43" t="str">
        <f ca="1">IFERROR(INDEX(Data!$A$1:M$1002,_xlfn.AGGREGATE(15,6,(OFFSET(Data!$A$1,0,MATCH(N$6,Data!$1:$1,0)-1,1000,1)=IF(N$7="","Yes",N$7))/(OFFSET(Data!$A$1,0,MATCH(N$6,Data!$1:$1,0)-1,1000,1)=IF(N$7="","Yes",N$7))*ROW(Data!$C$1:$C$1002),ROW(N198)-ROW(N$7)),1),"")</f>
        <v/>
      </c>
      <c r="O198" s="43" t="str">
        <f ca="1">IF(P198="","",IF(INDEX(Data!$BR:$BR,MATCH(P198,Data!$A:$A,0),1)=0,"",INDEX(Data!$BR:$BR,MATCH(P198,Data!$A:$A,0),1)))</f>
        <v/>
      </c>
      <c r="P198" s="43" t="str">
        <f ca="1">IFERROR(INDEX(Data!$A$1:O$1002,_xlfn.AGGREGATE(15,6,(OFFSET(Data!$A$1,0,MATCH(P$6,Data!$1:$1,0)-1,1000,1)=IF(P$7="","Yes",P$7))/(OFFSET(Data!$A$1,0,MATCH(P$6,Data!$1:$1,0)-1,1000,1)=IF(P$7="","Yes",P$7))*ROW(Data!$C$1:$C$1002),ROW(P198)-ROW(P$7)),1),"")</f>
        <v/>
      </c>
      <c r="Q198" s="43" t="str">
        <f ca="1">IF(R198="","",IF(INDEX(Data!$BR:$BR,MATCH(R198,Data!$A:$A,0),1)=0,"",INDEX(Data!$BR:$BR,MATCH(R198,Data!$A:$A,0),1)))</f>
        <v/>
      </c>
      <c r="R198" s="43" t="str">
        <f ca="1">IFERROR(INDEX(Data!$A$1:Q$1002,_xlfn.AGGREGATE(15,6,(OFFSET(Data!$A$1,0,MATCH(R$6,Data!$1:$1,0)-1,1000,1)=IF(R$7="","Yes",R$7))/(OFFSET(Data!$A$1,0,MATCH(R$6,Data!$1:$1,0)-1,1000,1)=IF(R$7="","Yes",R$7))*ROW(Data!$C$1:$C$1002),ROW(R198)-ROW(R$7)),1),"")</f>
        <v/>
      </c>
      <c r="S198" s="43" t="str">
        <f ca="1">IF(T198="","",IF(INDEX(Data!$BR:$BR,MATCH(T198,Data!$A:$A,0),1)=0,"",INDEX(Data!$BR:$BR,MATCH(T198,Data!$A:$A,0),1)))</f>
        <v/>
      </c>
      <c r="T198" s="43" t="str">
        <f ca="1">IFERROR(INDEX(Data!$A$1:R$1002,_xlfn.AGGREGATE(15,6,(OFFSET(Data!$A$1,0,MATCH(T$6,Data!$1:$1,0)-1,1000,1)=IF(T$7="","Yes",T$7))/(OFFSET(Data!$A$1,0,MATCH(T$6,Data!$1:$1,0)-1,1000,1)=IF(T$7="","Yes",T$7))*ROW(Data!$C$1:$C$1002),ROW(T198)-ROW(T$7)),1),"")</f>
        <v/>
      </c>
      <c r="U198" s="43" t="str">
        <f ca="1">IF(V198="","",IF(INDEX(Data!$BR:$BR,MATCH(V198,Data!$A:$A,0),1)=0,"",INDEX(Data!$BR:$BR,MATCH(V198,Data!$A:$A,0),1)))</f>
        <v/>
      </c>
      <c r="V198" s="43" t="str">
        <f ca="1">IFERROR(INDEX(Data!$A$1:T$1002,_xlfn.AGGREGATE(15,6,(OFFSET(Data!$A$1,0,MATCH(V$6,Data!$1:$1,0)-1,1000,1)=IF(V$7="","Yes",V$7))/(OFFSET(Data!$A$1,0,MATCH(V$6,Data!$1:$1,0)-1,1000,1)=IF(V$7="","Yes",V$7))*ROW(Data!$C$1:$C$1002),ROW(V198)-ROW(V$7)),1),"")</f>
        <v/>
      </c>
      <c r="W198" s="43" t="str">
        <f ca="1">IF(X198="","",IF(INDEX(Data!$BR:$BR,MATCH(X198,Data!$A:$A,0),1)=0,"",INDEX(Data!$BR:$BR,MATCH(X198,Data!$A:$A,0),1)))</f>
        <v/>
      </c>
      <c r="X198" s="43" t="str">
        <f ca="1">IFERROR(INDEX(Data!$A$1:Y$1002,_xlfn.AGGREGATE(15,6,(OFFSET(Data!$A$1,0,MATCH(X$6,Data!$1:$1,0)-1,1000,1)=IF(X$7="","Yes",X$7))/(OFFSET(Data!$A$1,0,MATCH(X$6,Data!$1:$1,0)-1,1000,1)=IF(X$7="","Yes",X$7))*ROW(Data!$C$1:$C$1002),ROW(X198)-ROW(X$7)),1),"")</f>
        <v/>
      </c>
      <c r="Y198" s="43" t="str">
        <f ca="1">IF(Z198="","",IF(INDEX(Data!$BR:$BR,MATCH(Z198,Data!$A:$A,0),1)=0,"",INDEX(Data!$BR:$BR,MATCH(Z198,Data!$A:$A,0),1)))</f>
        <v/>
      </c>
      <c r="Z198" s="43" t="str">
        <f ca="1">IFERROR(INDEX(Data!$A$1:AA$1002,_xlfn.AGGREGATE(15,6,(OFFSET(Data!$A$1,0,MATCH(Z$6,Data!$1:$1,0)-1,1000,1)=IF(Z$7="","Yes",Z$7))/(OFFSET(Data!$A$1,0,MATCH(Z$6,Data!$1:$1,0)-1,1000,1)=IF(Z$7="","Yes",Z$7))*ROW(Data!$C$1:$C$1002),ROW(Z198)-ROW(Z$7)),1),"")</f>
        <v/>
      </c>
      <c r="AA198" s="43" t="str">
        <f ca="1">IF(AB198="","",IF(INDEX(Data!$BR:$BR,MATCH(AB198,Data!$A:$A,0),1)=0,"",INDEX(Data!$BR:$BR,MATCH(AB198,Data!$A:$A,0),1)))</f>
        <v/>
      </c>
      <c r="AB198" s="43" t="str">
        <f ca="1">IFERROR(INDEX(Data!$A$1:AC$1002,_xlfn.AGGREGATE(15,6,(OFFSET(Data!$A$1,0,MATCH(AB$6,Data!$1:$1,0)-1,1000,1)=IF(AB$7="","Yes",AB$7))/(OFFSET(Data!$A$1,0,MATCH(AB$6,Data!$1:$1,0)-1,1000,1)=IF(AB$7="","Yes",AB$7))*ROW(Data!$C$1:$C$1002),ROW(AB198)-ROW(AB$7)),1),"")</f>
        <v/>
      </c>
      <c r="AC198" s="43" t="str">
        <f ca="1">IF(AD198="","",IF(INDEX(Data!$BR:$BR,MATCH(AD198,Data!$A:$A,0),1)=0,"",INDEX(Data!$BR:$BR,MATCH(AD198,Data!$A:$A,0),1)))</f>
        <v/>
      </c>
      <c r="AD198" s="43" t="str">
        <f ca="1">IFERROR(INDEX(Data!$A$1:AE$1002,_xlfn.AGGREGATE(15,6,(OFFSET(Data!$A$1,0,MATCH(AD$6,Data!$1:$1,0)-1,1000,1)=IF(AD$7="","Yes",AD$7))/(OFFSET(Data!$A$1,0,MATCH(AD$6,Data!$1:$1,0)-1,1000,1)=IF(AD$7="","Yes",AD$7))*ROW(Data!$C$1:$C$1002),ROW(AD198)-ROW(AD$7)),1),"")</f>
        <v/>
      </c>
      <c r="AE198" s="43" t="str">
        <f ca="1">IF(AF198="","",IF(INDEX(Data!$BR:$BR,MATCH(AF198,Data!$A:$A,0),1)=0,"",INDEX(Data!$BR:$BR,MATCH(AF198,Data!$A:$A,0),1)))</f>
        <v/>
      </c>
      <c r="AF198" s="43" t="str">
        <f ca="1">IFERROR(INDEX(Data!$A$1:AM$1002,_xlfn.AGGREGATE(15,6,(OFFSET(Data!$A$1,0,MATCH(AF$6,Data!$1:$1,0)-1,1000,1)=IF(AF$7="","Yes",AF$7))/(OFFSET(Data!$A$1,0,MATCH(AF$6,Data!$1:$1,0)-1,1000,1)=IF(AF$7="","Yes",AF$7))*ROW(Data!$C$1:$C$1002),ROW(AF198)-ROW(AF$7)),1),"")</f>
        <v/>
      </c>
      <c r="AG198" s="43" t="str">
        <f ca="1">IF(AH198="","",IF(INDEX(Data!$BR:$BR,MATCH(AH198,Data!$A:$A,0),1)=0,"",INDEX(Data!$BR:$BR,MATCH(AH198,Data!$A:$A,0),1)))</f>
        <v/>
      </c>
      <c r="AH198" s="43" t="str">
        <f ca="1">IFERROR(INDEX(Data!$A$1:AO$1002,_xlfn.AGGREGATE(15,6,(OFFSET(Data!$A$1,0,MATCH(AH$6,Data!$1:$1,0)-1,1000,1)=IF(AH$7="","Yes",AH$7))/(OFFSET(Data!$A$1,0,MATCH(AH$6,Data!$1:$1,0)-1,1000,1)=IF(AH$7="","Yes",AH$7))*ROW(Data!$C$1:$C$1002),ROW(AH198)-ROW(AH$7)),1),"")</f>
        <v/>
      </c>
      <c r="AI198" s="43" t="str">
        <f ca="1">IF(AJ198="","",IF(INDEX(Data!$BR:$BR,MATCH(AJ198,Data!$A:$A,0),1)=0,"",INDEX(Data!$BR:$BR,MATCH(AJ198,Data!$A:$A,0),1)))</f>
        <v/>
      </c>
      <c r="AJ198" s="43" t="str">
        <f ca="1">IFERROR(INDEX(Data!$A$1:AQ$1002,_xlfn.AGGREGATE(15,6,(OFFSET(Data!$A$1,0,MATCH(AJ$6,Data!$1:$1,0)-1,1000,1)=IF(AJ$7="","Yes",AJ$7))/(OFFSET(Data!$A$1,0,MATCH(AJ$6,Data!$1:$1,0)-1,1000,1)=IF(AJ$7="","Yes",AJ$7))*ROW(Data!$C$1:$C$1002),ROW(AJ198)-ROW(AJ$7)),1),"")</f>
        <v/>
      </c>
      <c r="AK198" s="43" t="str">
        <f ca="1">IF(AL198="","",IF(INDEX(Data!$BR:$BR,MATCH(AL198,Data!$A:$A,0),1)=0,"",INDEX(Data!$BR:$BR,MATCH(AL198,Data!$A:$A,0),1)))</f>
        <v/>
      </c>
      <c r="AL198" s="43" t="str">
        <f ca="1">IFERROR(INDEX(Data!$A$1:AS$1002,_xlfn.AGGREGATE(15,6,(OFFSET(Data!$A$1,0,MATCH(AL$6,Data!$1:$1,0)-1,1000,1)=IF(AL$7="","Yes",AL$7))/(OFFSET(Data!$A$1,0,MATCH(AL$6,Data!$1:$1,0)-1,1000,1)=IF(AL$7="","Yes",AL$7))*ROW(Data!$C$1:$C$1002),ROW(AL198)-ROW(AL$7)),1),"")</f>
        <v/>
      </c>
      <c r="AM198" s="43" t="str">
        <f ca="1">IF(AN198="","",IF(INDEX(Data!$BR:$BR,MATCH(AN198,Data!$A:$A,0),1)=0,"",INDEX(Data!$BR:$BR,MATCH(AN198,Data!$A:$A,0),1)))</f>
        <v/>
      </c>
      <c r="AN198" s="43" t="str">
        <f ca="1">IFERROR(INDEX(Data!$A$1:AU$1002,_xlfn.AGGREGATE(15,6,(OFFSET(Data!$A$1,0,MATCH(AN$6,Data!$1:$1,0)-1,1000,1)=IF(AN$7="","Yes",AN$7))/(OFFSET(Data!$A$1,0,MATCH(AN$6,Data!$1:$1,0)-1,1000,1)=IF(AN$7="","Yes",AN$7))*ROW(Data!$C$1:$C$1002),ROW(AN198)-ROW(AN$7)),1),"")</f>
        <v/>
      </c>
    </row>
    <row r="199" spans="1:40" x14ac:dyDescent="0.4">
      <c r="A199" s="43" t="str">
        <f ca="1">IF(B199="","",IF(INDEX(Data!$BR:$BR,MATCH(B199,Data!$A:$A,0),1)=0,"",INDEX(Data!$BR:$BR,MATCH(B199,Data!$A:$A,0),1)))</f>
        <v/>
      </c>
      <c r="B199" s="43" t="str">
        <f ca="1">IFERROR(INDEX(Data!A$1:$A$1002,_xlfn.AGGREGATE(15,6,(OFFSET(Data!$A$1,0,MATCH(B$6,Data!$1:$1,0)-1,1000,1)=IF(B$7="","Yes",B$7))/(OFFSET(Data!$A$1,0,MATCH(B$6,Data!$1:$1,0)-1,1000,1)=IF(B$7="","Yes",B$7))*ROW(Data!$C$1:$C$1002),ROW(B199)-ROW(B$7)),1),"")</f>
        <v/>
      </c>
      <c r="C199" s="43" t="str">
        <f ca="1">IF(D199="","",IF(INDEX(Data!$BR:$BR,MATCH(D199,Data!$A:$A,0),1)=0,"",INDEX(Data!$BR:$BR,MATCH(D199,Data!$A:$A,0),1)))</f>
        <v/>
      </c>
      <c r="D199" s="43" t="str">
        <f ca="1">IFERROR(INDEX(Data!$A$1:C$1002,_xlfn.AGGREGATE(15,6,(OFFSET(Data!$A$1,0,MATCH(D$6,Data!$1:$1,0)-1,1000,1)=IF(D$7="","Yes",D$7))/(OFFSET(Data!$A$1,0,MATCH(D$6,Data!$1:$1,0)-1,1000,1)=IF(D$7="","Yes",D$7))*ROW(Data!$C$1:$C$1002),ROW(D199)-ROW(D$7)),1),"")</f>
        <v/>
      </c>
      <c r="E199" s="43" t="str">
        <f ca="1">IF(F199="","",IF(INDEX(Data!$BR:$BR,MATCH(F199,Data!$A:$A,0),1)=0,"",INDEX(Data!$BR:$BR,MATCH(F199,Data!$A:$A,0),1)))</f>
        <v/>
      </c>
      <c r="F199" s="43" t="str">
        <f ca="1">IFERROR(INDEX(Data!$A$1:E$1002,_xlfn.AGGREGATE(15,6,(OFFSET(Data!$A$1,0,MATCH(F$6,Data!$1:$1,0)-1,1000,1)=IF(F$7="","Yes",F$7))/(OFFSET(Data!$A$1,0,MATCH(F$6,Data!$1:$1,0)-1,1000,1)=IF(F$7="","Yes",F$7))*ROW(Data!$C$1:$C$1002),ROW(F199)-ROW(F$7)),1),"")</f>
        <v/>
      </c>
      <c r="G199" s="43" t="str">
        <f ca="1">IF(H199="","",IF(INDEX(Data!$BR:$BR,MATCH(H199,Data!$A:$A,0),1)=0,"",INDEX(Data!$BR:$BR,MATCH(H199,Data!$A:$A,0),1)))</f>
        <v/>
      </c>
      <c r="H199" s="43" t="str">
        <f ca="1">IFERROR(INDEX(Data!$A$1:G$1002,_xlfn.AGGREGATE(15,6,(OFFSET(Data!$A$1,0,MATCH(H$6,Data!$1:$1,0)-1,1000,1)=IF(H$7="","Yes",H$7))/(OFFSET(Data!$A$1,0,MATCH(H$6,Data!$1:$1,0)-1,1000,1)=IF(H$7="","Yes",H$7))*ROW(Data!$C$1:$C$1002),ROW(H199)-ROW(H$7)),1),"")</f>
        <v/>
      </c>
      <c r="I199" s="43" t="str">
        <f ca="1">IF(J199="","",IF(INDEX(Data!$BR:$BR,MATCH(J199,Data!$A:$A,0),1)=0,"",INDEX(Data!$BR:$BR,MATCH(J199,Data!$A:$A,0),1)))</f>
        <v/>
      </c>
      <c r="J199" s="43" t="str">
        <f ca="1">IFERROR(INDEX(Data!$A$1:I$1002,_xlfn.AGGREGATE(15,6,(OFFSET(Data!$A$1,0,MATCH(J$6,Data!$1:$1,0)-1,1000,1)=IF(J$7="","Yes",J$7))/(OFFSET(Data!$A$1,0,MATCH(J$6,Data!$1:$1,0)-1,1000,1)=IF(J$7="","Yes",J$7))*ROW(Data!$C$1:$C$1002),ROW(J199)-ROW(J$7)),1),"")</f>
        <v/>
      </c>
      <c r="K199" s="43" t="str">
        <f ca="1">IF(L199="","",IF(INDEX(Data!$BR:$BR,MATCH(L199,Data!$A:$A,0),1)=0,"",INDEX(Data!$BR:$BR,MATCH(L199,Data!$A:$A,0),1)))</f>
        <v/>
      </c>
      <c r="L199" s="43" t="str">
        <f ca="1">IFERROR(INDEX(Data!$A$1:K$1002,_xlfn.AGGREGATE(15,6,(OFFSET(Data!$A$1,0,MATCH(L$6,Data!$1:$1,0)-1,1000,1)=IF(L$7="","Yes",L$7))/(OFFSET(Data!$A$1,0,MATCH(L$6,Data!$1:$1,0)-1,1000,1)=IF(L$7="","Yes",L$7))*ROW(Data!$C$1:$C$1002),ROW(L199)-ROW(L$7)),1),"")</f>
        <v/>
      </c>
      <c r="M199" s="43" t="str">
        <f ca="1">IF(N199="","",IF(INDEX(Data!$BR:$BR,MATCH(N199,Data!$A:$A,0),1)=0,"",INDEX(Data!$BR:$BR,MATCH(N199,Data!$A:$A,0),1)))</f>
        <v/>
      </c>
      <c r="N199" s="43" t="str">
        <f ca="1">IFERROR(INDEX(Data!$A$1:M$1002,_xlfn.AGGREGATE(15,6,(OFFSET(Data!$A$1,0,MATCH(N$6,Data!$1:$1,0)-1,1000,1)=IF(N$7="","Yes",N$7))/(OFFSET(Data!$A$1,0,MATCH(N$6,Data!$1:$1,0)-1,1000,1)=IF(N$7="","Yes",N$7))*ROW(Data!$C$1:$C$1002),ROW(N199)-ROW(N$7)),1),"")</f>
        <v/>
      </c>
      <c r="O199" s="43" t="str">
        <f ca="1">IF(P199="","",IF(INDEX(Data!$BR:$BR,MATCH(P199,Data!$A:$A,0),1)=0,"",INDEX(Data!$BR:$BR,MATCH(P199,Data!$A:$A,0),1)))</f>
        <v/>
      </c>
      <c r="P199" s="43" t="str">
        <f ca="1">IFERROR(INDEX(Data!$A$1:O$1002,_xlfn.AGGREGATE(15,6,(OFFSET(Data!$A$1,0,MATCH(P$6,Data!$1:$1,0)-1,1000,1)=IF(P$7="","Yes",P$7))/(OFFSET(Data!$A$1,0,MATCH(P$6,Data!$1:$1,0)-1,1000,1)=IF(P$7="","Yes",P$7))*ROW(Data!$C$1:$C$1002),ROW(P199)-ROW(P$7)),1),"")</f>
        <v/>
      </c>
      <c r="Q199" s="43" t="str">
        <f ca="1">IF(R199="","",IF(INDEX(Data!$BR:$BR,MATCH(R199,Data!$A:$A,0),1)=0,"",INDEX(Data!$BR:$BR,MATCH(R199,Data!$A:$A,0),1)))</f>
        <v/>
      </c>
      <c r="R199" s="43" t="str">
        <f ca="1">IFERROR(INDEX(Data!$A$1:Q$1002,_xlfn.AGGREGATE(15,6,(OFFSET(Data!$A$1,0,MATCH(R$6,Data!$1:$1,0)-1,1000,1)=IF(R$7="","Yes",R$7))/(OFFSET(Data!$A$1,0,MATCH(R$6,Data!$1:$1,0)-1,1000,1)=IF(R$7="","Yes",R$7))*ROW(Data!$C$1:$C$1002),ROW(R199)-ROW(R$7)),1),"")</f>
        <v/>
      </c>
      <c r="S199" s="43" t="str">
        <f ca="1">IF(T199="","",IF(INDEX(Data!$BR:$BR,MATCH(T199,Data!$A:$A,0),1)=0,"",INDEX(Data!$BR:$BR,MATCH(T199,Data!$A:$A,0),1)))</f>
        <v/>
      </c>
      <c r="T199" s="43" t="str">
        <f ca="1">IFERROR(INDEX(Data!$A$1:R$1002,_xlfn.AGGREGATE(15,6,(OFFSET(Data!$A$1,0,MATCH(T$6,Data!$1:$1,0)-1,1000,1)=IF(T$7="","Yes",T$7))/(OFFSET(Data!$A$1,0,MATCH(T$6,Data!$1:$1,0)-1,1000,1)=IF(T$7="","Yes",T$7))*ROW(Data!$C$1:$C$1002),ROW(T199)-ROW(T$7)),1),"")</f>
        <v/>
      </c>
      <c r="U199" s="43" t="str">
        <f ca="1">IF(V199="","",IF(INDEX(Data!$BR:$BR,MATCH(V199,Data!$A:$A,0),1)=0,"",INDEX(Data!$BR:$BR,MATCH(V199,Data!$A:$A,0),1)))</f>
        <v/>
      </c>
      <c r="V199" s="43" t="str">
        <f ca="1">IFERROR(INDEX(Data!$A$1:T$1002,_xlfn.AGGREGATE(15,6,(OFFSET(Data!$A$1,0,MATCH(V$6,Data!$1:$1,0)-1,1000,1)=IF(V$7="","Yes",V$7))/(OFFSET(Data!$A$1,0,MATCH(V$6,Data!$1:$1,0)-1,1000,1)=IF(V$7="","Yes",V$7))*ROW(Data!$C$1:$C$1002),ROW(V199)-ROW(V$7)),1),"")</f>
        <v/>
      </c>
      <c r="W199" s="43" t="str">
        <f ca="1">IF(X199="","",IF(INDEX(Data!$BR:$BR,MATCH(X199,Data!$A:$A,0),1)=0,"",INDEX(Data!$BR:$BR,MATCH(X199,Data!$A:$A,0),1)))</f>
        <v/>
      </c>
      <c r="X199" s="43" t="str">
        <f ca="1">IFERROR(INDEX(Data!$A$1:Y$1002,_xlfn.AGGREGATE(15,6,(OFFSET(Data!$A$1,0,MATCH(X$6,Data!$1:$1,0)-1,1000,1)=IF(X$7="","Yes",X$7))/(OFFSET(Data!$A$1,0,MATCH(X$6,Data!$1:$1,0)-1,1000,1)=IF(X$7="","Yes",X$7))*ROW(Data!$C$1:$C$1002),ROW(X199)-ROW(X$7)),1),"")</f>
        <v/>
      </c>
      <c r="Y199" s="43" t="str">
        <f ca="1">IF(Z199="","",IF(INDEX(Data!$BR:$BR,MATCH(Z199,Data!$A:$A,0),1)=0,"",INDEX(Data!$BR:$BR,MATCH(Z199,Data!$A:$A,0),1)))</f>
        <v/>
      </c>
      <c r="Z199" s="43" t="str">
        <f ca="1">IFERROR(INDEX(Data!$A$1:AA$1002,_xlfn.AGGREGATE(15,6,(OFFSET(Data!$A$1,0,MATCH(Z$6,Data!$1:$1,0)-1,1000,1)=IF(Z$7="","Yes",Z$7))/(OFFSET(Data!$A$1,0,MATCH(Z$6,Data!$1:$1,0)-1,1000,1)=IF(Z$7="","Yes",Z$7))*ROW(Data!$C$1:$C$1002),ROW(Z199)-ROW(Z$7)),1),"")</f>
        <v/>
      </c>
      <c r="AA199" s="43" t="str">
        <f ca="1">IF(AB199="","",IF(INDEX(Data!$BR:$BR,MATCH(AB199,Data!$A:$A,0),1)=0,"",INDEX(Data!$BR:$BR,MATCH(AB199,Data!$A:$A,0),1)))</f>
        <v/>
      </c>
      <c r="AB199" s="43" t="str">
        <f ca="1">IFERROR(INDEX(Data!$A$1:AC$1002,_xlfn.AGGREGATE(15,6,(OFFSET(Data!$A$1,0,MATCH(AB$6,Data!$1:$1,0)-1,1000,1)=IF(AB$7="","Yes",AB$7))/(OFFSET(Data!$A$1,0,MATCH(AB$6,Data!$1:$1,0)-1,1000,1)=IF(AB$7="","Yes",AB$7))*ROW(Data!$C$1:$C$1002),ROW(AB199)-ROW(AB$7)),1),"")</f>
        <v/>
      </c>
      <c r="AC199" s="43" t="str">
        <f ca="1">IF(AD199="","",IF(INDEX(Data!$BR:$BR,MATCH(AD199,Data!$A:$A,0),1)=0,"",INDEX(Data!$BR:$BR,MATCH(AD199,Data!$A:$A,0),1)))</f>
        <v/>
      </c>
      <c r="AD199" s="43" t="str">
        <f ca="1">IFERROR(INDEX(Data!$A$1:AE$1002,_xlfn.AGGREGATE(15,6,(OFFSET(Data!$A$1,0,MATCH(AD$6,Data!$1:$1,0)-1,1000,1)=IF(AD$7="","Yes",AD$7))/(OFFSET(Data!$A$1,0,MATCH(AD$6,Data!$1:$1,0)-1,1000,1)=IF(AD$7="","Yes",AD$7))*ROW(Data!$C$1:$C$1002),ROW(AD199)-ROW(AD$7)),1),"")</f>
        <v/>
      </c>
      <c r="AE199" s="43" t="str">
        <f ca="1">IF(AF199="","",IF(INDEX(Data!$BR:$BR,MATCH(AF199,Data!$A:$A,0),1)=0,"",INDEX(Data!$BR:$BR,MATCH(AF199,Data!$A:$A,0),1)))</f>
        <v/>
      </c>
      <c r="AF199" s="43" t="str">
        <f ca="1">IFERROR(INDEX(Data!$A$1:AM$1002,_xlfn.AGGREGATE(15,6,(OFFSET(Data!$A$1,0,MATCH(AF$6,Data!$1:$1,0)-1,1000,1)=IF(AF$7="","Yes",AF$7))/(OFFSET(Data!$A$1,0,MATCH(AF$6,Data!$1:$1,0)-1,1000,1)=IF(AF$7="","Yes",AF$7))*ROW(Data!$C$1:$C$1002),ROW(AF199)-ROW(AF$7)),1),"")</f>
        <v/>
      </c>
      <c r="AG199" s="43" t="str">
        <f ca="1">IF(AH199="","",IF(INDEX(Data!$BR:$BR,MATCH(AH199,Data!$A:$A,0),1)=0,"",INDEX(Data!$BR:$BR,MATCH(AH199,Data!$A:$A,0),1)))</f>
        <v/>
      </c>
      <c r="AH199" s="43" t="str">
        <f ca="1">IFERROR(INDEX(Data!$A$1:AO$1002,_xlfn.AGGREGATE(15,6,(OFFSET(Data!$A$1,0,MATCH(AH$6,Data!$1:$1,0)-1,1000,1)=IF(AH$7="","Yes",AH$7))/(OFFSET(Data!$A$1,0,MATCH(AH$6,Data!$1:$1,0)-1,1000,1)=IF(AH$7="","Yes",AH$7))*ROW(Data!$C$1:$C$1002),ROW(AH199)-ROW(AH$7)),1),"")</f>
        <v/>
      </c>
      <c r="AI199" s="43" t="str">
        <f ca="1">IF(AJ199="","",IF(INDEX(Data!$BR:$BR,MATCH(AJ199,Data!$A:$A,0),1)=0,"",INDEX(Data!$BR:$BR,MATCH(AJ199,Data!$A:$A,0),1)))</f>
        <v/>
      </c>
      <c r="AJ199" s="43" t="str">
        <f ca="1">IFERROR(INDEX(Data!$A$1:AQ$1002,_xlfn.AGGREGATE(15,6,(OFFSET(Data!$A$1,0,MATCH(AJ$6,Data!$1:$1,0)-1,1000,1)=IF(AJ$7="","Yes",AJ$7))/(OFFSET(Data!$A$1,0,MATCH(AJ$6,Data!$1:$1,0)-1,1000,1)=IF(AJ$7="","Yes",AJ$7))*ROW(Data!$C$1:$C$1002),ROW(AJ199)-ROW(AJ$7)),1),"")</f>
        <v/>
      </c>
      <c r="AK199" s="43" t="str">
        <f ca="1">IF(AL199="","",IF(INDEX(Data!$BR:$BR,MATCH(AL199,Data!$A:$A,0),1)=0,"",INDEX(Data!$BR:$BR,MATCH(AL199,Data!$A:$A,0),1)))</f>
        <v/>
      </c>
      <c r="AL199" s="43" t="str">
        <f ca="1">IFERROR(INDEX(Data!$A$1:AS$1002,_xlfn.AGGREGATE(15,6,(OFFSET(Data!$A$1,0,MATCH(AL$6,Data!$1:$1,0)-1,1000,1)=IF(AL$7="","Yes",AL$7))/(OFFSET(Data!$A$1,0,MATCH(AL$6,Data!$1:$1,0)-1,1000,1)=IF(AL$7="","Yes",AL$7))*ROW(Data!$C$1:$C$1002),ROW(AL199)-ROW(AL$7)),1),"")</f>
        <v/>
      </c>
      <c r="AM199" s="43" t="str">
        <f ca="1">IF(AN199="","",IF(INDEX(Data!$BR:$BR,MATCH(AN199,Data!$A:$A,0),1)=0,"",INDEX(Data!$BR:$BR,MATCH(AN199,Data!$A:$A,0),1)))</f>
        <v/>
      </c>
      <c r="AN199" s="43" t="str">
        <f ca="1">IFERROR(INDEX(Data!$A$1:AU$1002,_xlfn.AGGREGATE(15,6,(OFFSET(Data!$A$1,0,MATCH(AN$6,Data!$1:$1,0)-1,1000,1)=IF(AN$7="","Yes",AN$7))/(OFFSET(Data!$A$1,0,MATCH(AN$6,Data!$1:$1,0)-1,1000,1)=IF(AN$7="","Yes",AN$7))*ROW(Data!$C$1:$C$1002),ROW(AN199)-ROW(AN$7)),1),"")</f>
        <v/>
      </c>
    </row>
    <row r="200" spans="1:40" x14ac:dyDescent="0.4">
      <c r="A200" s="43" t="str">
        <f ca="1">IF(B200="","",IF(INDEX(Data!$BR:$BR,MATCH(B200,Data!$A:$A,0),1)=0,"",INDEX(Data!$BR:$BR,MATCH(B200,Data!$A:$A,0),1)))</f>
        <v/>
      </c>
      <c r="B200" s="43" t="str">
        <f ca="1">IFERROR(INDEX(Data!A$1:$A$1002,_xlfn.AGGREGATE(15,6,(OFFSET(Data!$A$1,0,MATCH(B$6,Data!$1:$1,0)-1,1000,1)=IF(B$7="","Yes",B$7))/(OFFSET(Data!$A$1,0,MATCH(B$6,Data!$1:$1,0)-1,1000,1)=IF(B$7="","Yes",B$7))*ROW(Data!$C$1:$C$1002),ROW(B200)-ROW(B$7)),1),"")</f>
        <v/>
      </c>
      <c r="C200" s="43" t="str">
        <f ca="1">IF(D200="","",IF(INDEX(Data!$BR:$BR,MATCH(D200,Data!$A:$A,0),1)=0,"",INDEX(Data!$BR:$BR,MATCH(D200,Data!$A:$A,0),1)))</f>
        <v/>
      </c>
      <c r="D200" s="43" t="str">
        <f ca="1">IFERROR(INDEX(Data!$A$1:C$1002,_xlfn.AGGREGATE(15,6,(OFFSET(Data!$A$1,0,MATCH(D$6,Data!$1:$1,0)-1,1000,1)=IF(D$7="","Yes",D$7))/(OFFSET(Data!$A$1,0,MATCH(D$6,Data!$1:$1,0)-1,1000,1)=IF(D$7="","Yes",D$7))*ROW(Data!$C$1:$C$1002),ROW(D200)-ROW(D$7)),1),"")</f>
        <v/>
      </c>
      <c r="E200" s="43" t="str">
        <f ca="1">IF(F200="","",IF(INDEX(Data!$BR:$BR,MATCH(F200,Data!$A:$A,0),1)=0,"",INDEX(Data!$BR:$BR,MATCH(F200,Data!$A:$A,0),1)))</f>
        <v/>
      </c>
      <c r="F200" s="43" t="str">
        <f ca="1">IFERROR(INDEX(Data!$A$1:E$1002,_xlfn.AGGREGATE(15,6,(OFFSET(Data!$A$1,0,MATCH(F$6,Data!$1:$1,0)-1,1000,1)=IF(F$7="","Yes",F$7))/(OFFSET(Data!$A$1,0,MATCH(F$6,Data!$1:$1,0)-1,1000,1)=IF(F$7="","Yes",F$7))*ROW(Data!$C$1:$C$1002),ROW(F200)-ROW(F$7)),1),"")</f>
        <v/>
      </c>
      <c r="G200" s="43" t="str">
        <f ca="1">IF(H200="","",IF(INDEX(Data!$BR:$BR,MATCH(H200,Data!$A:$A,0),1)=0,"",INDEX(Data!$BR:$BR,MATCH(H200,Data!$A:$A,0),1)))</f>
        <v/>
      </c>
      <c r="H200" s="43" t="str">
        <f ca="1">IFERROR(INDEX(Data!$A$1:G$1002,_xlfn.AGGREGATE(15,6,(OFFSET(Data!$A$1,0,MATCH(H$6,Data!$1:$1,0)-1,1000,1)=IF(H$7="","Yes",H$7))/(OFFSET(Data!$A$1,0,MATCH(H$6,Data!$1:$1,0)-1,1000,1)=IF(H$7="","Yes",H$7))*ROW(Data!$C$1:$C$1002),ROW(H200)-ROW(H$7)),1),"")</f>
        <v/>
      </c>
      <c r="I200" s="43" t="str">
        <f ca="1">IF(J200="","",IF(INDEX(Data!$BR:$BR,MATCH(J200,Data!$A:$A,0),1)=0,"",INDEX(Data!$BR:$BR,MATCH(J200,Data!$A:$A,0),1)))</f>
        <v/>
      </c>
      <c r="J200" s="43" t="str">
        <f ca="1">IFERROR(INDEX(Data!$A$1:I$1002,_xlfn.AGGREGATE(15,6,(OFFSET(Data!$A$1,0,MATCH(J$6,Data!$1:$1,0)-1,1000,1)=IF(J$7="","Yes",J$7))/(OFFSET(Data!$A$1,0,MATCH(J$6,Data!$1:$1,0)-1,1000,1)=IF(J$7="","Yes",J$7))*ROW(Data!$C$1:$C$1002),ROW(J200)-ROW(J$7)),1),"")</f>
        <v/>
      </c>
      <c r="K200" s="43" t="str">
        <f ca="1">IF(L200="","",IF(INDEX(Data!$BR:$BR,MATCH(L200,Data!$A:$A,0),1)=0,"",INDEX(Data!$BR:$BR,MATCH(L200,Data!$A:$A,0),1)))</f>
        <v/>
      </c>
      <c r="L200" s="43" t="str">
        <f ca="1">IFERROR(INDEX(Data!$A$1:K$1002,_xlfn.AGGREGATE(15,6,(OFFSET(Data!$A$1,0,MATCH(L$6,Data!$1:$1,0)-1,1000,1)=IF(L$7="","Yes",L$7))/(OFFSET(Data!$A$1,0,MATCH(L$6,Data!$1:$1,0)-1,1000,1)=IF(L$7="","Yes",L$7))*ROW(Data!$C$1:$C$1002),ROW(L200)-ROW(L$7)),1),"")</f>
        <v/>
      </c>
      <c r="M200" s="43" t="str">
        <f ca="1">IF(N200="","",IF(INDEX(Data!$BR:$BR,MATCH(N200,Data!$A:$A,0),1)=0,"",INDEX(Data!$BR:$BR,MATCH(N200,Data!$A:$A,0),1)))</f>
        <v/>
      </c>
      <c r="N200" s="43" t="str">
        <f ca="1">IFERROR(INDEX(Data!$A$1:M$1002,_xlfn.AGGREGATE(15,6,(OFFSET(Data!$A$1,0,MATCH(N$6,Data!$1:$1,0)-1,1000,1)=IF(N$7="","Yes",N$7))/(OFFSET(Data!$A$1,0,MATCH(N$6,Data!$1:$1,0)-1,1000,1)=IF(N$7="","Yes",N$7))*ROW(Data!$C$1:$C$1002),ROW(N200)-ROW(N$7)),1),"")</f>
        <v/>
      </c>
      <c r="O200" s="43" t="str">
        <f ca="1">IF(P200="","",IF(INDEX(Data!$BR:$BR,MATCH(P200,Data!$A:$A,0),1)=0,"",INDEX(Data!$BR:$BR,MATCH(P200,Data!$A:$A,0),1)))</f>
        <v/>
      </c>
      <c r="P200" s="43" t="str">
        <f ca="1">IFERROR(INDEX(Data!$A$1:O$1002,_xlfn.AGGREGATE(15,6,(OFFSET(Data!$A$1,0,MATCH(P$6,Data!$1:$1,0)-1,1000,1)=IF(P$7="","Yes",P$7))/(OFFSET(Data!$A$1,0,MATCH(P$6,Data!$1:$1,0)-1,1000,1)=IF(P$7="","Yes",P$7))*ROW(Data!$C$1:$C$1002),ROW(P200)-ROW(P$7)),1),"")</f>
        <v/>
      </c>
      <c r="Q200" s="43" t="str">
        <f ca="1">IF(R200="","",IF(INDEX(Data!$BR:$BR,MATCH(R200,Data!$A:$A,0),1)=0,"",INDEX(Data!$BR:$BR,MATCH(R200,Data!$A:$A,0),1)))</f>
        <v/>
      </c>
      <c r="R200" s="43" t="str">
        <f ca="1">IFERROR(INDEX(Data!$A$1:Q$1002,_xlfn.AGGREGATE(15,6,(OFFSET(Data!$A$1,0,MATCH(R$6,Data!$1:$1,0)-1,1000,1)=IF(R$7="","Yes",R$7))/(OFFSET(Data!$A$1,0,MATCH(R$6,Data!$1:$1,0)-1,1000,1)=IF(R$7="","Yes",R$7))*ROW(Data!$C$1:$C$1002),ROW(R200)-ROW(R$7)),1),"")</f>
        <v/>
      </c>
      <c r="S200" s="43" t="str">
        <f ca="1">IF(T200="","",IF(INDEX(Data!$BR:$BR,MATCH(T200,Data!$A:$A,0),1)=0,"",INDEX(Data!$BR:$BR,MATCH(T200,Data!$A:$A,0),1)))</f>
        <v/>
      </c>
      <c r="T200" s="43" t="str">
        <f ca="1">IFERROR(INDEX(Data!$A$1:R$1002,_xlfn.AGGREGATE(15,6,(OFFSET(Data!$A$1,0,MATCH(T$6,Data!$1:$1,0)-1,1000,1)=IF(T$7="","Yes",T$7))/(OFFSET(Data!$A$1,0,MATCH(T$6,Data!$1:$1,0)-1,1000,1)=IF(T$7="","Yes",T$7))*ROW(Data!$C$1:$C$1002),ROW(T200)-ROW(T$7)),1),"")</f>
        <v/>
      </c>
      <c r="U200" s="43" t="str">
        <f ca="1">IF(V200="","",IF(INDEX(Data!$BR:$BR,MATCH(V200,Data!$A:$A,0),1)=0,"",INDEX(Data!$BR:$BR,MATCH(V200,Data!$A:$A,0),1)))</f>
        <v/>
      </c>
      <c r="V200" s="43" t="str">
        <f ca="1">IFERROR(INDEX(Data!$A$1:T$1002,_xlfn.AGGREGATE(15,6,(OFFSET(Data!$A$1,0,MATCH(V$6,Data!$1:$1,0)-1,1000,1)=IF(V$7="","Yes",V$7))/(OFFSET(Data!$A$1,0,MATCH(V$6,Data!$1:$1,0)-1,1000,1)=IF(V$7="","Yes",V$7))*ROW(Data!$C$1:$C$1002),ROW(V200)-ROW(V$7)),1),"")</f>
        <v/>
      </c>
      <c r="W200" s="43" t="str">
        <f ca="1">IF(X200="","",IF(INDEX(Data!$BR:$BR,MATCH(X200,Data!$A:$A,0),1)=0,"",INDEX(Data!$BR:$BR,MATCH(X200,Data!$A:$A,0),1)))</f>
        <v/>
      </c>
      <c r="X200" s="43" t="str">
        <f ca="1">IFERROR(INDEX(Data!$A$1:Y$1002,_xlfn.AGGREGATE(15,6,(OFFSET(Data!$A$1,0,MATCH(X$6,Data!$1:$1,0)-1,1000,1)=IF(X$7="","Yes",X$7))/(OFFSET(Data!$A$1,0,MATCH(X$6,Data!$1:$1,0)-1,1000,1)=IF(X$7="","Yes",X$7))*ROW(Data!$C$1:$C$1002),ROW(X200)-ROW(X$7)),1),"")</f>
        <v/>
      </c>
      <c r="Y200" s="43" t="str">
        <f ca="1">IF(Z200="","",IF(INDEX(Data!$BR:$BR,MATCH(Z200,Data!$A:$A,0),1)=0,"",INDEX(Data!$BR:$BR,MATCH(Z200,Data!$A:$A,0),1)))</f>
        <v/>
      </c>
      <c r="Z200" s="43" t="str">
        <f ca="1">IFERROR(INDEX(Data!$A$1:AA$1002,_xlfn.AGGREGATE(15,6,(OFFSET(Data!$A$1,0,MATCH(Z$6,Data!$1:$1,0)-1,1000,1)=IF(Z$7="","Yes",Z$7))/(OFFSET(Data!$A$1,0,MATCH(Z$6,Data!$1:$1,0)-1,1000,1)=IF(Z$7="","Yes",Z$7))*ROW(Data!$C$1:$C$1002),ROW(Z200)-ROW(Z$7)),1),"")</f>
        <v/>
      </c>
      <c r="AA200" s="43" t="str">
        <f ca="1">IF(AB200="","",IF(INDEX(Data!$BR:$BR,MATCH(AB200,Data!$A:$A,0),1)=0,"",INDEX(Data!$BR:$BR,MATCH(AB200,Data!$A:$A,0),1)))</f>
        <v/>
      </c>
      <c r="AB200" s="43" t="str">
        <f ca="1">IFERROR(INDEX(Data!$A$1:AC$1002,_xlfn.AGGREGATE(15,6,(OFFSET(Data!$A$1,0,MATCH(AB$6,Data!$1:$1,0)-1,1000,1)=IF(AB$7="","Yes",AB$7))/(OFFSET(Data!$A$1,0,MATCH(AB$6,Data!$1:$1,0)-1,1000,1)=IF(AB$7="","Yes",AB$7))*ROW(Data!$C$1:$C$1002),ROW(AB200)-ROW(AB$7)),1),"")</f>
        <v/>
      </c>
      <c r="AC200" s="43" t="str">
        <f ca="1">IF(AD200="","",IF(INDEX(Data!$BR:$BR,MATCH(AD200,Data!$A:$A,0),1)=0,"",INDEX(Data!$BR:$BR,MATCH(AD200,Data!$A:$A,0),1)))</f>
        <v/>
      </c>
      <c r="AD200" s="43" t="str">
        <f ca="1">IFERROR(INDEX(Data!$A$1:AE$1002,_xlfn.AGGREGATE(15,6,(OFFSET(Data!$A$1,0,MATCH(AD$6,Data!$1:$1,0)-1,1000,1)=IF(AD$7="","Yes",AD$7))/(OFFSET(Data!$A$1,0,MATCH(AD$6,Data!$1:$1,0)-1,1000,1)=IF(AD$7="","Yes",AD$7))*ROW(Data!$C$1:$C$1002),ROW(AD200)-ROW(AD$7)),1),"")</f>
        <v/>
      </c>
      <c r="AE200" s="43" t="str">
        <f ca="1">IF(AF200="","",IF(INDEX(Data!$BR:$BR,MATCH(AF200,Data!$A:$A,0),1)=0,"",INDEX(Data!$BR:$BR,MATCH(AF200,Data!$A:$A,0),1)))</f>
        <v/>
      </c>
      <c r="AF200" s="43" t="str">
        <f ca="1">IFERROR(INDEX(Data!$A$1:AM$1002,_xlfn.AGGREGATE(15,6,(OFFSET(Data!$A$1,0,MATCH(AF$6,Data!$1:$1,0)-1,1000,1)=IF(AF$7="","Yes",AF$7))/(OFFSET(Data!$A$1,0,MATCH(AF$6,Data!$1:$1,0)-1,1000,1)=IF(AF$7="","Yes",AF$7))*ROW(Data!$C$1:$C$1002),ROW(AF200)-ROW(AF$7)),1),"")</f>
        <v/>
      </c>
      <c r="AG200" s="43" t="str">
        <f ca="1">IF(AH200="","",IF(INDEX(Data!$BR:$BR,MATCH(AH200,Data!$A:$A,0),1)=0,"",INDEX(Data!$BR:$BR,MATCH(AH200,Data!$A:$A,0),1)))</f>
        <v/>
      </c>
      <c r="AH200" s="43" t="str">
        <f ca="1">IFERROR(INDEX(Data!$A$1:AO$1002,_xlfn.AGGREGATE(15,6,(OFFSET(Data!$A$1,0,MATCH(AH$6,Data!$1:$1,0)-1,1000,1)=IF(AH$7="","Yes",AH$7))/(OFFSET(Data!$A$1,0,MATCH(AH$6,Data!$1:$1,0)-1,1000,1)=IF(AH$7="","Yes",AH$7))*ROW(Data!$C$1:$C$1002),ROW(AH200)-ROW(AH$7)),1),"")</f>
        <v/>
      </c>
      <c r="AI200" s="43" t="str">
        <f ca="1">IF(AJ200="","",IF(INDEX(Data!$BR:$BR,MATCH(AJ200,Data!$A:$A,0),1)=0,"",INDEX(Data!$BR:$BR,MATCH(AJ200,Data!$A:$A,0),1)))</f>
        <v/>
      </c>
      <c r="AJ200" s="43" t="str">
        <f ca="1">IFERROR(INDEX(Data!$A$1:AQ$1002,_xlfn.AGGREGATE(15,6,(OFFSET(Data!$A$1,0,MATCH(AJ$6,Data!$1:$1,0)-1,1000,1)=IF(AJ$7="","Yes",AJ$7))/(OFFSET(Data!$A$1,0,MATCH(AJ$6,Data!$1:$1,0)-1,1000,1)=IF(AJ$7="","Yes",AJ$7))*ROW(Data!$C$1:$C$1002),ROW(AJ200)-ROW(AJ$7)),1),"")</f>
        <v/>
      </c>
      <c r="AK200" s="43" t="str">
        <f ca="1">IF(AL200="","",IF(INDEX(Data!$BR:$BR,MATCH(AL200,Data!$A:$A,0),1)=0,"",INDEX(Data!$BR:$BR,MATCH(AL200,Data!$A:$A,0),1)))</f>
        <v/>
      </c>
      <c r="AL200" s="43" t="str">
        <f ca="1">IFERROR(INDEX(Data!$A$1:AS$1002,_xlfn.AGGREGATE(15,6,(OFFSET(Data!$A$1,0,MATCH(AL$6,Data!$1:$1,0)-1,1000,1)=IF(AL$7="","Yes",AL$7))/(OFFSET(Data!$A$1,0,MATCH(AL$6,Data!$1:$1,0)-1,1000,1)=IF(AL$7="","Yes",AL$7))*ROW(Data!$C$1:$C$1002),ROW(AL200)-ROW(AL$7)),1),"")</f>
        <v/>
      </c>
      <c r="AM200" s="43" t="str">
        <f ca="1">IF(AN200="","",IF(INDEX(Data!$BR:$BR,MATCH(AN200,Data!$A:$A,0),1)=0,"",INDEX(Data!$BR:$BR,MATCH(AN200,Data!$A:$A,0),1)))</f>
        <v/>
      </c>
      <c r="AN200" s="43" t="str">
        <f ca="1">IFERROR(INDEX(Data!$A$1:AU$1002,_xlfn.AGGREGATE(15,6,(OFFSET(Data!$A$1,0,MATCH(AN$6,Data!$1:$1,0)-1,1000,1)=IF(AN$7="","Yes",AN$7))/(OFFSET(Data!$A$1,0,MATCH(AN$6,Data!$1:$1,0)-1,1000,1)=IF(AN$7="","Yes",AN$7))*ROW(Data!$C$1:$C$1002),ROW(AN200)-ROW(AN$7)),1),"")</f>
        <v/>
      </c>
    </row>
    <row r="201" spans="1:40" x14ac:dyDescent="0.4">
      <c r="A201" s="43" t="str">
        <f ca="1">IF(B201="","",IF(INDEX(Data!$BR:$BR,MATCH(B201,Data!$A:$A,0),1)=0,"",INDEX(Data!$BR:$BR,MATCH(B201,Data!$A:$A,0),1)))</f>
        <v/>
      </c>
      <c r="B201" s="43" t="str">
        <f ca="1">IFERROR(INDEX(Data!A$1:$A$1002,_xlfn.AGGREGATE(15,6,(OFFSET(Data!$A$1,0,MATCH(B$6,Data!$1:$1,0)-1,1000,1)=IF(B$7="","Yes",B$7))/(OFFSET(Data!$A$1,0,MATCH(B$6,Data!$1:$1,0)-1,1000,1)=IF(B$7="","Yes",B$7))*ROW(Data!$C$1:$C$1002),ROW(B201)-ROW(B$7)),1),"")</f>
        <v/>
      </c>
      <c r="C201" s="43" t="str">
        <f ca="1">IF(D201="","",IF(INDEX(Data!$BR:$BR,MATCH(D201,Data!$A:$A,0),1)=0,"",INDEX(Data!$BR:$BR,MATCH(D201,Data!$A:$A,0),1)))</f>
        <v/>
      </c>
      <c r="D201" s="43" t="str">
        <f ca="1">IFERROR(INDEX(Data!$A$1:C$1002,_xlfn.AGGREGATE(15,6,(OFFSET(Data!$A$1,0,MATCH(D$6,Data!$1:$1,0)-1,1000,1)=IF(D$7="","Yes",D$7))/(OFFSET(Data!$A$1,0,MATCH(D$6,Data!$1:$1,0)-1,1000,1)=IF(D$7="","Yes",D$7))*ROW(Data!$C$1:$C$1002),ROW(D201)-ROW(D$7)),1),"")</f>
        <v/>
      </c>
      <c r="E201" s="43" t="str">
        <f ca="1">IF(F201="","",IF(INDEX(Data!$BR:$BR,MATCH(F201,Data!$A:$A,0),1)=0,"",INDEX(Data!$BR:$BR,MATCH(F201,Data!$A:$A,0),1)))</f>
        <v/>
      </c>
      <c r="F201" s="43" t="str">
        <f ca="1">IFERROR(INDEX(Data!$A$1:E$1002,_xlfn.AGGREGATE(15,6,(OFFSET(Data!$A$1,0,MATCH(F$6,Data!$1:$1,0)-1,1000,1)=IF(F$7="","Yes",F$7))/(OFFSET(Data!$A$1,0,MATCH(F$6,Data!$1:$1,0)-1,1000,1)=IF(F$7="","Yes",F$7))*ROW(Data!$C$1:$C$1002),ROW(F201)-ROW(F$7)),1),"")</f>
        <v/>
      </c>
      <c r="G201" s="43" t="str">
        <f ca="1">IF(H201="","",IF(INDEX(Data!$BR:$BR,MATCH(H201,Data!$A:$A,0),1)=0,"",INDEX(Data!$BR:$BR,MATCH(H201,Data!$A:$A,0),1)))</f>
        <v/>
      </c>
      <c r="H201" s="43" t="str">
        <f ca="1">IFERROR(INDEX(Data!$A$1:G$1002,_xlfn.AGGREGATE(15,6,(OFFSET(Data!$A$1,0,MATCH(H$6,Data!$1:$1,0)-1,1000,1)=IF(H$7="","Yes",H$7))/(OFFSET(Data!$A$1,0,MATCH(H$6,Data!$1:$1,0)-1,1000,1)=IF(H$7="","Yes",H$7))*ROW(Data!$C$1:$C$1002),ROW(H201)-ROW(H$7)),1),"")</f>
        <v/>
      </c>
      <c r="I201" s="43" t="str">
        <f ca="1">IF(J201="","",IF(INDEX(Data!$BR:$BR,MATCH(J201,Data!$A:$A,0),1)=0,"",INDEX(Data!$BR:$BR,MATCH(J201,Data!$A:$A,0),1)))</f>
        <v/>
      </c>
      <c r="J201" s="43" t="str">
        <f ca="1">IFERROR(INDEX(Data!$A$1:I$1002,_xlfn.AGGREGATE(15,6,(OFFSET(Data!$A$1,0,MATCH(J$6,Data!$1:$1,0)-1,1000,1)=IF(J$7="","Yes",J$7))/(OFFSET(Data!$A$1,0,MATCH(J$6,Data!$1:$1,0)-1,1000,1)=IF(J$7="","Yes",J$7))*ROW(Data!$C$1:$C$1002),ROW(J201)-ROW(J$7)),1),"")</f>
        <v/>
      </c>
      <c r="K201" s="43" t="str">
        <f ca="1">IF(L201="","",IF(INDEX(Data!$BR:$BR,MATCH(L201,Data!$A:$A,0),1)=0,"",INDEX(Data!$BR:$BR,MATCH(L201,Data!$A:$A,0),1)))</f>
        <v/>
      </c>
      <c r="L201" s="43" t="str">
        <f ca="1">IFERROR(INDEX(Data!$A$1:K$1002,_xlfn.AGGREGATE(15,6,(OFFSET(Data!$A$1,0,MATCH(L$6,Data!$1:$1,0)-1,1000,1)=IF(L$7="","Yes",L$7))/(OFFSET(Data!$A$1,0,MATCH(L$6,Data!$1:$1,0)-1,1000,1)=IF(L$7="","Yes",L$7))*ROW(Data!$C$1:$C$1002),ROW(L201)-ROW(L$7)),1),"")</f>
        <v/>
      </c>
      <c r="M201" s="43" t="str">
        <f ca="1">IF(N201="","",IF(INDEX(Data!$BR:$BR,MATCH(N201,Data!$A:$A,0),1)=0,"",INDEX(Data!$BR:$BR,MATCH(N201,Data!$A:$A,0),1)))</f>
        <v/>
      </c>
      <c r="N201" s="43" t="str">
        <f ca="1">IFERROR(INDEX(Data!$A$1:M$1002,_xlfn.AGGREGATE(15,6,(OFFSET(Data!$A$1,0,MATCH(N$6,Data!$1:$1,0)-1,1000,1)=IF(N$7="","Yes",N$7))/(OFFSET(Data!$A$1,0,MATCH(N$6,Data!$1:$1,0)-1,1000,1)=IF(N$7="","Yes",N$7))*ROW(Data!$C$1:$C$1002),ROW(N201)-ROW(N$7)),1),"")</f>
        <v/>
      </c>
      <c r="O201" s="43" t="str">
        <f ca="1">IF(P201="","",IF(INDEX(Data!$BR:$BR,MATCH(P201,Data!$A:$A,0),1)=0,"",INDEX(Data!$BR:$BR,MATCH(P201,Data!$A:$A,0),1)))</f>
        <v/>
      </c>
      <c r="P201" s="43" t="str">
        <f ca="1">IFERROR(INDEX(Data!$A$1:O$1002,_xlfn.AGGREGATE(15,6,(OFFSET(Data!$A$1,0,MATCH(P$6,Data!$1:$1,0)-1,1000,1)=IF(P$7="","Yes",P$7))/(OFFSET(Data!$A$1,0,MATCH(P$6,Data!$1:$1,0)-1,1000,1)=IF(P$7="","Yes",P$7))*ROW(Data!$C$1:$C$1002),ROW(P201)-ROW(P$7)),1),"")</f>
        <v/>
      </c>
      <c r="Q201" s="43" t="str">
        <f ca="1">IF(R201="","",IF(INDEX(Data!$BR:$BR,MATCH(R201,Data!$A:$A,0),1)=0,"",INDEX(Data!$BR:$BR,MATCH(R201,Data!$A:$A,0),1)))</f>
        <v/>
      </c>
      <c r="R201" s="43" t="str">
        <f ca="1">IFERROR(INDEX(Data!$A$1:Q$1002,_xlfn.AGGREGATE(15,6,(OFFSET(Data!$A$1,0,MATCH(R$6,Data!$1:$1,0)-1,1000,1)=IF(R$7="","Yes",R$7))/(OFFSET(Data!$A$1,0,MATCH(R$6,Data!$1:$1,0)-1,1000,1)=IF(R$7="","Yes",R$7))*ROW(Data!$C$1:$C$1002),ROW(R201)-ROW(R$7)),1),"")</f>
        <v/>
      </c>
      <c r="S201" s="43" t="str">
        <f ca="1">IF(T201="","",IF(INDEX(Data!$BR:$BR,MATCH(T201,Data!$A:$A,0),1)=0,"",INDEX(Data!$BR:$BR,MATCH(T201,Data!$A:$A,0),1)))</f>
        <v/>
      </c>
      <c r="T201" s="43" t="str">
        <f ca="1">IFERROR(INDEX(Data!$A$1:R$1002,_xlfn.AGGREGATE(15,6,(OFFSET(Data!$A$1,0,MATCH(T$6,Data!$1:$1,0)-1,1000,1)=IF(T$7="","Yes",T$7))/(OFFSET(Data!$A$1,0,MATCH(T$6,Data!$1:$1,0)-1,1000,1)=IF(T$7="","Yes",T$7))*ROW(Data!$C$1:$C$1002),ROW(T201)-ROW(T$7)),1),"")</f>
        <v/>
      </c>
      <c r="U201" s="43" t="str">
        <f ca="1">IF(V201="","",IF(INDEX(Data!$BR:$BR,MATCH(V201,Data!$A:$A,0),1)=0,"",INDEX(Data!$BR:$BR,MATCH(V201,Data!$A:$A,0),1)))</f>
        <v/>
      </c>
      <c r="V201" s="43" t="str">
        <f ca="1">IFERROR(INDEX(Data!$A$1:T$1002,_xlfn.AGGREGATE(15,6,(OFFSET(Data!$A$1,0,MATCH(V$6,Data!$1:$1,0)-1,1000,1)=IF(V$7="","Yes",V$7))/(OFFSET(Data!$A$1,0,MATCH(V$6,Data!$1:$1,0)-1,1000,1)=IF(V$7="","Yes",V$7))*ROW(Data!$C$1:$C$1002),ROW(V201)-ROW(V$7)),1),"")</f>
        <v/>
      </c>
      <c r="W201" s="43" t="str">
        <f ca="1">IF(X201="","",IF(INDEX(Data!$BR:$BR,MATCH(X201,Data!$A:$A,0),1)=0,"",INDEX(Data!$BR:$BR,MATCH(X201,Data!$A:$A,0),1)))</f>
        <v/>
      </c>
      <c r="X201" s="43" t="str">
        <f ca="1">IFERROR(INDEX(Data!$A$1:Y$1002,_xlfn.AGGREGATE(15,6,(OFFSET(Data!$A$1,0,MATCH(X$6,Data!$1:$1,0)-1,1000,1)=IF(X$7="","Yes",X$7))/(OFFSET(Data!$A$1,0,MATCH(X$6,Data!$1:$1,0)-1,1000,1)=IF(X$7="","Yes",X$7))*ROW(Data!$C$1:$C$1002),ROW(X201)-ROW(X$7)),1),"")</f>
        <v/>
      </c>
      <c r="Y201" s="43" t="str">
        <f ca="1">IF(Z201="","",IF(INDEX(Data!$BR:$BR,MATCH(Z201,Data!$A:$A,0),1)=0,"",INDEX(Data!$BR:$BR,MATCH(Z201,Data!$A:$A,0),1)))</f>
        <v/>
      </c>
      <c r="Z201" s="43" t="str">
        <f ca="1">IFERROR(INDEX(Data!$A$1:AA$1002,_xlfn.AGGREGATE(15,6,(OFFSET(Data!$A$1,0,MATCH(Z$6,Data!$1:$1,0)-1,1000,1)=IF(Z$7="","Yes",Z$7))/(OFFSET(Data!$A$1,0,MATCH(Z$6,Data!$1:$1,0)-1,1000,1)=IF(Z$7="","Yes",Z$7))*ROW(Data!$C$1:$C$1002),ROW(Z201)-ROW(Z$7)),1),"")</f>
        <v/>
      </c>
      <c r="AA201" s="43" t="str">
        <f ca="1">IF(AB201="","",IF(INDEX(Data!$BR:$BR,MATCH(AB201,Data!$A:$A,0),1)=0,"",INDEX(Data!$BR:$BR,MATCH(AB201,Data!$A:$A,0),1)))</f>
        <v/>
      </c>
      <c r="AB201" s="43" t="str">
        <f ca="1">IFERROR(INDEX(Data!$A$1:AC$1002,_xlfn.AGGREGATE(15,6,(OFFSET(Data!$A$1,0,MATCH(AB$6,Data!$1:$1,0)-1,1000,1)=IF(AB$7="","Yes",AB$7))/(OFFSET(Data!$A$1,0,MATCH(AB$6,Data!$1:$1,0)-1,1000,1)=IF(AB$7="","Yes",AB$7))*ROW(Data!$C$1:$C$1002),ROW(AB201)-ROW(AB$7)),1),"")</f>
        <v/>
      </c>
      <c r="AC201" s="43" t="str">
        <f ca="1">IF(AD201="","",IF(INDEX(Data!$BR:$BR,MATCH(AD201,Data!$A:$A,0),1)=0,"",INDEX(Data!$BR:$BR,MATCH(AD201,Data!$A:$A,0),1)))</f>
        <v/>
      </c>
      <c r="AD201" s="43" t="str">
        <f ca="1">IFERROR(INDEX(Data!$A$1:AE$1002,_xlfn.AGGREGATE(15,6,(OFFSET(Data!$A$1,0,MATCH(AD$6,Data!$1:$1,0)-1,1000,1)=IF(AD$7="","Yes",AD$7))/(OFFSET(Data!$A$1,0,MATCH(AD$6,Data!$1:$1,0)-1,1000,1)=IF(AD$7="","Yes",AD$7))*ROW(Data!$C$1:$C$1002),ROW(AD201)-ROW(AD$7)),1),"")</f>
        <v/>
      </c>
      <c r="AE201" s="43" t="str">
        <f ca="1">IF(AF201="","",IF(INDEX(Data!$BR:$BR,MATCH(AF201,Data!$A:$A,0),1)=0,"",INDEX(Data!$BR:$BR,MATCH(AF201,Data!$A:$A,0),1)))</f>
        <v/>
      </c>
      <c r="AF201" s="43" t="str">
        <f ca="1">IFERROR(INDEX(Data!$A$1:AM$1002,_xlfn.AGGREGATE(15,6,(OFFSET(Data!$A$1,0,MATCH(AF$6,Data!$1:$1,0)-1,1000,1)=IF(AF$7="","Yes",AF$7))/(OFFSET(Data!$A$1,0,MATCH(AF$6,Data!$1:$1,0)-1,1000,1)=IF(AF$7="","Yes",AF$7))*ROW(Data!$C$1:$C$1002),ROW(AF201)-ROW(AF$7)),1),"")</f>
        <v/>
      </c>
      <c r="AG201" s="43" t="str">
        <f ca="1">IF(AH201="","",IF(INDEX(Data!$BR:$BR,MATCH(AH201,Data!$A:$A,0),1)=0,"",INDEX(Data!$BR:$BR,MATCH(AH201,Data!$A:$A,0),1)))</f>
        <v/>
      </c>
      <c r="AH201" s="43" t="str">
        <f ca="1">IFERROR(INDEX(Data!$A$1:AO$1002,_xlfn.AGGREGATE(15,6,(OFFSET(Data!$A$1,0,MATCH(AH$6,Data!$1:$1,0)-1,1000,1)=IF(AH$7="","Yes",AH$7))/(OFFSET(Data!$A$1,0,MATCH(AH$6,Data!$1:$1,0)-1,1000,1)=IF(AH$7="","Yes",AH$7))*ROW(Data!$C$1:$C$1002),ROW(AH201)-ROW(AH$7)),1),"")</f>
        <v/>
      </c>
      <c r="AI201" s="43" t="str">
        <f ca="1">IF(AJ201="","",IF(INDEX(Data!$BR:$BR,MATCH(AJ201,Data!$A:$A,0),1)=0,"",INDEX(Data!$BR:$BR,MATCH(AJ201,Data!$A:$A,0),1)))</f>
        <v/>
      </c>
      <c r="AJ201" s="43" t="str">
        <f ca="1">IFERROR(INDEX(Data!$A$1:AQ$1002,_xlfn.AGGREGATE(15,6,(OFFSET(Data!$A$1,0,MATCH(AJ$6,Data!$1:$1,0)-1,1000,1)=IF(AJ$7="","Yes",AJ$7))/(OFFSET(Data!$A$1,0,MATCH(AJ$6,Data!$1:$1,0)-1,1000,1)=IF(AJ$7="","Yes",AJ$7))*ROW(Data!$C$1:$C$1002),ROW(AJ201)-ROW(AJ$7)),1),"")</f>
        <v/>
      </c>
      <c r="AK201" s="43" t="str">
        <f ca="1">IF(AL201="","",IF(INDEX(Data!$BR:$BR,MATCH(AL201,Data!$A:$A,0),1)=0,"",INDEX(Data!$BR:$BR,MATCH(AL201,Data!$A:$A,0),1)))</f>
        <v/>
      </c>
      <c r="AL201" s="43" t="str">
        <f ca="1">IFERROR(INDEX(Data!$A$1:AS$1002,_xlfn.AGGREGATE(15,6,(OFFSET(Data!$A$1,0,MATCH(AL$6,Data!$1:$1,0)-1,1000,1)=IF(AL$7="","Yes",AL$7))/(OFFSET(Data!$A$1,0,MATCH(AL$6,Data!$1:$1,0)-1,1000,1)=IF(AL$7="","Yes",AL$7))*ROW(Data!$C$1:$C$1002),ROW(AL201)-ROW(AL$7)),1),"")</f>
        <v/>
      </c>
      <c r="AM201" s="43" t="str">
        <f ca="1">IF(AN201="","",IF(INDEX(Data!$BR:$BR,MATCH(AN201,Data!$A:$A,0),1)=0,"",INDEX(Data!$BR:$BR,MATCH(AN201,Data!$A:$A,0),1)))</f>
        <v/>
      </c>
      <c r="AN201" s="43" t="str">
        <f ca="1">IFERROR(INDEX(Data!$A$1:AU$1002,_xlfn.AGGREGATE(15,6,(OFFSET(Data!$A$1,0,MATCH(AN$6,Data!$1:$1,0)-1,1000,1)=IF(AN$7="","Yes",AN$7))/(OFFSET(Data!$A$1,0,MATCH(AN$6,Data!$1:$1,0)-1,1000,1)=IF(AN$7="","Yes",AN$7))*ROW(Data!$C$1:$C$1002),ROW(AN201)-ROW(AN$7)),1),"")</f>
        <v/>
      </c>
    </row>
    <row r="202" spans="1:40" x14ac:dyDescent="0.4">
      <c r="A202" s="43" t="str">
        <f ca="1">IF(B202="","",IF(INDEX(Data!$BR:$BR,MATCH(B202,Data!$A:$A,0),1)=0,"",INDEX(Data!$BR:$BR,MATCH(B202,Data!$A:$A,0),1)))</f>
        <v/>
      </c>
      <c r="B202" s="43" t="str">
        <f ca="1">IFERROR(INDEX(Data!A$1:$A$1002,_xlfn.AGGREGATE(15,6,(OFFSET(Data!$A$1,0,MATCH(B$6,Data!$1:$1,0)-1,1000,1)=IF(B$7="","Yes",B$7))/(OFFSET(Data!$A$1,0,MATCH(B$6,Data!$1:$1,0)-1,1000,1)=IF(B$7="","Yes",B$7))*ROW(Data!$C$1:$C$1002),ROW(B202)-ROW(B$7)),1),"")</f>
        <v/>
      </c>
      <c r="C202" s="43" t="str">
        <f ca="1">IF(D202="","",IF(INDEX(Data!$BR:$BR,MATCH(D202,Data!$A:$A,0),1)=0,"",INDEX(Data!$BR:$BR,MATCH(D202,Data!$A:$A,0),1)))</f>
        <v/>
      </c>
      <c r="D202" s="43" t="str">
        <f ca="1">IFERROR(INDEX(Data!$A$1:C$1002,_xlfn.AGGREGATE(15,6,(OFFSET(Data!$A$1,0,MATCH(D$6,Data!$1:$1,0)-1,1000,1)=IF(D$7="","Yes",D$7))/(OFFSET(Data!$A$1,0,MATCH(D$6,Data!$1:$1,0)-1,1000,1)=IF(D$7="","Yes",D$7))*ROW(Data!$C$1:$C$1002),ROW(D202)-ROW(D$7)),1),"")</f>
        <v/>
      </c>
      <c r="E202" s="43" t="str">
        <f ca="1">IF(F202="","",IF(INDEX(Data!$BR:$BR,MATCH(F202,Data!$A:$A,0),1)=0,"",INDEX(Data!$BR:$BR,MATCH(F202,Data!$A:$A,0),1)))</f>
        <v/>
      </c>
      <c r="F202" s="43" t="str">
        <f ca="1">IFERROR(INDEX(Data!$A$1:E$1002,_xlfn.AGGREGATE(15,6,(OFFSET(Data!$A$1,0,MATCH(F$6,Data!$1:$1,0)-1,1000,1)=IF(F$7="","Yes",F$7))/(OFFSET(Data!$A$1,0,MATCH(F$6,Data!$1:$1,0)-1,1000,1)=IF(F$7="","Yes",F$7))*ROW(Data!$C$1:$C$1002),ROW(F202)-ROW(F$7)),1),"")</f>
        <v/>
      </c>
      <c r="G202" s="43" t="str">
        <f ca="1">IF(H202="","",IF(INDEX(Data!$BR:$BR,MATCH(H202,Data!$A:$A,0),1)=0,"",INDEX(Data!$BR:$BR,MATCH(H202,Data!$A:$A,0),1)))</f>
        <v/>
      </c>
      <c r="H202" s="43" t="str">
        <f ca="1">IFERROR(INDEX(Data!$A$1:G$1002,_xlfn.AGGREGATE(15,6,(OFFSET(Data!$A$1,0,MATCH(H$6,Data!$1:$1,0)-1,1000,1)=IF(H$7="","Yes",H$7))/(OFFSET(Data!$A$1,0,MATCH(H$6,Data!$1:$1,0)-1,1000,1)=IF(H$7="","Yes",H$7))*ROW(Data!$C$1:$C$1002),ROW(H202)-ROW(H$7)),1),"")</f>
        <v/>
      </c>
      <c r="I202" s="43" t="str">
        <f ca="1">IF(J202="","",IF(INDEX(Data!$BR:$BR,MATCH(J202,Data!$A:$A,0),1)=0,"",INDEX(Data!$BR:$BR,MATCH(J202,Data!$A:$A,0),1)))</f>
        <v/>
      </c>
      <c r="J202" s="43" t="str">
        <f ca="1">IFERROR(INDEX(Data!$A$1:I$1002,_xlfn.AGGREGATE(15,6,(OFFSET(Data!$A$1,0,MATCH(J$6,Data!$1:$1,0)-1,1000,1)=IF(J$7="","Yes",J$7))/(OFFSET(Data!$A$1,0,MATCH(J$6,Data!$1:$1,0)-1,1000,1)=IF(J$7="","Yes",J$7))*ROW(Data!$C$1:$C$1002),ROW(J202)-ROW(J$7)),1),"")</f>
        <v/>
      </c>
      <c r="K202" s="43" t="str">
        <f ca="1">IF(L202="","",IF(INDEX(Data!$BR:$BR,MATCH(L202,Data!$A:$A,0),1)=0,"",INDEX(Data!$BR:$BR,MATCH(L202,Data!$A:$A,0),1)))</f>
        <v/>
      </c>
      <c r="L202" s="43" t="str">
        <f ca="1">IFERROR(INDEX(Data!$A$1:K$1002,_xlfn.AGGREGATE(15,6,(OFFSET(Data!$A$1,0,MATCH(L$6,Data!$1:$1,0)-1,1000,1)=IF(L$7="","Yes",L$7))/(OFFSET(Data!$A$1,0,MATCH(L$6,Data!$1:$1,0)-1,1000,1)=IF(L$7="","Yes",L$7))*ROW(Data!$C$1:$C$1002),ROW(L202)-ROW(L$7)),1),"")</f>
        <v/>
      </c>
      <c r="M202" s="43" t="str">
        <f ca="1">IF(N202="","",IF(INDEX(Data!$BR:$BR,MATCH(N202,Data!$A:$A,0),1)=0,"",INDEX(Data!$BR:$BR,MATCH(N202,Data!$A:$A,0),1)))</f>
        <v/>
      </c>
      <c r="N202" s="43" t="str">
        <f ca="1">IFERROR(INDEX(Data!$A$1:M$1002,_xlfn.AGGREGATE(15,6,(OFFSET(Data!$A$1,0,MATCH(N$6,Data!$1:$1,0)-1,1000,1)=IF(N$7="","Yes",N$7))/(OFFSET(Data!$A$1,0,MATCH(N$6,Data!$1:$1,0)-1,1000,1)=IF(N$7="","Yes",N$7))*ROW(Data!$C$1:$C$1002),ROW(N202)-ROW(N$7)),1),"")</f>
        <v/>
      </c>
      <c r="O202" s="43" t="str">
        <f ca="1">IF(P202="","",IF(INDEX(Data!$BR:$BR,MATCH(P202,Data!$A:$A,0),1)=0,"",INDEX(Data!$BR:$BR,MATCH(P202,Data!$A:$A,0),1)))</f>
        <v/>
      </c>
      <c r="P202" s="43" t="str">
        <f ca="1">IFERROR(INDEX(Data!$A$1:O$1002,_xlfn.AGGREGATE(15,6,(OFFSET(Data!$A$1,0,MATCH(P$6,Data!$1:$1,0)-1,1000,1)=IF(P$7="","Yes",P$7))/(OFFSET(Data!$A$1,0,MATCH(P$6,Data!$1:$1,0)-1,1000,1)=IF(P$7="","Yes",P$7))*ROW(Data!$C$1:$C$1002),ROW(P202)-ROW(P$7)),1),"")</f>
        <v/>
      </c>
      <c r="Q202" s="43" t="str">
        <f ca="1">IF(R202="","",IF(INDEX(Data!$BR:$BR,MATCH(R202,Data!$A:$A,0),1)=0,"",INDEX(Data!$BR:$BR,MATCH(R202,Data!$A:$A,0),1)))</f>
        <v/>
      </c>
      <c r="R202" s="43" t="str">
        <f ca="1">IFERROR(INDEX(Data!$A$1:Q$1002,_xlfn.AGGREGATE(15,6,(OFFSET(Data!$A$1,0,MATCH(R$6,Data!$1:$1,0)-1,1000,1)=IF(R$7="","Yes",R$7))/(OFFSET(Data!$A$1,0,MATCH(R$6,Data!$1:$1,0)-1,1000,1)=IF(R$7="","Yes",R$7))*ROW(Data!$C$1:$C$1002),ROW(R202)-ROW(R$7)),1),"")</f>
        <v/>
      </c>
      <c r="S202" s="43" t="str">
        <f ca="1">IF(T202="","",IF(INDEX(Data!$BR:$BR,MATCH(T202,Data!$A:$A,0),1)=0,"",INDEX(Data!$BR:$BR,MATCH(T202,Data!$A:$A,0),1)))</f>
        <v/>
      </c>
      <c r="T202" s="43" t="str">
        <f ca="1">IFERROR(INDEX(Data!$A$1:R$1002,_xlfn.AGGREGATE(15,6,(OFFSET(Data!$A$1,0,MATCH(T$6,Data!$1:$1,0)-1,1000,1)=IF(T$7="","Yes",T$7))/(OFFSET(Data!$A$1,0,MATCH(T$6,Data!$1:$1,0)-1,1000,1)=IF(T$7="","Yes",T$7))*ROW(Data!$C$1:$C$1002),ROW(T202)-ROW(T$7)),1),"")</f>
        <v/>
      </c>
      <c r="U202" s="43" t="str">
        <f ca="1">IF(V202="","",IF(INDEX(Data!$BR:$BR,MATCH(V202,Data!$A:$A,0),1)=0,"",INDEX(Data!$BR:$BR,MATCH(V202,Data!$A:$A,0),1)))</f>
        <v/>
      </c>
      <c r="V202" s="43" t="str">
        <f ca="1">IFERROR(INDEX(Data!$A$1:T$1002,_xlfn.AGGREGATE(15,6,(OFFSET(Data!$A$1,0,MATCH(V$6,Data!$1:$1,0)-1,1000,1)=IF(V$7="","Yes",V$7))/(OFFSET(Data!$A$1,0,MATCH(V$6,Data!$1:$1,0)-1,1000,1)=IF(V$7="","Yes",V$7))*ROW(Data!$C$1:$C$1002),ROW(V202)-ROW(V$7)),1),"")</f>
        <v/>
      </c>
      <c r="W202" s="43" t="str">
        <f ca="1">IF(X202="","",IF(INDEX(Data!$BR:$BR,MATCH(X202,Data!$A:$A,0),1)=0,"",INDEX(Data!$BR:$BR,MATCH(X202,Data!$A:$A,0),1)))</f>
        <v/>
      </c>
      <c r="X202" s="43" t="str">
        <f ca="1">IFERROR(INDEX(Data!$A$1:Y$1002,_xlfn.AGGREGATE(15,6,(OFFSET(Data!$A$1,0,MATCH(X$6,Data!$1:$1,0)-1,1000,1)=IF(X$7="","Yes",X$7))/(OFFSET(Data!$A$1,0,MATCH(X$6,Data!$1:$1,0)-1,1000,1)=IF(X$7="","Yes",X$7))*ROW(Data!$C$1:$C$1002),ROW(X202)-ROW(X$7)),1),"")</f>
        <v/>
      </c>
      <c r="Y202" s="43" t="str">
        <f ca="1">IF(Z202="","",IF(INDEX(Data!$BR:$BR,MATCH(Z202,Data!$A:$A,0),1)=0,"",INDEX(Data!$BR:$BR,MATCH(Z202,Data!$A:$A,0),1)))</f>
        <v/>
      </c>
      <c r="Z202" s="43" t="str">
        <f ca="1">IFERROR(INDEX(Data!$A$1:AA$1002,_xlfn.AGGREGATE(15,6,(OFFSET(Data!$A$1,0,MATCH(Z$6,Data!$1:$1,0)-1,1000,1)=IF(Z$7="","Yes",Z$7))/(OFFSET(Data!$A$1,0,MATCH(Z$6,Data!$1:$1,0)-1,1000,1)=IF(Z$7="","Yes",Z$7))*ROW(Data!$C$1:$C$1002),ROW(Z202)-ROW(Z$7)),1),"")</f>
        <v/>
      </c>
      <c r="AA202" s="43" t="str">
        <f ca="1">IF(AB202="","",IF(INDEX(Data!$BR:$BR,MATCH(AB202,Data!$A:$A,0),1)=0,"",INDEX(Data!$BR:$BR,MATCH(AB202,Data!$A:$A,0),1)))</f>
        <v/>
      </c>
      <c r="AB202" s="43" t="str">
        <f ca="1">IFERROR(INDEX(Data!$A$1:AC$1002,_xlfn.AGGREGATE(15,6,(OFFSET(Data!$A$1,0,MATCH(AB$6,Data!$1:$1,0)-1,1000,1)=IF(AB$7="","Yes",AB$7))/(OFFSET(Data!$A$1,0,MATCH(AB$6,Data!$1:$1,0)-1,1000,1)=IF(AB$7="","Yes",AB$7))*ROW(Data!$C$1:$C$1002),ROW(AB202)-ROW(AB$7)),1),"")</f>
        <v/>
      </c>
      <c r="AC202" s="43" t="str">
        <f ca="1">IF(AD202="","",IF(INDEX(Data!$BR:$BR,MATCH(AD202,Data!$A:$A,0),1)=0,"",INDEX(Data!$BR:$BR,MATCH(AD202,Data!$A:$A,0),1)))</f>
        <v/>
      </c>
      <c r="AD202" s="43" t="str">
        <f ca="1">IFERROR(INDEX(Data!$A$1:AE$1002,_xlfn.AGGREGATE(15,6,(OFFSET(Data!$A$1,0,MATCH(AD$6,Data!$1:$1,0)-1,1000,1)=IF(AD$7="","Yes",AD$7))/(OFFSET(Data!$A$1,0,MATCH(AD$6,Data!$1:$1,0)-1,1000,1)=IF(AD$7="","Yes",AD$7))*ROW(Data!$C$1:$C$1002),ROW(AD202)-ROW(AD$7)),1),"")</f>
        <v/>
      </c>
      <c r="AE202" s="43" t="str">
        <f ca="1">IF(AF202="","",IF(INDEX(Data!$BR:$BR,MATCH(AF202,Data!$A:$A,0),1)=0,"",INDEX(Data!$BR:$BR,MATCH(AF202,Data!$A:$A,0),1)))</f>
        <v/>
      </c>
      <c r="AF202" s="43" t="str">
        <f ca="1">IFERROR(INDEX(Data!$A$1:AM$1002,_xlfn.AGGREGATE(15,6,(OFFSET(Data!$A$1,0,MATCH(AF$6,Data!$1:$1,0)-1,1000,1)=IF(AF$7="","Yes",AF$7))/(OFFSET(Data!$A$1,0,MATCH(AF$6,Data!$1:$1,0)-1,1000,1)=IF(AF$7="","Yes",AF$7))*ROW(Data!$C$1:$C$1002),ROW(AF202)-ROW(AF$7)),1),"")</f>
        <v/>
      </c>
      <c r="AG202" s="43" t="str">
        <f ca="1">IF(AH202="","",IF(INDEX(Data!$BR:$BR,MATCH(AH202,Data!$A:$A,0),1)=0,"",INDEX(Data!$BR:$BR,MATCH(AH202,Data!$A:$A,0),1)))</f>
        <v/>
      </c>
      <c r="AH202" s="43" t="str">
        <f ca="1">IFERROR(INDEX(Data!$A$1:AO$1002,_xlfn.AGGREGATE(15,6,(OFFSET(Data!$A$1,0,MATCH(AH$6,Data!$1:$1,0)-1,1000,1)=IF(AH$7="","Yes",AH$7))/(OFFSET(Data!$A$1,0,MATCH(AH$6,Data!$1:$1,0)-1,1000,1)=IF(AH$7="","Yes",AH$7))*ROW(Data!$C$1:$C$1002),ROW(AH202)-ROW(AH$7)),1),"")</f>
        <v/>
      </c>
      <c r="AI202" s="43" t="str">
        <f ca="1">IF(AJ202="","",IF(INDEX(Data!$BR:$BR,MATCH(AJ202,Data!$A:$A,0),1)=0,"",INDEX(Data!$BR:$BR,MATCH(AJ202,Data!$A:$A,0),1)))</f>
        <v/>
      </c>
      <c r="AJ202" s="43" t="str">
        <f ca="1">IFERROR(INDEX(Data!$A$1:AQ$1002,_xlfn.AGGREGATE(15,6,(OFFSET(Data!$A$1,0,MATCH(AJ$6,Data!$1:$1,0)-1,1000,1)=IF(AJ$7="","Yes",AJ$7))/(OFFSET(Data!$A$1,0,MATCH(AJ$6,Data!$1:$1,0)-1,1000,1)=IF(AJ$7="","Yes",AJ$7))*ROW(Data!$C$1:$C$1002),ROW(AJ202)-ROW(AJ$7)),1),"")</f>
        <v/>
      </c>
      <c r="AK202" s="43" t="str">
        <f ca="1">IF(AL202="","",IF(INDEX(Data!$BR:$BR,MATCH(AL202,Data!$A:$A,0),1)=0,"",INDEX(Data!$BR:$BR,MATCH(AL202,Data!$A:$A,0),1)))</f>
        <v/>
      </c>
      <c r="AL202" s="43" t="str">
        <f ca="1">IFERROR(INDEX(Data!$A$1:AS$1002,_xlfn.AGGREGATE(15,6,(OFFSET(Data!$A$1,0,MATCH(AL$6,Data!$1:$1,0)-1,1000,1)=IF(AL$7="","Yes",AL$7))/(OFFSET(Data!$A$1,0,MATCH(AL$6,Data!$1:$1,0)-1,1000,1)=IF(AL$7="","Yes",AL$7))*ROW(Data!$C$1:$C$1002),ROW(AL202)-ROW(AL$7)),1),"")</f>
        <v/>
      </c>
      <c r="AM202" s="43" t="str">
        <f ca="1">IF(AN202="","",IF(INDEX(Data!$BR:$BR,MATCH(AN202,Data!$A:$A,0),1)=0,"",INDEX(Data!$BR:$BR,MATCH(AN202,Data!$A:$A,0),1)))</f>
        <v/>
      </c>
      <c r="AN202" s="43" t="str">
        <f ca="1">IFERROR(INDEX(Data!$A$1:AU$1002,_xlfn.AGGREGATE(15,6,(OFFSET(Data!$A$1,0,MATCH(AN$6,Data!$1:$1,0)-1,1000,1)=IF(AN$7="","Yes",AN$7))/(OFFSET(Data!$A$1,0,MATCH(AN$6,Data!$1:$1,0)-1,1000,1)=IF(AN$7="","Yes",AN$7))*ROW(Data!$C$1:$C$1002),ROW(AN202)-ROW(AN$7)),1),"")</f>
        <v/>
      </c>
    </row>
    <row r="203" spans="1:40" x14ac:dyDescent="0.4">
      <c r="A203" s="43" t="str">
        <f ca="1">IF(B203="","",IF(INDEX(Data!$BR:$BR,MATCH(B203,Data!$A:$A,0),1)=0,"",INDEX(Data!$BR:$BR,MATCH(B203,Data!$A:$A,0),1)))</f>
        <v/>
      </c>
      <c r="B203" s="43" t="str">
        <f ca="1">IFERROR(INDEX(Data!A$1:$A$1002,_xlfn.AGGREGATE(15,6,(OFFSET(Data!$A$1,0,MATCH(B$6,Data!$1:$1,0)-1,1000,1)=IF(B$7="","Yes",B$7))/(OFFSET(Data!$A$1,0,MATCH(B$6,Data!$1:$1,0)-1,1000,1)=IF(B$7="","Yes",B$7))*ROW(Data!$C$1:$C$1002),ROW(B203)-ROW(B$7)),1),"")</f>
        <v/>
      </c>
      <c r="C203" s="43" t="str">
        <f ca="1">IF(D203="","",IF(INDEX(Data!$BR:$BR,MATCH(D203,Data!$A:$A,0),1)=0,"",INDEX(Data!$BR:$BR,MATCH(D203,Data!$A:$A,0),1)))</f>
        <v/>
      </c>
      <c r="D203" s="43" t="str">
        <f ca="1">IFERROR(INDEX(Data!$A$1:C$1002,_xlfn.AGGREGATE(15,6,(OFFSET(Data!$A$1,0,MATCH(D$6,Data!$1:$1,0)-1,1000,1)=IF(D$7="","Yes",D$7))/(OFFSET(Data!$A$1,0,MATCH(D$6,Data!$1:$1,0)-1,1000,1)=IF(D$7="","Yes",D$7))*ROW(Data!$C$1:$C$1002),ROW(D203)-ROW(D$7)),1),"")</f>
        <v/>
      </c>
      <c r="E203" s="43" t="str">
        <f ca="1">IF(F203="","",IF(INDEX(Data!$BR:$BR,MATCH(F203,Data!$A:$A,0),1)=0,"",INDEX(Data!$BR:$BR,MATCH(F203,Data!$A:$A,0),1)))</f>
        <v/>
      </c>
      <c r="F203" s="43" t="str">
        <f ca="1">IFERROR(INDEX(Data!$A$1:E$1002,_xlfn.AGGREGATE(15,6,(OFFSET(Data!$A$1,0,MATCH(F$6,Data!$1:$1,0)-1,1000,1)=IF(F$7="","Yes",F$7))/(OFFSET(Data!$A$1,0,MATCH(F$6,Data!$1:$1,0)-1,1000,1)=IF(F$7="","Yes",F$7))*ROW(Data!$C$1:$C$1002),ROW(F203)-ROW(F$7)),1),"")</f>
        <v/>
      </c>
      <c r="G203" s="43" t="str">
        <f ca="1">IF(H203="","",IF(INDEX(Data!$BR:$BR,MATCH(H203,Data!$A:$A,0),1)=0,"",INDEX(Data!$BR:$BR,MATCH(H203,Data!$A:$A,0),1)))</f>
        <v/>
      </c>
      <c r="H203" s="43" t="str">
        <f ca="1">IFERROR(INDEX(Data!$A$1:G$1002,_xlfn.AGGREGATE(15,6,(OFFSET(Data!$A$1,0,MATCH(H$6,Data!$1:$1,0)-1,1000,1)=IF(H$7="","Yes",H$7))/(OFFSET(Data!$A$1,0,MATCH(H$6,Data!$1:$1,0)-1,1000,1)=IF(H$7="","Yes",H$7))*ROW(Data!$C$1:$C$1002),ROW(H203)-ROW(H$7)),1),"")</f>
        <v/>
      </c>
      <c r="I203" s="43" t="str">
        <f ca="1">IF(J203="","",IF(INDEX(Data!$BR:$BR,MATCH(J203,Data!$A:$A,0),1)=0,"",INDEX(Data!$BR:$BR,MATCH(J203,Data!$A:$A,0),1)))</f>
        <v/>
      </c>
      <c r="J203" s="43" t="str">
        <f ca="1">IFERROR(INDEX(Data!$A$1:I$1002,_xlfn.AGGREGATE(15,6,(OFFSET(Data!$A$1,0,MATCH(J$6,Data!$1:$1,0)-1,1000,1)=IF(J$7="","Yes",J$7))/(OFFSET(Data!$A$1,0,MATCH(J$6,Data!$1:$1,0)-1,1000,1)=IF(J$7="","Yes",J$7))*ROW(Data!$C$1:$C$1002),ROW(J203)-ROW(J$7)),1),"")</f>
        <v/>
      </c>
      <c r="K203" s="43" t="str">
        <f ca="1">IF(L203="","",IF(INDEX(Data!$BR:$BR,MATCH(L203,Data!$A:$A,0),1)=0,"",INDEX(Data!$BR:$BR,MATCH(L203,Data!$A:$A,0),1)))</f>
        <v/>
      </c>
      <c r="L203" s="43" t="str">
        <f ca="1">IFERROR(INDEX(Data!$A$1:K$1002,_xlfn.AGGREGATE(15,6,(OFFSET(Data!$A$1,0,MATCH(L$6,Data!$1:$1,0)-1,1000,1)=IF(L$7="","Yes",L$7))/(OFFSET(Data!$A$1,0,MATCH(L$6,Data!$1:$1,0)-1,1000,1)=IF(L$7="","Yes",L$7))*ROW(Data!$C$1:$C$1002),ROW(L203)-ROW(L$7)),1),"")</f>
        <v/>
      </c>
      <c r="M203" s="43" t="str">
        <f ca="1">IF(N203="","",IF(INDEX(Data!$BR:$BR,MATCH(N203,Data!$A:$A,0),1)=0,"",INDEX(Data!$BR:$BR,MATCH(N203,Data!$A:$A,0),1)))</f>
        <v/>
      </c>
      <c r="N203" s="43" t="str">
        <f ca="1">IFERROR(INDEX(Data!$A$1:M$1002,_xlfn.AGGREGATE(15,6,(OFFSET(Data!$A$1,0,MATCH(N$6,Data!$1:$1,0)-1,1000,1)=IF(N$7="","Yes",N$7))/(OFFSET(Data!$A$1,0,MATCH(N$6,Data!$1:$1,0)-1,1000,1)=IF(N$7="","Yes",N$7))*ROW(Data!$C$1:$C$1002),ROW(N203)-ROW(N$7)),1),"")</f>
        <v/>
      </c>
      <c r="O203" s="43" t="str">
        <f ca="1">IF(P203="","",IF(INDEX(Data!$BR:$BR,MATCH(P203,Data!$A:$A,0),1)=0,"",INDEX(Data!$BR:$BR,MATCH(P203,Data!$A:$A,0),1)))</f>
        <v/>
      </c>
      <c r="P203" s="43" t="str">
        <f ca="1">IFERROR(INDEX(Data!$A$1:O$1002,_xlfn.AGGREGATE(15,6,(OFFSET(Data!$A$1,0,MATCH(P$6,Data!$1:$1,0)-1,1000,1)=IF(P$7="","Yes",P$7))/(OFFSET(Data!$A$1,0,MATCH(P$6,Data!$1:$1,0)-1,1000,1)=IF(P$7="","Yes",P$7))*ROW(Data!$C$1:$C$1002),ROW(P203)-ROW(P$7)),1),"")</f>
        <v/>
      </c>
      <c r="Q203" s="43" t="str">
        <f ca="1">IF(R203="","",IF(INDEX(Data!$BR:$BR,MATCH(R203,Data!$A:$A,0),1)=0,"",INDEX(Data!$BR:$BR,MATCH(R203,Data!$A:$A,0),1)))</f>
        <v/>
      </c>
      <c r="R203" s="43" t="str">
        <f ca="1">IFERROR(INDEX(Data!$A$1:Q$1002,_xlfn.AGGREGATE(15,6,(OFFSET(Data!$A$1,0,MATCH(R$6,Data!$1:$1,0)-1,1000,1)=IF(R$7="","Yes",R$7))/(OFFSET(Data!$A$1,0,MATCH(R$6,Data!$1:$1,0)-1,1000,1)=IF(R$7="","Yes",R$7))*ROW(Data!$C$1:$C$1002),ROW(R203)-ROW(R$7)),1),"")</f>
        <v/>
      </c>
      <c r="S203" s="43" t="str">
        <f ca="1">IF(T203="","",IF(INDEX(Data!$BR:$BR,MATCH(T203,Data!$A:$A,0),1)=0,"",INDEX(Data!$BR:$BR,MATCH(T203,Data!$A:$A,0),1)))</f>
        <v/>
      </c>
      <c r="T203" s="43" t="str">
        <f ca="1">IFERROR(INDEX(Data!$A$1:R$1002,_xlfn.AGGREGATE(15,6,(OFFSET(Data!$A$1,0,MATCH(T$6,Data!$1:$1,0)-1,1000,1)=IF(T$7="","Yes",T$7))/(OFFSET(Data!$A$1,0,MATCH(T$6,Data!$1:$1,0)-1,1000,1)=IF(T$7="","Yes",T$7))*ROW(Data!$C$1:$C$1002),ROW(T203)-ROW(T$7)),1),"")</f>
        <v/>
      </c>
      <c r="U203" s="43" t="str">
        <f ca="1">IF(V203="","",IF(INDEX(Data!$BR:$BR,MATCH(V203,Data!$A:$A,0),1)=0,"",INDEX(Data!$BR:$BR,MATCH(V203,Data!$A:$A,0),1)))</f>
        <v/>
      </c>
      <c r="V203" s="43" t="str">
        <f ca="1">IFERROR(INDEX(Data!$A$1:T$1002,_xlfn.AGGREGATE(15,6,(OFFSET(Data!$A$1,0,MATCH(V$6,Data!$1:$1,0)-1,1000,1)=IF(V$7="","Yes",V$7))/(OFFSET(Data!$A$1,0,MATCH(V$6,Data!$1:$1,0)-1,1000,1)=IF(V$7="","Yes",V$7))*ROW(Data!$C$1:$C$1002),ROW(V203)-ROW(V$7)),1),"")</f>
        <v/>
      </c>
      <c r="W203" s="43" t="str">
        <f ca="1">IF(X203="","",IF(INDEX(Data!$BR:$BR,MATCH(X203,Data!$A:$A,0),1)=0,"",INDEX(Data!$BR:$BR,MATCH(X203,Data!$A:$A,0),1)))</f>
        <v/>
      </c>
      <c r="X203" s="43" t="str">
        <f ca="1">IFERROR(INDEX(Data!$A$1:Y$1002,_xlfn.AGGREGATE(15,6,(OFFSET(Data!$A$1,0,MATCH(X$6,Data!$1:$1,0)-1,1000,1)=IF(X$7="","Yes",X$7))/(OFFSET(Data!$A$1,0,MATCH(X$6,Data!$1:$1,0)-1,1000,1)=IF(X$7="","Yes",X$7))*ROW(Data!$C$1:$C$1002),ROW(X203)-ROW(X$7)),1),"")</f>
        <v/>
      </c>
      <c r="Y203" s="43" t="str">
        <f ca="1">IF(Z203="","",IF(INDEX(Data!$BR:$BR,MATCH(Z203,Data!$A:$A,0),1)=0,"",INDEX(Data!$BR:$BR,MATCH(Z203,Data!$A:$A,0),1)))</f>
        <v/>
      </c>
      <c r="Z203" s="43" t="str">
        <f ca="1">IFERROR(INDEX(Data!$A$1:AA$1002,_xlfn.AGGREGATE(15,6,(OFFSET(Data!$A$1,0,MATCH(Z$6,Data!$1:$1,0)-1,1000,1)=IF(Z$7="","Yes",Z$7))/(OFFSET(Data!$A$1,0,MATCH(Z$6,Data!$1:$1,0)-1,1000,1)=IF(Z$7="","Yes",Z$7))*ROW(Data!$C$1:$C$1002),ROW(Z203)-ROW(Z$7)),1),"")</f>
        <v/>
      </c>
      <c r="AA203" s="43" t="str">
        <f ca="1">IF(AB203="","",IF(INDEX(Data!$BR:$BR,MATCH(AB203,Data!$A:$A,0),1)=0,"",INDEX(Data!$BR:$BR,MATCH(AB203,Data!$A:$A,0),1)))</f>
        <v/>
      </c>
      <c r="AB203" s="43" t="str">
        <f ca="1">IFERROR(INDEX(Data!$A$1:AC$1002,_xlfn.AGGREGATE(15,6,(OFFSET(Data!$A$1,0,MATCH(AB$6,Data!$1:$1,0)-1,1000,1)=IF(AB$7="","Yes",AB$7))/(OFFSET(Data!$A$1,0,MATCH(AB$6,Data!$1:$1,0)-1,1000,1)=IF(AB$7="","Yes",AB$7))*ROW(Data!$C$1:$C$1002),ROW(AB203)-ROW(AB$7)),1),"")</f>
        <v/>
      </c>
      <c r="AC203" s="43" t="str">
        <f ca="1">IF(AD203="","",IF(INDEX(Data!$BR:$BR,MATCH(AD203,Data!$A:$A,0),1)=0,"",INDEX(Data!$BR:$BR,MATCH(AD203,Data!$A:$A,0),1)))</f>
        <v/>
      </c>
      <c r="AD203" s="43" t="str">
        <f ca="1">IFERROR(INDEX(Data!$A$1:AE$1002,_xlfn.AGGREGATE(15,6,(OFFSET(Data!$A$1,0,MATCH(AD$6,Data!$1:$1,0)-1,1000,1)=IF(AD$7="","Yes",AD$7))/(OFFSET(Data!$A$1,0,MATCH(AD$6,Data!$1:$1,0)-1,1000,1)=IF(AD$7="","Yes",AD$7))*ROW(Data!$C$1:$C$1002),ROW(AD203)-ROW(AD$7)),1),"")</f>
        <v/>
      </c>
      <c r="AE203" s="43" t="str">
        <f ca="1">IF(AF203="","",IF(INDEX(Data!$BR:$BR,MATCH(AF203,Data!$A:$A,0),1)=0,"",INDEX(Data!$BR:$BR,MATCH(AF203,Data!$A:$A,0),1)))</f>
        <v/>
      </c>
      <c r="AF203" s="43" t="str">
        <f ca="1">IFERROR(INDEX(Data!$A$1:AM$1002,_xlfn.AGGREGATE(15,6,(OFFSET(Data!$A$1,0,MATCH(AF$6,Data!$1:$1,0)-1,1000,1)=IF(AF$7="","Yes",AF$7))/(OFFSET(Data!$A$1,0,MATCH(AF$6,Data!$1:$1,0)-1,1000,1)=IF(AF$7="","Yes",AF$7))*ROW(Data!$C$1:$C$1002),ROW(AF203)-ROW(AF$7)),1),"")</f>
        <v/>
      </c>
      <c r="AG203" s="43" t="str">
        <f ca="1">IF(AH203="","",IF(INDEX(Data!$BR:$BR,MATCH(AH203,Data!$A:$A,0),1)=0,"",INDEX(Data!$BR:$BR,MATCH(AH203,Data!$A:$A,0),1)))</f>
        <v/>
      </c>
      <c r="AH203" s="43" t="str">
        <f ca="1">IFERROR(INDEX(Data!$A$1:AO$1002,_xlfn.AGGREGATE(15,6,(OFFSET(Data!$A$1,0,MATCH(AH$6,Data!$1:$1,0)-1,1000,1)=IF(AH$7="","Yes",AH$7))/(OFFSET(Data!$A$1,0,MATCH(AH$6,Data!$1:$1,0)-1,1000,1)=IF(AH$7="","Yes",AH$7))*ROW(Data!$C$1:$C$1002),ROW(AH203)-ROW(AH$7)),1),"")</f>
        <v/>
      </c>
      <c r="AI203" s="43" t="str">
        <f ca="1">IF(AJ203="","",IF(INDEX(Data!$BR:$BR,MATCH(AJ203,Data!$A:$A,0),1)=0,"",INDEX(Data!$BR:$BR,MATCH(AJ203,Data!$A:$A,0),1)))</f>
        <v/>
      </c>
      <c r="AJ203" s="43" t="str">
        <f ca="1">IFERROR(INDEX(Data!$A$1:AQ$1002,_xlfn.AGGREGATE(15,6,(OFFSET(Data!$A$1,0,MATCH(AJ$6,Data!$1:$1,0)-1,1000,1)=IF(AJ$7="","Yes",AJ$7))/(OFFSET(Data!$A$1,0,MATCH(AJ$6,Data!$1:$1,0)-1,1000,1)=IF(AJ$7="","Yes",AJ$7))*ROW(Data!$C$1:$C$1002),ROW(AJ203)-ROW(AJ$7)),1),"")</f>
        <v/>
      </c>
      <c r="AK203" s="43" t="str">
        <f ca="1">IF(AL203="","",IF(INDEX(Data!$BR:$BR,MATCH(AL203,Data!$A:$A,0),1)=0,"",INDEX(Data!$BR:$BR,MATCH(AL203,Data!$A:$A,0),1)))</f>
        <v/>
      </c>
      <c r="AL203" s="43" t="str">
        <f ca="1">IFERROR(INDEX(Data!$A$1:AS$1002,_xlfn.AGGREGATE(15,6,(OFFSET(Data!$A$1,0,MATCH(AL$6,Data!$1:$1,0)-1,1000,1)=IF(AL$7="","Yes",AL$7))/(OFFSET(Data!$A$1,0,MATCH(AL$6,Data!$1:$1,0)-1,1000,1)=IF(AL$7="","Yes",AL$7))*ROW(Data!$C$1:$C$1002),ROW(AL203)-ROW(AL$7)),1),"")</f>
        <v/>
      </c>
      <c r="AM203" s="43" t="str">
        <f ca="1">IF(AN203="","",IF(INDEX(Data!$BR:$BR,MATCH(AN203,Data!$A:$A,0),1)=0,"",INDEX(Data!$BR:$BR,MATCH(AN203,Data!$A:$A,0),1)))</f>
        <v/>
      </c>
      <c r="AN203" s="43" t="str">
        <f ca="1">IFERROR(INDEX(Data!$A$1:AU$1002,_xlfn.AGGREGATE(15,6,(OFFSET(Data!$A$1,0,MATCH(AN$6,Data!$1:$1,0)-1,1000,1)=IF(AN$7="","Yes",AN$7))/(OFFSET(Data!$A$1,0,MATCH(AN$6,Data!$1:$1,0)-1,1000,1)=IF(AN$7="","Yes",AN$7))*ROW(Data!$C$1:$C$1002),ROW(AN203)-ROW(AN$7)),1),"")</f>
        <v/>
      </c>
    </row>
    <row r="204" spans="1:40" x14ac:dyDescent="0.4">
      <c r="A204" s="43" t="str">
        <f ca="1">IF(B204="","",IF(INDEX(Data!$BR:$BR,MATCH(B204,Data!$A:$A,0),1)=0,"",INDEX(Data!$BR:$BR,MATCH(B204,Data!$A:$A,0),1)))</f>
        <v/>
      </c>
      <c r="B204" s="43" t="str">
        <f ca="1">IFERROR(INDEX(Data!A$1:$A$1002,_xlfn.AGGREGATE(15,6,(OFFSET(Data!$A$1,0,MATCH(B$6,Data!$1:$1,0)-1,1000,1)=IF(B$7="","Yes",B$7))/(OFFSET(Data!$A$1,0,MATCH(B$6,Data!$1:$1,0)-1,1000,1)=IF(B$7="","Yes",B$7))*ROW(Data!$C$1:$C$1002),ROW(B204)-ROW(B$7)),1),"")</f>
        <v/>
      </c>
      <c r="C204" s="43" t="str">
        <f ca="1">IF(D204="","",IF(INDEX(Data!$BR:$BR,MATCH(D204,Data!$A:$A,0),1)=0,"",INDEX(Data!$BR:$BR,MATCH(D204,Data!$A:$A,0),1)))</f>
        <v/>
      </c>
      <c r="D204" s="43" t="str">
        <f ca="1">IFERROR(INDEX(Data!$A$1:C$1002,_xlfn.AGGREGATE(15,6,(OFFSET(Data!$A$1,0,MATCH(D$6,Data!$1:$1,0)-1,1000,1)=IF(D$7="","Yes",D$7))/(OFFSET(Data!$A$1,0,MATCH(D$6,Data!$1:$1,0)-1,1000,1)=IF(D$7="","Yes",D$7))*ROW(Data!$C$1:$C$1002),ROW(D204)-ROW(D$7)),1),"")</f>
        <v/>
      </c>
      <c r="E204" s="43" t="str">
        <f ca="1">IF(F204="","",IF(INDEX(Data!$BR:$BR,MATCH(F204,Data!$A:$A,0),1)=0,"",INDEX(Data!$BR:$BR,MATCH(F204,Data!$A:$A,0),1)))</f>
        <v/>
      </c>
      <c r="F204" s="43" t="str">
        <f ca="1">IFERROR(INDEX(Data!$A$1:E$1002,_xlfn.AGGREGATE(15,6,(OFFSET(Data!$A$1,0,MATCH(F$6,Data!$1:$1,0)-1,1000,1)=IF(F$7="","Yes",F$7))/(OFFSET(Data!$A$1,0,MATCH(F$6,Data!$1:$1,0)-1,1000,1)=IF(F$7="","Yes",F$7))*ROW(Data!$C$1:$C$1002),ROW(F204)-ROW(F$7)),1),"")</f>
        <v/>
      </c>
      <c r="G204" s="43" t="str">
        <f ca="1">IF(H204="","",IF(INDEX(Data!$BR:$BR,MATCH(H204,Data!$A:$A,0),1)=0,"",INDEX(Data!$BR:$BR,MATCH(H204,Data!$A:$A,0),1)))</f>
        <v/>
      </c>
      <c r="H204" s="43" t="str">
        <f ca="1">IFERROR(INDEX(Data!$A$1:G$1002,_xlfn.AGGREGATE(15,6,(OFFSET(Data!$A$1,0,MATCH(H$6,Data!$1:$1,0)-1,1000,1)=IF(H$7="","Yes",H$7))/(OFFSET(Data!$A$1,0,MATCH(H$6,Data!$1:$1,0)-1,1000,1)=IF(H$7="","Yes",H$7))*ROW(Data!$C$1:$C$1002),ROW(H204)-ROW(H$7)),1),"")</f>
        <v/>
      </c>
      <c r="I204" s="43" t="str">
        <f ca="1">IF(J204="","",IF(INDEX(Data!$BR:$BR,MATCH(J204,Data!$A:$A,0),1)=0,"",INDEX(Data!$BR:$BR,MATCH(J204,Data!$A:$A,0),1)))</f>
        <v/>
      </c>
      <c r="J204" s="43" t="str">
        <f ca="1">IFERROR(INDEX(Data!$A$1:I$1002,_xlfn.AGGREGATE(15,6,(OFFSET(Data!$A$1,0,MATCH(J$6,Data!$1:$1,0)-1,1000,1)=IF(J$7="","Yes",J$7))/(OFFSET(Data!$A$1,0,MATCH(J$6,Data!$1:$1,0)-1,1000,1)=IF(J$7="","Yes",J$7))*ROW(Data!$C$1:$C$1002),ROW(J204)-ROW(J$7)),1),"")</f>
        <v/>
      </c>
      <c r="K204" s="43" t="str">
        <f ca="1">IF(L204="","",IF(INDEX(Data!$BR:$BR,MATCH(L204,Data!$A:$A,0),1)=0,"",INDEX(Data!$BR:$BR,MATCH(L204,Data!$A:$A,0),1)))</f>
        <v/>
      </c>
      <c r="L204" s="43" t="str">
        <f ca="1">IFERROR(INDEX(Data!$A$1:K$1002,_xlfn.AGGREGATE(15,6,(OFFSET(Data!$A$1,0,MATCH(L$6,Data!$1:$1,0)-1,1000,1)=IF(L$7="","Yes",L$7))/(OFFSET(Data!$A$1,0,MATCH(L$6,Data!$1:$1,0)-1,1000,1)=IF(L$7="","Yes",L$7))*ROW(Data!$C$1:$C$1002),ROW(L204)-ROW(L$7)),1),"")</f>
        <v/>
      </c>
      <c r="M204" s="43" t="str">
        <f ca="1">IF(N204="","",IF(INDEX(Data!$BR:$BR,MATCH(N204,Data!$A:$A,0),1)=0,"",INDEX(Data!$BR:$BR,MATCH(N204,Data!$A:$A,0),1)))</f>
        <v/>
      </c>
      <c r="N204" s="43" t="str">
        <f ca="1">IFERROR(INDEX(Data!$A$1:M$1002,_xlfn.AGGREGATE(15,6,(OFFSET(Data!$A$1,0,MATCH(N$6,Data!$1:$1,0)-1,1000,1)=IF(N$7="","Yes",N$7))/(OFFSET(Data!$A$1,0,MATCH(N$6,Data!$1:$1,0)-1,1000,1)=IF(N$7="","Yes",N$7))*ROW(Data!$C$1:$C$1002),ROW(N204)-ROW(N$7)),1),"")</f>
        <v/>
      </c>
      <c r="O204" s="43" t="str">
        <f ca="1">IF(P204="","",IF(INDEX(Data!$BR:$BR,MATCH(P204,Data!$A:$A,0),1)=0,"",INDEX(Data!$BR:$BR,MATCH(P204,Data!$A:$A,0),1)))</f>
        <v/>
      </c>
      <c r="P204" s="43" t="str">
        <f ca="1">IFERROR(INDEX(Data!$A$1:O$1002,_xlfn.AGGREGATE(15,6,(OFFSET(Data!$A$1,0,MATCH(P$6,Data!$1:$1,0)-1,1000,1)=IF(P$7="","Yes",P$7))/(OFFSET(Data!$A$1,0,MATCH(P$6,Data!$1:$1,0)-1,1000,1)=IF(P$7="","Yes",P$7))*ROW(Data!$C$1:$C$1002),ROW(P204)-ROW(P$7)),1),"")</f>
        <v/>
      </c>
      <c r="Q204" s="43" t="str">
        <f ca="1">IF(R204="","",IF(INDEX(Data!$BR:$BR,MATCH(R204,Data!$A:$A,0),1)=0,"",INDEX(Data!$BR:$BR,MATCH(R204,Data!$A:$A,0),1)))</f>
        <v/>
      </c>
      <c r="R204" s="43" t="str">
        <f ca="1">IFERROR(INDEX(Data!$A$1:Q$1002,_xlfn.AGGREGATE(15,6,(OFFSET(Data!$A$1,0,MATCH(R$6,Data!$1:$1,0)-1,1000,1)=IF(R$7="","Yes",R$7))/(OFFSET(Data!$A$1,0,MATCH(R$6,Data!$1:$1,0)-1,1000,1)=IF(R$7="","Yes",R$7))*ROW(Data!$C$1:$C$1002),ROW(R204)-ROW(R$7)),1),"")</f>
        <v/>
      </c>
      <c r="S204" s="43" t="str">
        <f ca="1">IF(T204="","",IF(INDEX(Data!$BR:$BR,MATCH(T204,Data!$A:$A,0),1)=0,"",INDEX(Data!$BR:$BR,MATCH(T204,Data!$A:$A,0),1)))</f>
        <v/>
      </c>
      <c r="T204" s="43" t="str">
        <f ca="1">IFERROR(INDEX(Data!$A$1:R$1002,_xlfn.AGGREGATE(15,6,(OFFSET(Data!$A$1,0,MATCH(T$6,Data!$1:$1,0)-1,1000,1)=IF(T$7="","Yes",T$7))/(OFFSET(Data!$A$1,0,MATCH(T$6,Data!$1:$1,0)-1,1000,1)=IF(T$7="","Yes",T$7))*ROW(Data!$C$1:$C$1002),ROW(T204)-ROW(T$7)),1),"")</f>
        <v/>
      </c>
      <c r="U204" s="43" t="str">
        <f ca="1">IF(V204="","",IF(INDEX(Data!$BR:$BR,MATCH(V204,Data!$A:$A,0),1)=0,"",INDEX(Data!$BR:$BR,MATCH(V204,Data!$A:$A,0),1)))</f>
        <v/>
      </c>
      <c r="V204" s="43" t="str">
        <f ca="1">IFERROR(INDEX(Data!$A$1:T$1002,_xlfn.AGGREGATE(15,6,(OFFSET(Data!$A$1,0,MATCH(V$6,Data!$1:$1,0)-1,1000,1)=IF(V$7="","Yes",V$7))/(OFFSET(Data!$A$1,0,MATCH(V$6,Data!$1:$1,0)-1,1000,1)=IF(V$7="","Yes",V$7))*ROW(Data!$C$1:$C$1002),ROW(V204)-ROW(V$7)),1),"")</f>
        <v/>
      </c>
      <c r="W204" s="43" t="str">
        <f ca="1">IF(X204="","",IF(INDEX(Data!$BR:$BR,MATCH(X204,Data!$A:$A,0),1)=0,"",INDEX(Data!$BR:$BR,MATCH(X204,Data!$A:$A,0),1)))</f>
        <v/>
      </c>
      <c r="X204" s="43" t="str">
        <f ca="1">IFERROR(INDEX(Data!$A$1:Y$1002,_xlfn.AGGREGATE(15,6,(OFFSET(Data!$A$1,0,MATCH(X$6,Data!$1:$1,0)-1,1000,1)=IF(X$7="","Yes",X$7))/(OFFSET(Data!$A$1,0,MATCH(X$6,Data!$1:$1,0)-1,1000,1)=IF(X$7="","Yes",X$7))*ROW(Data!$C$1:$C$1002),ROW(X204)-ROW(X$7)),1),"")</f>
        <v/>
      </c>
      <c r="Y204" s="43" t="str">
        <f ca="1">IF(Z204="","",IF(INDEX(Data!$BR:$BR,MATCH(Z204,Data!$A:$A,0),1)=0,"",INDEX(Data!$BR:$BR,MATCH(Z204,Data!$A:$A,0),1)))</f>
        <v/>
      </c>
      <c r="Z204" s="43" t="str">
        <f ca="1">IFERROR(INDEX(Data!$A$1:AA$1002,_xlfn.AGGREGATE(15,6,(OFFSET(Data!$A$1,0,MATCH(Z$6,Data!$1:$1,0)-1,1000,1)=IF(Z$7="","Yes",Z$7))/(OFFSET(Data!$A$1,0,MATCH(Z$6,Data!$1:$1,0)-1,1000,1)=IF(Z$7="","Yes",Z$7))*ROW(Data!$C$1:$C$1002),ROW(Z204)-ROW(Z$7)),1),"")</f>
        <v/>
      </c>
      <c r="AA204" s="43" t="str">
        <f ca="1">IF(AB204="","",IF(INDEX(Data!$BR:$BR,MATCH(AB204,Data!$A:$A,0),1)=0,"",INDEX(Data!$BR:$BR,MATCH(AB204,Data!$A:$A,0),1)))</f>
        <v/>
      </c>
      <c r="AB204" s="43" t="str">
        <f ca="1">IFERROR(INDEX(Data!$A$1:AC$1002,_xlfn.AGGREGATE(15,6,(OFFSET(Data!$A$1,0,MATCH(AB$6,Data!$1:$1,0)-1,1000,1)=IF(AB$7="","Yes",AB$7))/(OFFSET(Data!$A$1,0,MATCH(AB$6,Data!$1:$1,0)-1,1000,1)=IF(AB$7="","Yes",AB$7))*ROW(Data!$C$1:$C$1002),ROW(AB204)-ROW(AB$7)),1),"")</f>
        <v/>
      </c>
      <c r="AC204" s="43" t="str">
        <f ca="1">IF(AD204="","",IF(INDEX(Data!$BR:$BR,MATCH(AD204,Data!$A:$A,0),1)=0,"",INDEX(Data!$BR:$BR,MATCH(AD204,Data!$A:$A,0),1)))</f>
        <v/>
      </c>
      <c r="AD204" s="43" t="str">
        <f ca="1">IFERROR(INDEX(Data!$A$1:AE$1002,_xlfn.AGGREGATE(15,6,(OFFSET(Data!$A$1,0,MATCH(AD$6,Data!$1:$1,0)-1,1000,1)=IF(AD$7="","Yes",AD$7))/(OFFSET(Data!$A$1,0,MATCH(AD$6,Data!$1:$1,0)-1,1000,1)=IF(AD$7="","Yes",AD$7))*ROW(Data!$C$1:$C$1002),ROW(AD204)-ROW(AD$7)),1),"")</f>
        <v/>
      </c>
      <c r="AE204" s="43" t="str">
        <f ca="1">IF(AF204="","",IF(INDEX(Data!$BR:$BR,MATCH(AF204,Data!$A:$A,0),1)=0,"",INDEX(Data!$BR:$BR,MATCH(AF204,Data!$A:$A,0),1)))</f>
        <v/>
      </c>
      <c r="AF204" s="43" t="str">
        <f ca="1">IFERROR(INDEX(Data!$A$1:AM$1002,_xlfn.AGGREGATE(15,6,(OFFSET(Data!$A$1,0,MATCH(AF$6,Data!$1:$1,0)-1,1000,1)=IF(AF$7="","Yes",AF$7))/(OFFSET(Data!$A$1,0,MATCH(AF$6,Data!$1:$1,0)-1,1000,1)=IF(AF$7="","Yes",AF$7))*ROW(Data!$C$1:$C$1002),ROW(AF204)-ROW(AF$7)),1),"")</f>
        <v/>
      </c>
      <c r="AG204" s="43" t="str">
        <f ca="1">IF(AH204="","",IF(INDEX(Data!$BR:$BR,MATCH(AH204,Data!$A:$A,0),1)=0,"",INDEX(Data!$BR:$BR,MATCH(AH204,Data!$A:$A,0),1)))</f>
        <v/>
      </c>
      <c r="AH204" s="43" t="str">
        <f ca="1">IFERROR(INDEX(Data!$A$1:AO$1002,_xlfn.AGGREGATE(15,6,(OFFSET(Data!$A$1,0,MATCH(AH$6,Data!$1:$1,0)-1,1000,1)=IF(AH$7="","Yes",AH$7))/(OFFSET(Data!$A$1,0,MATCH(AH$6,Data!$1:$1,0)-1,1000,1)=IF(AH$7="","Yes",AH$7))*ROW(Data!$C$1:$C$1002),ROW(AH204)-ROW(AH$7)),1),"")</f>
        <v/>
      </c>
      <c r="AI204" s="43" t="str">
        <f ca="1">IF(AJ204="","",IF(INDEX(Data!$BR:$BR,MATCH(AJ204,Data!$A:$A,0),1)=0,"",INDEX(Data!$BR:$BR,MATCH(AJ204,Data!$A:$A,0),1)))</f>
        <v/>
      </c>
      <c r="AJ204" s="43" t="str">
        <f ca="1">IFERROR(INDEX(Data!$A$1:AQ$1002,_xlfn.AGGREGATE(15,6,(OFFSET(Data!$A$1,0,MATCH(AJ$6,Data!$1:$1,0)-1,1000,1)=IF(AJ$7="","Yes",AJ$7))/(OFFSET(Data!$A$1,0,MATCH(AJ$6,Data!$1:$1,0)-1,1000,1)=IF(AJ$7="","Yes",AJ$7))*ROW(Data!$C$1:$C$1002),ROW(AJ204)-ROW(AJ$7)),1),"")</f>
        <v/>
      </c>
      <c r="AK204" s="43" t="str">
        <f ca="1">IF(AL204="","",IF(INDEX(Data!$BR:$BR,MATCH(AL204,Data!$A:$A,0),1)=0,"",INDEX(Data!$BR:$BR,MATCH(AL204,Data!$A:$A,0),1)))</f>
        <v/>
      </c>
      <c r="AL204" s="43" t="str">
        <f ca="1">IFERROR(INDEX(Data!$A$1:AS$1002,_xlfn.AGGREGATE(15,6,(OFFSET(Data!$A$1,0,MATCH(AL$6,Data!$1:$1,0)-1,1000,1)=IF(AL$7="","Yes",AL$7))/(OFFSET(Data!$A$1,0,MATCH(AL$6,Data!$1:$1,0)-1,1000,1)=IF(AL$7="","Yes",AL$7))*ROW(Data!$C$1:$C$1002),ROW(AL204)-ROW(AL$7)),1),"")</f>
        <v/>
      </c>
      <c r="AM204" s="43" t="str">
        <f ca="1">IF(AN204="","",IF(INDEX(Data!$BR:$BR,MATCH(AN204,Data!$A:$A,0),1)=0,"",INDEX(Data!$BR:$BR,MATCH(AN204,Data!$A:$A,0),1)))</f>
        <v/>
      </c>
      <c r="AN204" s="43" t="str">
        <f ca="1">IFERROR(INDEX(Data!$A$1:AU$1002,_xlfn.AGGREGATE(15,6,(OFFSET(Data!$A$1,0,MATCH(AN$6,Data!$1:$1,0)-1,1000,1)=IF(AN$7="","Yes",AN$7))/(OFFSET(Data!$A$1,0,MATCH(AN$6,Data!$1:$1,0)-1,1000,1)=IF(AN$7="","Yes",AN$7))*ROW(Data!$C$1:$C$1002),ROW(AN204)-ROW(AN$7)),1),"")</f>
        <v/>
      </c>
    </row>
    <row r="205" spans="1:40" x14ac:dyDescent="0.4">
      <c r="A205" s="43" t="str">
        <f ca="1">IF(B205="","",IF(INDEX(Data!$BR:$BR,MATCH(B205,Data!$A:$A,0),1)=0,"",INDEX(Data!$BR:$BR,MATCH(B205,Data!$A:$A,0),1)))</f>
        <v/>
      </c>
      <c r="B205" s="43" t="str">
        <f ca="1">IFERROR(INDEX(Data!A$1:$A$1002,_xlfn.AGGREGATE(15,6,(OFFSET(Data!$A$1,0,MATCH(B$6,Data!$1:$1,0)-1,1000,1)=IF(B$7="","Yes",B$7))/(OFFSET(Data!$A$1,0,MATCH(B$6,Data!$1:$1,0)-1,1000,1)=IF(B$7="","Yes",B$7))*ROW(Data!$C$1:$C$1002),ROW(B205)-ROW(B$7)),1),"")</f>
        <v/>
      </c>
      <c r="C205" s="43" t="str">
        <f ca="1">IF(D205="","",IF(INDEX(Data!$BR:$BR,MATCH(D205,Data!$A:$A,0),1)=0,"",INDEX(Data!$BR:$BR,MATCH(D205,Data!$A:$A,0),1)))</f>
        <v/>
      </c>
      <c r="D205" s="43" t="str">
        <f ca="1">IFERROR(INDEX(Data!$A$1:C$1002,_xlfn.AGGREGATE(15,6,(OFFSET(Data!$A$1,0,MATCH(D$6,Data!$1:$1,0)-1,1000,1)=IF(D$7="","Yes",D$7))/(OFFSET(Data!$A$1,0,MATCH(D$6,Data!$1:$1,0)-1,1000,1)=IF(D$7="","Yes",D$7))*ROW(Data!$C$1:$C$1002),ROW(D205)-ROW(D$7)),1),"")</f>
        <v/>
      </c>
      <c r="E205" s="43" t="str">
        <f ca="1">IF(F205="","",IF(INDEX(Data!$BR:$BR,MATCH(F205,Data!$A:$A,0),1)=0,"",INDEX(Data!$BR:$BR,MATCH(F205,Data!$A:$A,0),1)))</f>
        <v/>
      </c>
      <c r="F205" s="43" t="str">
        <f ca="1">IFERROR(INDEX(Data!$A$1:E$1002,_xlfn.AGGREGATE(15,6,(OFFSET(Data!$A$1,0,MATCH(F$6,Data!$1:$1,0)-1,1000,1)=IF(F$7="","Yes",F$7))/(OFFSET(Data!$A$1,0,MATCH(F$6,Data!$1:$1,0)-1,1000,1)=IF(F$7="","Yes",F$7))*ROW(Data!$C$1:$C$1002),ROW(F205)-ROW(F$7)),1),"")</f>
        <v/>
      </c>
      <c r="G205" s="43" t="str">
        <f ca="1">IF(H205="","",IF(INDEX(Data!$BR:$BR,MATCH(H205,Data!$A:$A,0),1)=0,"",INDEX(Data!$BR:$BR,MATCH(H205,Data!$A:$A,0),1)))</f>
        <v/>
      </c>
      <c r="H205" s="43" t="str">
        <f ca="1">IFERROR(INDEX(Data!$A$1:G$1002,_xlfn.AGGREGATE(15,6,(OFFSET(Data!$A$1,0,MATCH(H$6,Data!$1:$1,0)-1,1000,1)=IF(H$7="","Yes",H$7))/(OFFSET(Data!$A$1,0,MATCH(H$6,Data!$1:$1,0)-1,1000,1)=IF(H$7="","Yes",H$7))*ROW(Data!$C$1:$C$1002),ROW(H205)-ROW(H$7)),1),"")</f>
        <v/>
      </c>
      <c r="I205" s="43" t="str">
        <f ca="1">IF(J205="","",IF(INDEX(Data!$BR:$BR,MATCH(J205,Data!$A:$A,0),1)=0,"",INDEX(Data!$BR:$BR,MATCH(J205,Data!$A:$A,0),1)))</f>
        <v/>
      </c>
      <c r="J205" s="43" t="str">
        <f ca="1">IFERROR(INDEX(Data!$A$1:I$1002,_xlfn.AGGREGATE(15,6,(OFFSET(Data!$A$1,0,MATCH(J$6,Data!$1:$1,0)-1,1000,1)=IF(J$7="","Yes",J$7))/(OFFSET(Data!$A$1,0,MATCH(J$6,Data!$1:$1,0)-1,1000,1)=IF(J$7="","Yes",J$7))*ROW(Data!$C$1:$C$1002),ROW(J205)-ROW(J$7)),1),"")</f>
        <v/>
      </c>
      <c r="K205" s="43" t="str">
        <f ca="1">IF(L205="","",IF(INDEX(Data!$BR:$BR,MATCH(L205,Data!$A:$A,0),1)=0,"",INDEX(Data!$BR:$BR,MATCH(L205,Data!$A:$A,0),1)))</f>
        <v/>
      </c>
      <c r="L205" s="43" t="str">
        <f ca="1">IFERROR(INDEX(Data!$A$1:K$1002,_xlfn.AGGREGATE(15,6,(OFFSET(Data!$A$1,0,MATCH(L$6,Data!$1:$1,0)-1,1000,1)=IF(L$7="","Yes",L$7))/(OFFSET(Data!$A$1,0,MATCH(L$6,Data!$1:$1,0)-1,1000,1)=IF(L$7="","Yes",L$7))*ROW(Data!$C$1:$C$1002),ROW(L205)-ROW(L$7)),1),"")</f>
        <v/>
      </c>
      <c r="M205" s="43" t="str">
        <f ca="1">IF(N205="","",IF(INDEX(Data!$BR:$BR,MATCH(N205,Data!$A:$A,0),1)=0,"",INDEX(Data!$BR:$BR,MATCH(N205,Data!$A:$A,0),1)))</f>
        <v/>
      </c>
      <c r="N205" s="43" t="str">
        <f ca="1">IFERROR(INDEX(Data!$A$1:M$1002,_xlfn.AGGREGATE(15,6,(OFFSET(Data!$A$1,0,MATCH(N$6,Data!$1:$1,0)-1,1000,1)=IF(N$7="","Yes",N$7))/(OFFSET(Data!$A$1,0,MATCH(N$6,Data!$1:$1,0)-1,1000,1)=IF(N$7="","Yes",N$7))*ROW(Data!$C$1:$C$1002),ROW(N205)-ROW(N$7)),1),"")</f>
        <v/>
      </c>
      <c r="O205" s="43" t="str">
        <f ca="1">IF(P205="","",IF(INDEX(Data!$BR:$BR,MATCH(P205,Data!$A:$A,0),1)=0,"",INDEX(Data!$BR:$BR,MATCH(P205,Data!$A:$A,0),1)))</f>
        <v/>
      </c>
      <c r="P205" s="43" t="str">
        <f ca="1">IFERROR(INDEX(Data!$A$1:O$1002,_xlfn.AGGREGATE(15,6,(OFFSET(Data!$A$1,0,MATCH(P$6,Data!$1:$1,0)-1,1000,1)=IF(P$7="","Yes",P$7))/(OFFSET(Data!$A$1,0,MATCH(P$6,Data!$1:$1,0)-1,1000,1)=IF(P$7="","Yes",P$7))*ROW(Data!$C$1:$C$1002),ROW(P205)-ROW(P$7)),1),"")</f>
        <v/>
      </c>
      <c r="Q205" s="43" t="str">
        <f ca="1">IF(R205="","",IF(INDEX(Data!$BR:$BR,MATCH(R205,Data!$A:$A,0),1)=0,"",INDEX(Data!$BR:$BR,MATCH(R205,Data!$A:$A,0),1)))</f>
        <v/>
      </c>
      <c r="R205" s="43" t="str">
        <f ca="1">IFERROR(INDEX(Data!$A$1:Q$1002,_xlfn.AGGREGATE(15,6,(OFFSET(Data!$A$1,0,MATCH(R$6,Data!$1:$1,0)-1,1000,1)=IF(R$7="","Yes",R$7))/(OFFSET(Data!$A$1,0,MATCH(R$6,Data!$1:$1,0)-1,1000,1)=IF(R$7="","Yes",R$7))*ROW(Data!$C$1:$C$1002),ROW(R205)-ROW(R$7)),1),"")</f>
        <v/>
      </c>
      <c r="S205" s="43" t="str">
        <f ca="1">IF(T205="","",IF(INDEX(Data!$BR:$BR,MATCH(T205,Data!$A:$A,0),1)=0,"",INDEX(Data!$BR:$BR,MATCH(T205,Data!$A:$A,0),1)))</f>
        <v/>
      </c>
      <c r="T205" s="43" t="str">
        <f ca="1">IFERROR(INDEX(Data!$A$1:R$1002,_xlfn.AGGREGATE(15,6,(OFFSET(Data!$A$1,0,MATCH(T$6,Data!$1:$1,0)-1,1000,1)=IF(T$7="","Yes",T$7))/(OFFSET(Data!$A$1,0,MATCH(T$6,Data!$1:$1,0)-1,1000,1)=IF(T$7="","Yes",T$7))*ROW(Data!$C$1:$C$1002),ROW(T205)-ROW(T$7)),1),"")</f>
        <v/>
      </c>
      <c r="U205" s="43" t="str">
        <f ca="1">IF(V205="","",IF(INDEX(Data!$BR:$BR,MATCH(V205,Data!$A:$A,0),1)=0,"",INDEX(Data!$BR:$BR,MATCH(V205,Data!$A:$A,0),1)))</f>
        <v/>
      </c>
      <c r="V205" s="43" t="str">
        <f ca="1">IFERROR(INDEX(Data!$A$1:T$1002,_xlfn.AGGREGATE(15,6,(OFFSET(Data!$A$1,0,MATCH(V$6,Data!$1:$1,0)-1,1000,1)=IF(V$7="","Yes",V$7))/(OFFSET(Data!$A$1,0,MATCH(V$6,Data!$1:$1,0)-1,1000,1)=IF(V$7="","Yes",V$7))*ROW(Data!$C$1:$C$1002),ROW(V205)-ROW(V$7)),1),"")</f>
        <v/>
      </c>
      <c r="W205" s="43" t="str">
        <f ca="1">IF(X205="","",IF(INDEX(Data!$BR:$BR,MATCH(X205,Data!$A:$A,0),1)=0,"",INDEX(Data!$BR:$BR,MATCH(X205,Data!$A:$A,0),1)))</f>
        <v/>
      </c>
      <c r="X205" s="43" t="str">
        <f ca="1">IFERROR(INDEX(Data!$A$1:Y$1002,_xlfn.AGGREGATE(15,6,(OFFSET(Data!$A$1,0,MATCH(X$6,Data!$1:$1,0)-1,1000,1)=IF(X$7="","Yes",X$7))/(OFFSET(Data!$A$1,0,MATCH(X$6,Data!$1:$1,0)-1,1000,1)=IF(X$7="","Yes",X$7))*ROW(Data!$C$1:$C$1002),ROW(X205)-ROW(X$7)),1),"")</f>
        <v/>
      </c>
      <c r="Y205" s="43" t="str">
        <f ca="1">IF(Z205="","",IF(INDEX(Data!$BR:$BR,MATCH(Z205,Data!$A:$A,0),1)=0,"",INDEX(Data!$BR:$BR,MATCH(Z205,Data!$A:$A,0),1)))</f>
        <v/>
      </c>
      <c r="Z205" s="43" t="str">
        <f ca="1">IFERROR(INDEX(Data!$A$1:AA$1002,_xlfn.AGGREGATE(15,6,(OFFSET(Data!$A$1,0,MATCH(Z$6,Data!$1:$1,0)-1,1000,1)=IF(Z$7="","Yes",Z$7))/(OFFSET(Data!$A$1,0,MATCH(Z$6,Data!$1:$1,0)-1,1000,1)=IF(Z$7="","Yes",Z$7))*ROW(Data!$C$1:$C$1002),ROW(Z205)-ROW(Z$7)),1),"")</f>
        <v/>
      </c>
      <c r="AA205" s="43" t="str">
        <f ca="1">IF(AB205="","",IF(INDEX(Data!$BR:$BR,MATCH(AB205,Data!$A:$A,0),1)=0,"",INDEX(Data!$BR:$BR,MATCH(AB205,Data!$A:$A,0),1)))</f>
        <v/>
      </c>
      <c r="AB205" s="43" t="str">
        <f ca="1">IFERROR(INDEX(Data!$A$1:AC$1002,_xlfn.AGGREGATE(15,6,(OFFSET(Data!$A$1,0,MATCH(AB$6,Data!$1:$1,0)-1,1000,1)=IF(AB$7="","Yes",AB$7))/(OFFSET(Data!$A$1,0,MATCH(AB$6,Data!$1:$1,0)-1,1000,1)=IF(AB$7="","Yes",AB$7))*ROW(Data!$C$1:$C$1002),ROW(AB205)-ROW(AB$7)),1),"")</f>
        <v/>
      </c>
      <c r="AC205" s="43" t="str">
        <f ca="1">IF(AD205="","",IF(INDEX(Data!$BR:$BR,MATCH(AD205,Data!$A:$A,0),1)=0,"",INDEX(Data!$BR:$BR,MATCH(AD205,Data!$A:$A,0),1)))</f>
        <v/>
      </c>
      <c r="AD205" s="43" t="str">
        <f ca="1">IFERROR(INDEX(Data!$A$1:AE$1002,_xlfn.AGGREGATE(15,6,(OFFSET(Data!$A$1,0,MATCH(AD$6,Data!$1:$1,0)-1,1000,1)=IF(AD$7="","Yes",AD$7))/(OFFSET(Data!$A$1,0,MATCH(AD$6,Data!$1:$1,0)-1,1000,1)=IF(AD$7="","Yes",AD$7))*ROW(Data!$C$1:$C$1002),ROW(AD205)-ROW(AD$7)),1),"")</f>
        <v/>
      </c>
      <c r="AE205" s="43" t="str">
        <f ca="1">IF(AF205="","",IF(INDEX(Data!$BR:$BR,MATCH(AF205,Data!$A:$A,0),1)=0,"",INDEX(Data!$BR:$BR,MATCH(AF205,Data!$A:$A,0),1)))</f>
        <v/>
      </c>
      <c r="AF205" s="43" t="str">
        <f ca="1">IFERROR(INDEX(Data!$A$1:AM$1002,_xlfn.AGGREGATE(15,6,(OFFSET(Data!$A$1,0,MATCH(AF$6,Data!$1:$1,0)-1,1000,1)=IF(AF$7="","Yes",AF$7))/(OFFSET(Data!$A$1,0,MATCH(AF$6,Data!$1:$1,0)-1,1000,1)=IF(AF$7="","Yes",AF$7))*ROW(Data!$C$1:$C$1002),ROW(AF205)-ROW(AF$7)),1),"")</f>
        <v/>
      </c>
      <c r="AG205" s="43" t="str">
        <f ca="1">IF(AH205="","",IF(INDEX(Data!$BR:$BR,MATCH(AH205,Data!$A:$A,0),1)=0,"",INDEX(Data!$BR:$BR,MATCH(AH205,Data!$A:$A,0),1)))</f>
        <v/>
      </c>
      <c r="AH205" s="43" t="str">
        <f ca="1">IFERROR(INDEX(Data!$A$1:AO$1002,_xlfn.AGGREGATE(15,6,(OFFSET(Data!$A$1,0,MATCH(AH$6,Data!$1:$1,0)-1,1000,1)=IF(AH$7="","Yes",AH$7))/(OFFSET(Data!$A$1,0,MATCH(AH$6,Data!$1:$1,0)-1,1000,1)=IF(AH$7="","Yes",AH$7))*ROW(Data!$C$1:$C$1002),ROW(AH205)-ROW(AH$7)),1),"")</f>
        <v/>
      </c>
      <c r="AI205" s="43" t="str">
        <f ca="1">IF(AJ205="","",IF(INDEX(Data!$BR:$BR,MATCH(AJ205,Data!$A:$A,0),1)=0,"",INDEX(Data!$BR:$BR,MATCH(AJ205,Data!$A:$A,0),1)))</f>
        <v/>
      </c>
      <c r="AJ205" s="43" t="str">
        <f ca="1">IFERROR(INDEX(Data!$A$1:AQ$1002,_xlfn.AGGREGATE(15,6,(OFFSET(Data!$A$1,0,MATCH(AJ$6,Data!$1:$1,0)-1,1000,1)=IF(AJ$7="","Yes",AJ$7))/(OFFSET(Data!$A$1,0,MATCH(AJ$6,Data!$1:$1,0)-1,1000,1)=IF(AJ$7="","Yes",AJ$7))*ROW(Data!$C$1:$C$1002),ROW(AJ205)-ROW(AJ$7)),1),"")</f>
        <v/>
      </c>
      <c r="AK205" s="43" t="str">
        <f ca="1">IF(AL205="","",IF(INDEX(Data!$BR:$BR,MATCH(AL205,Data!$A:$A,0),1)=0,"",INDEX(Data!$BR:$BR,MATCH(AL205,Data!$A:$A,0),1)))</f>
        <v/>
      </c>
      <c r="AL205" s="43" t="str">
        <f ca="1">IFERROR(INDEX(Data!$A$1:AS$1002,_xlfn.AGGREGATE(15,6,(OFFSET(Data!$A$1,0,MATCH(AL$6,Data!$1:$1,0)-1,1000,1)=IF(AL$7="","Yes",AL$7))/(OFFSET(Data!$A$1,0,MATCH(AL$6,Data!$1:$1,0)-1,1000,1)=IF(AL$7="","Yes",AL$7))*ROW(Data!$C$1:$C$1002),ROW(AL205)-ROW(AL$7)),1),"")</f>
        <v/>
      </c>
      <c r="AM205" s="43" t="str">
        <f ca="1">IF(AN205="","",IF(INDEX(Data!$BR:$BR,MATCH(AN205,Data!$A:$A,0),1)=0,"",INDEX(Data!$BR:$BR,MATCH(AN205,Data!$A:$A,0),1)))</f>
        <v/>
      </c>
      <c r="AN205" s="43" t="str">
        <f ca="1">IFERROR(INDEX(Data!$A$1:AU$1002,_xlfn.AGGREGATE(15,6,(OFFSET(Data!$A$1,0,MATCH(AN$6,Data!$1:$1,0)-1,1000,1)=IF(AN$7="","Yes",AN$7))/(OFFSET(Data!$A$1,0,MATCH(AN$6,Data!$1:$1,0)-1,1000,1)=IF(AN$7="","Yes",AN$7))*ROW(Data!$C$1:$C$1002),ROW(AN205)-ROW(AN$7)),1),"")</f>
        <v/>
      </c>
    </row>
    <row r="206" spans="1:40" x14ac:dyDescent="0.4">
      <c r="A206" s="43" t="str">
        <f ca="1">IF(B206="","",IF(INDEX(Data!$BR:$BR,MATCH(B206,Data!$A:$A,0),1)=0,"",INDEX(Data!$BR:$BR,MATCH(B206,Data!$A:$A,0),1)))</f>
        <v/>
      </c>
      <c r="B206" s="43" t="str">
        <f ca="1">IFERROR(INDEX(Data!A$1:$A$1002,_xlfn.AGGREGATE(15,6,(OFFSET(Data!$A$1,0,MATCH(B$6,Data!$1:$1,0)-1,1000,1)=IF(B$7="","Yes",B$7))/(OFFSET(Data!$A$1,0,MATCH(B$6,Data!$1:$1,0)-1,1000,1)=IF(B$7="","Yes",B$7))*ROW(Data!$C$1:$C$1002),ROW(B206)-ROW(B$7)),1),"")</f>
        <v/>
      </c>
      <c r="C206" s="43" t="str">
        <f ca="1">IF(D206="","",IF(INDEX(Data!$BR:$BR,MATCH(D206,Data!$A:$A,0),1)=0,"",INDEX(Data!$BR:$BR,MATCH(D206,Data!$A:$A,0),1)))</f>
        <v/>
      </c>
      <c r="D206" s="43" t="str">
        <f ca="1">IFERROR(INDEX(Data!$A$1:C$1002,_xlfn.AGGREGATE(15,6,(OFFSET(Data!$A$1,0,MATCH(D$6,Data!$1:$1,0)-1,1000,1)=IF(D$7="","Yes",D$7))/(OFFSET(Data!$A$1,0,MATCH(D$6,Data!$1:$1,0)-1,1000,1)=IF(D$7="","Yes",D$7))*ROW(Data!$C$1:$C$1002),ROW(D206)-ROW(D$7)),1),"")</f>
        <v/>
      </c>
      <c r="E206" s="43" t="str">
        <f ca="1">IF(F206="","",IF(INDEX(Data!$BR:$BR,MATCH(F206,Data!$A:$A,0),1)=0,"",INDEX(Data!$BR:$BR,MATCH(F206,Data!$A:$A,0),1)))</f>
        <v/>
      </c>
      <c r="F206" s="43" t="str">
        <f ca="1">IFERROR(INDEX(Data!$A$1:E$1002,_xlfn.AGGREGATE(15,6,(OFFSET(Data!$A$1,0,MATCH(F$6,Data!$1:$1,0)-1,1000,1)=IF(F$7="","Yes",F$7))/(OFFSET(Data!$A$1,0,MATCH(F$6,Data!$1:$1,0)-1,1000,1)=IF(F$7="","Yes",F$7))*ROW(Data!$C$1:$C$1002),ROW(F206)-ROW(F$7)),1),"")</f>
        <v/>
      </c>
      <c r="G206" s="43" t="str">
        <f ca="1">IF(H206="","",IF(INDEX(Data!$BR:$BR,MATCH(H206,Data!$A:$A,0),1)=0,"",INDEX(Data!$BR:$BR,MATCH(H206,Data!$A:$A,0),1)))</f>
        <v/>
      </c>
      <c r="H206" s="43" t="str">
        <f ca="1">IFERROR(INDEX(Data!$A$1:G$1002,_xlfn.AGGREGATE(15,6,(OFFSET(Data!$A$1,0,MATCH(H$6,Data!$1:$1,0)-1,1000,1)=IF(H$7="","Yes",H$7))/(OFFSET(Data!$A$1,0,MATCH(H$6,Data!$1:$1,0)-1,1000,1)=IF(H$7="","Yes",H$7))*ROW(Data!$C$1:$C$1002),ROW(H206)-ROW(H$7)),1),"")</f>
        <v/>
      </c>
      <c r="I206" s="43" t="str">
        <f ca="1">IF(J206="","",IF(INDEX(Data!$BR:$BR,MATCH(J206,Data!$A:$A,0),1)=0,"",INDEX(Data!$BR:$BR,MATCH(J206,Data!$A:$A,0),1)))</f>
        <v/>
      </c>
      <c r="J206" s="43" t="str">
        <f ca="1">IFERROR(INDEX(Data!$A$1:I$1002,_xlfn.AGGREGATE(15,6,(OFFSET(Data!$A$1,0,MATCH(J$6,Data!$1:$1,0)-1,1000,1)=IF(J$7="","Yes",J$7))/(OFFSET(Data!$A$1,0,MATCH(J$6,Data!$1:$1,0)-1,1000,1)=IF(J$7="","Yes",J$7))*ROW(Data!$C$1:$C$1002),ROW(J206)-ROW(J$7)),1),"")</f>
        <v/>
      </c>
      <c r="K206" s="43" t="str">
        <f ca="1">IF(L206="","",IF(INDEX(Data!$BR:$BR,MATCH(L206,Data!$A:$A,0),1)=0,"",INDEX(Data!$BR:$BR,MATCH(L206,Data!$A:$A,0),1)))</f>
        <v/>
      </c>
      <c r="L206" s="43" t="str">
        <f ca="1">IFERROR(INDEX(Data!$A$1:K$1002,_xlfn.AGGREGATE(15,6,(OFFSET(Data!$A$1,0,MATCH(L$6,Data!$1:$1,0)-1,1000,1)=IF(L$7="","Yes",L$7))/(OFFSET(Data!$A$1,0,MATCH(L$6,Data!$1:$1,0)-1,1000,1)=IF(L$7="","Yes",L$7))*ROW(Data!$C$1:$C$1002),ROW(L206)-ROW(L$7)),1),"")</f>
        <v/>
      </c>
      <c r="M206" s="43" t="str">
        <f ca="1">IF(N206="","",IF(INDEX(Data!$BR:$BR,MATCH(N206,Data!$A:$A,0),1)=0,"",INDEX(Data!$BR:$BR,MATCH(N206,Data!$A:$A,0),1)))</f>
        <v/>
      </c>
      <c r="N206" s="43" t="str">
        <f ca="1">IFERROR(INDEX(Data!$A$1:M$1002,_xlfn.AGGREGATE(15,6,(OFFSET(Data!$A$1,0,MATCH(N$6,Data!$1:$1,0)-1,1000,1)=IF(N$7="","Yes",N$7))/(OFFSET(Data!$A$1,0,MATCH(N$6,Data!$1:$1,0)-1,1000,1)=IF(N$7="","Yes",N$7))*ROW(Data!$C$1:$C$1002),ROW(N206)-ROW(N$7)),1),"")</f>
        <v/>
      </c>
      <c r="O206" s="43" t="str">
        <f ca="1">IF(P206="","",IF(INDEX(Data!$BR:$BR,MATCH(P206,Data!$A:$A,0),1)=0,"",INDEX(Data!$BR:$BR,MATCH(P206,Data!$A:$A,0),1)))</f>
        <v/>
      </c>
      <c r="P206" s="43" t="str">
        <f ca="1">IFERROR(INDEX(Data!$A$1:O$1002,_xlfn.AGGREGATE(15,6,(OFFSET(Data!$A$1,0,MATCH(P$6,Data!$1:$1,0)-1,1000,1)=IF(P$7="","Yes",P$7))/(OFFSET(Data!$A$1,0,MATCH(P$6,Data!$1:$1,0)-1,1000,1)=IF(P$7="","Yes",P$7))*ROW(Data!$C$1:$C$1002),ROW(P206)-ROW(P$7)),1),"")</f>
        <v/>
      </c>
      <c r="Q206" s="43" t="str">
        <f ca="1">IF(R206="","",IF(INDEX(Data!$BR:$BR,MATCH(R206,Data!$A:$A,0),1)=0,"",INDEX(Data!$BR:$BR,MATCH(R206,Data!$A:$A,0),1)))</f>
        <v/>
      </c>
      <c r="R206" s="43" t="str">
        <f ca="1">IFERROR(INDEX(Data!$A$1:Q$1002,_xlfn.AGGREGATE(15,6,(OFFSET(Data!$A$1,0,MATCH(R$6,Data!$1:$1,0)-1,1000,1)=IF(R$7="","Yes",R$7))/(OFFSET(Data!$A$1,0,MATCH(R$6,Data!$1:$1,0)-1,1000,1)=IF(R$7="","Yes",R$7))*ROW(Data!$C$1:$C$1002),ROW(R206)-ROW(R$7)),1),"")</f>
        <v/>
      </c>
      <c r="S206" s="43" t="str">
        <f ca="1">IF(T206="","",IF(INDEX(Data!$BR:$BR,MATCH(T206,Data!$A:$A,0),1)=0,"",INDEX(Data!$BR:$BR,MATCH(T206,Data!$A:$A,0),1)))</f>
        <v/>
      </c>
      <c r="T206" s="43" t="str">
        <f ca="1">IFERROR(INDEX(Data!$A$1:R$1002,_xlfn.AGGREGATE(15,6,(OFFSET(Data!$A$1,0,MATCH(T$6,Data!$1:$1,0)-1,1000,1)=IF(T$7="","Yes",T$7))/(OFFSET(Data!$A$1,0,MATCH(T$6,Data!$1:$1,0)-1,1000,1)=IF(T$7="","Yes",T$7))*ROW(Data!$C$1:$C$1002),ROW(T206)-ROW(T$7)),1),"")</f>
        <v/>
      </c>
      <c r="U206" s="43" t="str">
        <f ca="1">IF(V206="","",IF(INDEX(Data!$BR:$BR,MATCH(V206,Data!$A:$A,0),1)=0,"",INDEX(Data!$BR:$BR,MATCH(V206,Data!$A:$A,0),1)))</f>
        <v/>
      </c>
      <c r="V206" s="43" t="str">
        <f ca="1">IFERROR(INDEX(Data!$A$1:T$1002,_xlfn.AGGREGATE(15,6,(OFFSET(Data!$A$1,0,MATCH(V$6,Data!$1:$1,0)-1,1000,1)=IF(V$7="","Yes",V$7))/(OFFSET(Data!$A$1,0,MATCH(V$6,Data!$1:$1,0)-1,1000,1)=IF(V$7="","Yes",V$7))*ROW(Data!$C$1:$C$1002),ROW(V206)-ROW(V$7)),1),"")</f>
        <v/>
      </c>
      <c r="W206" s="43" t="str">
        <f ca="1">IF(X206="","",IF(INDEX(Data!$BR:$BR,MATCH(X206,Data!$A:$A,0),1)=0,"",INDEX(Data!$BR:$BR,MATCH(X206,Data!$A:$A,0),1)))</f>
        <v/>
      </c>
      <c r="X206" s="43" t="str">
        <f ca="1">IFERROR(INDEX(Data!$A$1:Y$1002,_xlfn.AGGREGATE(15,6,(OFFSET(Data!$A$1,0,MATCH(X$6,Data!$1:$1,0)-1,1000,1)=IF(X$7="","Yes",X$7))/(OFFSET(Data!$A$1,0,MATCH(X$6,Data!$1:$1,0)-1,1000,1)=IF(X$7="","Yes",X$7))*ROW(Data!$C$1:$C$1002),ROW(X206)-ROW(X$7)),1),"")</f>
        <v/>
      </c>
      <c r="Y206" s="43" t="str">
        <f ca="1">IF(Z206="","",IF(INDEX(Data!$BR:$BR,MATCH(Z206,Data!$A:$A,0),1)=0,"",INDEX(Data!$BR:$BR,MATCH(Z206,Data!$A:$A,0),1)))</f>
        <v/>
      </c>
      <c r="Z206" s="43" t="str">
        <f ca="1">IFERROR(INDEX(Data!$A$1:AA$1002,_xlfn.AGGREGATE(15,6,(OFFSET(Data!$A$1,0,MATCH(Z$6,Data!$1:$1,0)-1,1000,1)=IF(Z$7="","Yes",Z$7))/(OFFSET(Data!$A$1,0,MATCH(Z$6,Data!$1:$1,0)-1,1000,1)=IF(Z$7="","Yes",Z$7))*ROW(Data!$C$1:$C$1002),ROW(Z206)-ROW(Z$7)),1),"")</f>
        <v/>
      </c>
      <c r="AA206" s="43" t="str">
        <f ca="1">IF(AB206="","",IF(INDEX(Data!$BR:$BR,MATCH(AB206,Data!$A:$A,0),1)=0,"",INDEX(Data!$BR:$BR,MATCH(AB206,Data!$A:$A,0),1)))</f>
        <v/>
      </c>
      <c r="AB206" s="43" t="str">
        <f ca="1">IFERROR(INDEX(Data!$A$1:AC$1002,_xlfn.AGGREGATE(15,6,(OFFSET(Data!$A$1,0,MATCH(AB$6,Data!$1:$1,0)-1,1000,1)=IF(AB$7="","Yes",AB$7))/(OFFSET(Data!$A$1,0,MATCH(AB$6,Data!$1:$1,0)-1,1000,1)=IF(AB$7="","Yes",AB$7))*ROW(Data!$C$1:$C$1002),ROW(AB206)-ROW(AB$7)),1),"")</f>
        <v/>
      </c>
      <c r="AC206" s="43" t="str">
        <f ca="1">IF(AD206="","",IF(INDEX(Data!$BR:$BR,MATCH(AD206,Data!$A:$A,0),1)=0,"",INDEX(Data!$BR:$BR,MATCH(AD206,Data!$A:$A,0),1)))</f>
        <v/>
      </c>
      <c r="AD206" s="43" t="str">
        <f ca="1">IFERROR(INDEX(Data!$A$1:AE$1002,_xlfn.AGGREGATE(15,6,(OFFSET(Data!$A$1,0,MATCH(AD$6,Data!$1:$1,0)-1,1000,1)=IF(AD$7="","Yes",AD$7))/(OFFSET(Data!$A$1,0,MATCH(AD$6,Data!$1:$1,0)-1,1000,1)=IF(AD$7="","Yes",AD$7))*ROW(Data!$C$1:$C$1002),ROW(AD206)-ROW(AD$7)),1),"")</f>
        <v/>
      </c>
      <c r="AE206" s="43" t="str">
        <f ca="1">IF(AF206="","",IF(INDEX(Data!$BR:$BR,MATCH(AF206,Data!$A:$A,0),1)=0,"",INDEX(Data!$BR:$BR,MATCH(AF206,Data!$A:$A,0),1)))</f>
        <v/>
      </c>
      <c r="AF206" s="43" t="str">
        <f ca="1">IFERROR(INDEX(Data!$A$1:AM$1002,_xlfn.AGGREGATE(15,6,(OFFSET(Data!$A$1,0,MATCH(AF$6,Data!$1:$1,0)-1,1000,1)=IF(AF$7="","Yes",AF$7))/(OFFSET(Data!$A$1,0,MATCH(AF$6,Data!$1:$1,0)-1,1000,1)=IF(AF$7="","Yes",AF$7))*ROW(Data!$C$1:$C$1002),ROW(AF206)-ROW(AF$7)),1),"")</f>
        <v/>
      </c>
      <c r="AG206" s="43" t="str">
        <f ca="1">IF(AH206="","",IF(INDEX(Data!$BR:$BR,MATCH(AH206,Data!$A:$A,0),1)=0,"",INDEX(Data!$BR:$BR,MATCH(AH206,Data!$A:$A,0),1)))</f>
        <v/>
      </c>
      <c r="AH206" s="43" t="str">
        <f ca="1">IFERROR(INDEX(Data!$A$1:AO$1002,_xlfn.AGGREGATE(15,6,(OFFSET(Data!$A$1,0,MATCH(AH$6,Data!$1:$1,0)-1,1000,1)=IF(AH$7="","Yes",AH$7))/(OFFSET(Data!$A$1,0,MATCH(AH$6,Data!$1:$1,0)-1,1000,1)=IF(AH$7="","Yes",AH$7))*ROW(Data!$C$1:$C$1002),ROW(AH206)-ROW(AH$7)),1),"")</f>
        <v/>
      </c>
      <c r="AI206" s="43" t="str">
        <f ca="1">IF(AJ206="","",IF(INDEX(Data!$BR:$BR,MATCH(AJ206,Data!$A:$A,0),1)=0,"",INDEX(Data!$BR:$BR,MATCH(AJ206,Data!$A:$A,0),1)))</f>
        <v/>
      </c>
      <c r="AJ206" s="43" t="str">
        <f ca="1">IFERROR(INDEX(Data!$A$1:AQ$1002,_xlfn.AGGREGATE(15,6,(OFFSET(Data!$A$1,0,MATCH(AJ$6,Data!$1:$1,0)-1,1000,1)=IF(AJ$7="","Yes",AJ$7))/(OFFSET(Data!$A$1,0,MATCH(AJ$6,Data!$1:$1,0)-1,1000,1)=IF(AJ$7="","Yes",AJ$7))*ROW(Data!$C$1:$C$1002),ROW(AJ206)-ROW(AJ$7)),1),"")</f>
        <v/>
      </c>
      <c r="AK206" s="43" t="str">
        <f ca="1">IF(AL206="","",IF(INDEX(Data!$BR:$BR,MATCH(AL206,Data!$A:$A,0),1)=0,"",INDEX(Data!$BR:$BR,MATCH(AL206,Data!$A:$A,0),1)))</f>
        <v/>
      </c>
      <c r="AL206" s="43" t="str">
        <f ca="1">IFERROR(INDEX(Data!$A$1:AS$1002,_xlfn.AGGREGATE(15,6,(OFFSET(Data!$A$1,0,MATCH(AL$6,Data!$1:$1,0)-1,1000,1)=IF(AL$7="","Yes",AL$7))/(OFFSET(Data!$A$1,0,MATCH(AL$6,Data!$1:$1,0)-1,1000,1)=IF(AL$7="","Yes",AL$7))*ROW(Data!$C$1:$C$1002),ROW(AL206)-ROW(AL$7)),1),"")</f>
        <v/>
      </c>
      <c r="AM206" s="43" t="str">
        <f ca="1">IF(AN206="","",IF(INDEX(Data!$BR:$BR,MATCH(AN206,Data!$A:$A,0),1)=0,"",INDEX(Data!$BR:$BR,MATCH(AN206,Data!$A:$A,0),1)))</f>
        <v/>
      </c>
      <c r="AN206" s="43" t="str">
        <f ca="1">IFERROR(INDEX(Data!$A$1:AU$1002,_xlfn.AGGREGATE(15,6,(OFFSET(Data!$A$1,0,MATCH(AN$6,Data!$1:$1,0)-1,1000,1)=IF(AN$7="","Yes",AN$7))/(OFFSET(Data!$A$1,0,MATCH(AN$6,Data!$1:$1,0)-1,1000,1)=IF(AN$7="","Yes",AN$7))*ROW(Data!$C$1:$C$1002),ROW(AN206)-ROW(AN$7)),1),"")</f>
        <v/>
      </c>
    </row>
    <row r="207" spans="1:40" x14ac:dyDescent="0.4">
      <c r="A207" s="43" t="str">
        <f ca="1">IF(B207="","",IF(INDEX(Data!$BR:$BR,MATCH(B207,Data!$A:$A,0),1)=0,"",INDEX(Data!$BR:$BR,MATCH(B207,Data!$A:$A,0),1)))</f>
        <v/>
      </c>
      <c r="B207" s="43" t="str">
        <f ca="1">IFERROR(INDEX(Data!A$1:$A$1002,_xlfn.AGGREGATE(15,6,(OFFSET(Data!$A$1,0,MATCH(B$6,Data!$1:$1,0)-1,1000,1)=IF(B$7="","Yes",B$7))/(OFFSET(Data!$A$1,0,MATCH(B$6,Data!$1:$1,0)-1,1000,1)=IF(B$7="","Yes",B$7))*ROW(Data!$C$1:$C$1002),ROW(B207)-ROW(B$7)),1),"")</f>
        <v/>
      </c>
      <c r="C207" s="43" t="str">
        <f ca="1">IF(D207="","",IF(INDEX(Data!$BR:$BR,MATCH(D207,Data!$A:$A,0),1)=0,"",INDEX(Data!$BR:$BR,MATCH(D207,Data!$A:$A,0),1)))</f>
        <v/>
      </c>
      <c r="D207" s="43" t="str">
        <f ca="1">IFERROR(INDEX(Data!$A$1:C$1002,_xlfn.AGGREGATE(15,6,(OFFSET(Data!$A$1,0,MATCH(D$6,Data!$1:$1,0)-1,1000,1)=IF(D$7="","Yes",D$7))/(OFFSET(Data!$A$1,0,MATCH(D$6,Data!$1:$1,0)-1,1000,1)=IF(D$7="","Yes",D$7))*ROW(Data!$C$1:$C$1002),ROW(D207)-ROW(D$7)),1),"")</f>
        <v/>
      </c>
      <c r="E207" s="43" t="str">
        <f ca="1">IF(F207="","",IF(INDEX(Data!$BR:$BR,MATCH(F207,Data!$A:$A,0),1)=0,"",INDEX(Data!$BR:$BR,MATCH(F207,Data!$A:$A,0),1)))</f>
        <v/>
      </c>
      <c r="F207" s="43" t="str">
        <f ca="1">IFERROR(INDEX(Data!$A$1:E$1002,_xlfn.AGGREGATE(15,6,(OFFSET(Data!$A$1,0,MATCH(F$6,Data!$1:$1,0)-1,1000,1)=IF(F$7="","Yes",F$7))/(OFFSET(Data!$A$1,0,MATCH(F$6,Data!$1:$1,0)-1,1000,1)=IF(F$7="","Yes",F$7))*ROW(Data!$C$1:$C$1002),ROW(F207)-ROW(F$7)),1),"")</f>
        <v/>
      </c>
      <c r="G207" s="43" t="str">
        <f ca="1">IF(H207="","",IF(INDEX(Data!$BR:$BR,MATCH(H207,Data!$A:$A,0),1)=0,"",INDEX(Data!$BR:$BR,MATCH(H207,Data!$A:$A,0),1)))</f>
        <v/>
      </c>
      <c r="H207" s="43" t="str">
        <f ca="1">IFERROR(INDEX(Data!$A$1:G$1002,_xlfn.AGGREGATE(15,6,(OFFSET(Data!$A$1,0,MATCH(H$6,Data!$1:$1,0)-1,1000,1)=IF(H$7="","Yes",H$7))/(OFFSET(Data!$A$1,0,MATCH(H$6,Data!$1:$1,0)-1,1000,1)=IF(H$7="","Yes",H$7))*ROW(Data!$C$1:$C$1002),ROW(H207)-ROW(H$7)),1),"")</f>
        <v/>
      </c>
      <c r="I207" s="43" t="str">
        <f ca="1">IF(J207="","",IF(INDEX(Data!$BR:$BR,MATCH(J207,Data!$A:$A,0),1)=0,"",INDEX(Data!$BR:$BR,MATCH(J207,Data!$A:$A,0),1)))</f>
        <v/>
      </c>
      <c r="J207" s="43" t="str">
        <f ca="1">IFERROR(INDEX(Data!$A$1:I$1002,_xlfn.AGGREGATE(15,6,(OFFSET(Data!$A$1,0,MATCH(J$6,Data!$1:$1,0)-1,1000,1)=IF(J$7="","Yes",J$7))/(OFFSET(Data!$A$1,0,MATCH(J$6,Data!$1:$1,0)-1,1000,1)=IF(J$7="","Yes",J$7))*ROW(Data!$C$1:$C$1002),ROW(J207)-ROW(J$7)),1),"")</f>
        <v/>
      </c>
      <c r="K207" s="43" t="str">
        <f ca="1">IF(L207="","",IF(INDEX(Data!$BR:$BR,MATCH(L207,Data!$A:$A,0),1)=0,"",INDEX(Data!$BR:$BR,MATCH(L207,Data!$A:$A,0),1)))</f>
        <v/>
      </c>
      <c r="L207" s="43" t="str">
        <f ca="1">IFERROR(INDEX(Data!$A$1:K$1002,_xlfn.AGGREGATE(15,6,(OFFSET(Data!$A$1,0,MATCH(L$6,Data!$1:$1,0)-1,1000,1)=IF(L$7="","Yes",L$7))/(OFFSET(Data!$A$1,0,MATCH(L$6,Data!$1:$1,0)-1,1000,1)=IF(L$7="","Yes",L$7))*ROW(Data!$C$1:$C$1002),ROW(L207)-ROW(L$7)),1),"")</f>
        <v/>
      </c>
      <c r="M207" s="43" t="str">
        <f ca="1">IF(N207="","",IF(INDEX(Data!$BR:$BR,MATCH(N207,Data!$A:$A,0),1)=0,"",INDEX(Data!$BR:$BR,MATCH(N207,Data!$A:$A,0),1)))</f>
        <v/>
      </c>
      <c r="N207" s="43" t="str">
        <f ca="1">IFERROR(INDEX(Data!$A$1:M$1002,_xlfn.AGGREGATE(15,6,(OFFSET(Data!$A$1,0,MATCH(N$6,Data!$1:$1,0)-1,1000,1)=IF(N$7="","Yes",N$7))/(OFFSET(Data!$A$1,0,MATCH(N$6,Data!$1:$1,0)-1,1000,1)=IF(N$7="","Yes",N$7))*ROW(Data!$C$1:$C$1002),ROW(N207)-ROW(N$7)),1),"")</f>
        <v/>
      </c>
      <c r="O207" s="43" t="str">
        <f ca="1">IF(P207="","",IF(INDEX(Data!$BR:$BR,MATCH(P207,Data!$A:$A,0),1)=0,"",INDEX(Data!$BR:$BR,MATCH(P207,Data!$A:$A,0),1)))</f>
        <v/>
      </c>
      <c r="P207" s="43" t="str">
        <f ca="1">IFERROR(INDEX(Data!$A$1:O$1002,_xlfn.AGGREGATE(15,6,(OFFSET(Data!$A$1,0,MATCH(P$6,Data!$1:$1,0)-1,1000,1)=IF(P$7="","Yes",P$7))/(OFFSET(Data!$A$1,0,MATCH(P$6,Data!$1:$1,0)-1,1000,1)=IF(P$7="","Yes",P$7))*ROW(Data!$C$1:$C$1002),ROW(P207)-ROW(P$7)),1),"")</f>
        <v/>
      </c>
      <c r="Q207" s="43" t="str">
        <f ca="1">IF(R207="","",IF(INDEX(Data!$BR:$BR,MATCH(R207,Data!$A:$A,0),1)=0,"",INDEX(Data!$BR:$BR,MATCH(R207,Data!$A:$A,0),1)))</f>
        <v/>
      </c>
      <c r="R207" s="43" t="str">
        <f ca="1">IFERROR(INDEX(Data!$A$1:Q$1002,_xlfn.AGGREGATE(15,6,(OFFSET(Data!$A$1,0,MATCH(R$6,Data!$1:$1,0)-1,1000,1)=IF(R$7="","Yes",R$7))/(OFFSET(Data!$A$1,0,MATCH(R$6,Data!$1:$1,0)-1,1000,1)=IF(R$7="","Yes",R$7))*ROW(Data!$C$1:$C$1002),ROW(R207)-ROW(R$7)),1),"")</f>
        <v/>
      </c>
      <c r="S207" s="43" t="str">
        <f ca="1">IF(T207="","",IF(INDEX(Data!$BR:$BR,MATCH(T207,Data!$A:$A,0),1)=0,"",INDEX(Data!$BR:$BR,MATCH(T207,Data!$A:$A,0),1)))</f>
        <v/>
      </c>
      <c r="T207" s="43" t="str">
        <f ca="1">IFERROR(INDEX(Data!$A$1:R$1002,_xlfn.AGGREGATE(15,6,(OFFSET(Data!$A$1,0,MATCH(T$6,Data!$1:$1,0)-1,1000,1)=IF(T$7="","Yes",T$7))/(OFFSET(Data!$A$1,0,MATCH(T$6,Data!$1:$1,0)-1,1000,1)=IF(T$7="","Yes",T$7))*ROW(Data!$C$1:$C$1002),ROW(T207)-ROW(T$7)),1),"")</f>
        <v/>
      </c>
      <c r="U207" s="43" t="str">
        <f ca="1">IF(V207="","",IF(INDEX(Data!$BR:$BR,MATCH(V207,Data!$A:$A,0),1)=0,"",INDEX(Data!$BR:$BR,MATCH(V207,Data!$A:$A,0),1)))</f>
        <v/>
      </c>
      <c r="V207" s="43" t="str">
        <f ca="1">IFERROR(INDEX(Data!$A$1:T$1002,_xlfn.AGGREGATE(15,6,(OFFSET(Data!$A$1,0,MATCH(V$6,Data!$1:$1,0)-1,1000,1)=IF(V$7="","Yes",V$7))/(OFFSET(Data!$A$1,0,MATCH(V$6,Data!$1:$1,0)-1,1000,1)=IF(V$7="","Yes",V$7))*ROW(Data!$C$1:$C$1002),ROW(V207)-ROW(V$7)),1),"")</f>
        <v/>
      </c>
      <c r="W207" s="43" t="str">
        <f ca="1">IF(X207="","",IF(INDEX(Data!$BR:$BR,MATCH(X207,Data!$A:$A,0),1)=0,"",INDEX(Data!$BR:$BR,MATCH(X207,Data!$A:$A,0),1)))</f>
        <v/>
      </c>
      <c r="X207" s="43" t="str">
        <f ca="1">IFERROR(INDEX(Data!$A$1:Y$1002,_xlfn.AGGREGATE(15,6,(OFFSET(Data!$A$1,0,MATCH(X$6,Data!$1:$1,0)-1,1000,1)=IF(X$7="","Yes",X$7))/(OFFSET(Data!$A$1,0,MATCH(X$6,Data!$1:$1,0)-1,1000,1)=IF(X$7="","Yes",X$7))*ROW(Data!$C$1:$C$1002),ROW(X207)-ROW(X$7)),1),"")</f>
        <v/>
      </c>
      <c r="Y207" s="43" t="str">
        <f ca="1">IF(Z207="","",IF(INDEX(Data!$BR:$BR,MATCH(Z207,Data!$A:$A,0),1)=0,"",INDEX(Data!$BR:$BR,MATCH(Z207,Data!$A:$A,0),1)))</f>
        <v/>
      </c>
      <c r="Z207" s="43" t="str">
        <f ca="1">IFERROR(INDEX(Data!$A$1:AA$1002,_xlfn.AGGREGATE(15,6,(OFFSET(Data!$A$1,0,MATCH(Z$6,Data!$1:$1,0)-1,1000,1)=IF(Z$7="","Yes",Z$7))/(OFFSET(Data!$A$1,0,MATCH(Z$6,Data!$1:$1,0)-1,1000,1)=IF(Z$7="","Yes",Z$7))*ROW(Data!$C$1:$C$1002),ROW(Z207)-ROW(Z$7)),1),"")</f>
        <v/>
      </c>
      <c r="AA207" s="43" t="str">
        <f ca="1">IF(AB207="","",IF(INDEX(Data!$BR:$BR,MATCH(AB207,Data!$A:$A,0),1)=0,"",INDEX(Data!$BR:$BR,MATCH(AB207,Data!$A:$A,0),1)))</f>
        <v/>
      </c>
      <c r="AB207" s="43" t="str">
        <f ca="1">IFERROR(INDEX(Data!$A$1:AC$1002,_xlfn.AGGREGATE(15,6,(OFFSET(Data!$A$1,0,MATCH(AB$6,Data!$1:$1,0)-1,1000,1)=IF(AB$7="","Yes",AB$7))/(OFFSET(Data!$A$1,0,MATCH(AB$6,Data!$1:$1,0)-1,1000,1)=IF(AB$7="","Yes",AB$7))*ROW(Data!$C$1:$C$1002),ROW(AB207)-ROW(AB$7)),1),"")</f>
        <v/>
      </c>
      <c r="AC207" s="43" t="str">
        <f ca="1">IF(AD207="","",IF(INDEX(Data!$BR:$BR,MATCH(AD207,Data!$A:$A,0),1)=0,"",INDEX(Data!$BR:$BR,MATCH(AD207,Data!$A:$A,0),1)))</f>
        <v/>
      </c>
      <c r="AD207" s="43" t="str">
        <f ca="1">IFERROR(INDEX(Data!$A$1:AE$1002,_xlfn.AGGREGATE(15,6,(OFFSET(Data!$A$1,0,MATCH(AD$6,Data!$1:$1,0)-1,1000,1)=IF(AD$7="","Yes",AD$7))/(OFFSET(Data!$A$1,0,MATCH(AD$6,Data!$1:$1,0)-1,1000,1)=IF(AD$7="","Yes",AD$7))*ROW(Data!$C$1:$C$1002),ROW(AD207)-ROW(AD$7)),1),"")</f>
        <v/>
      </c>
      <c r="AE207" s="43" t="str">
        <f ca="1">IF(AF207="","",IF(INDEX(Data!$BR:$BR,MATCH(AF207,Data!$A:$A,0),1)=0,"",INDEX(Data!$BR:$BR,MATCH(AF207,Data!$A:$A,0),1)))</f>
        <v/>
      </c>
      <c r="AF207" s="43" t="str">
        <f ca="1">IFERROR(INDEX(Data!$A$1:AM$1002,_xlfn.AGGREGATE(15,6,(OFFSET(Data!$A$1,0,MATCH(AF$6,Data!$1:$1,0)-1,1000,1)=IF(AF$7="","Yes",AF$7))/(OFFSET(Data!$A$1,0,MATCH(AF$6,Data!$1:$1,0)-1,1000,1)=IF(AF$7="","Yes",AF$7))*ROW(Data!$C$1:$C$1002),ROW(AF207)-ROW(AF$7)),1),"")</f>
        <v/>
      </c>
      <c r="AG207" s="43" t="str">
        <f ca="1">IF(AH207="","",IF(INDEX(Data!$BR:$BR,MATCH(AH207,Data!$A:$A,0),1)=0,"",INDEX(Data!$BR:$BR,MATCH(AH207,Data!$A:$A,0),1)))</f>
        <v/>
      </c>
      <c r="AH207" s="43" t="str">
        <f ca="1">IFERROR(INDEX(Data!$A$1:AO$1002,_xlfn.AGGREGATE(15,6,(OFFSET(Data!$A$1,0,MATCH(AH$6,Data!$1:$1,0)-1,1000,1)=IF(AH$7="","Yes",AH$7))/(OFFSET(Data!$A$1,0,MATCH(AH$6,Data!$1:$1,0)-1,1000,1)=IF(AH$7="","Yes",AH$7))*ROW(Data!$C$1:$C$1002),ROW(AH207)-ROW(AH$7)),1),"")</f>
        <v/>
      </c>
      <c r="AI207" s="43" t="str">
        <f ca="1">IF(AJ207="","",IF(INDEX(Data!$BR:$BR,MATCH(AJ207,Data!$A:$A,0),1)=0,"",INDEX(Data!$BR:$BR,MATCH(AJ207,Data!$A:$A,0),1)))</f>
        <v/>
      </c>
      <c r="AJ207" s="43" t="str">
        <f ca="1">IFERROR(INDEX(Data!$A$1:AQ$1002,_xlfn.AGGREGATE(15,6,(OFFSET(Data!$A$1,0,MATCH(AJ$6,Data!$1:$1,0)-1,1000,1)=IF(AJ$7="","Yes",AJ$7))/(OFFSET(Data!$A$1,0,MATCH(AJ$6,Data!$1:$1,0)-1,1000,1)=IF(AJ$7="","Yes",AJ$7))*ROW(Data!$C$1:$C$1002),ROW(AJ207)-ROW(AJ$7)),1),"")</f>
        <v/>
      </c>
      <c r="AK207" s="43" t="str">
        <f ca="1">IF(AL207="","",IF(INDEX(Data!$BR:$BR,MATCH(AL207,Data!$A:$A,0),1)=0,"",INDEX(Data!$BR:$BR,MATCH(AL207,Data!$A:$A,0),1)))</f>
        <v/>
      </c>
      <c r="AL207" s="43" t="str">
        <f ca="1">IFERROR(INDEX(Data!$A$1:AS$1002,_xlfn.AGGREGATE(15,6,(OFFSET(Data!$A$1,0,MATCH(AL$6,Data!$1:$1,0)-1,1000,1)=IF(AL$7="","Yes",AL$7))/(OFFSET(Data!$A$1,0,MATCH(AL$6,Data!$1:$1,0)-1,1000,1)=IF(AL$7="","Yes",AL$7))*ROW(Data!$C$1:$C$1002),ROW(AL207)-ROW(AL$7)),1),"")</f>
        <v/>
      </c>
      <c r="AM207" s="43" t="str">
        <f ca="1">IF(AN207="","",IF(INDEX(Data!$BR:$BR,MATCH(AN207,Data!$A:$A,0),1)=0,"",INDEX(Data!$BR:$BR,MATCH(AN207,Data!$A:$A,0),1)))</f>
        <v/>
      </c>
      <c r="AN207" s="43" t="str">
        <f ca="1">IFERROR(INDEX(Data!$A$1:AU$1002,_xlfn.AGGREGATE(15,6,(OFFSET(Data!$A$1,0,MATCH(AN$6,Data!$1:$1,0)-1,1000,1)=IF(AN$7="","Yes",AN$7))/(OFFSET(Data!$A$1,0,MATCH(AN$6,Data!$1:$1,0)-1,1000,1)=IF(AN$7="","Yes",AN$7))*ROW(Data!$C$1:$C$1002),ROW(AN207)-ROW(AN$7)),1),"")</f>
        <v/>
      </c>
    </row>
    <row r="208" spans="1:40" x14ac:dyDescent="0.4">
      <c r="A208" s="43" t="str">
        <f ca="1">IF(B208="","",IF(INDEX(Data!$BR:$BR,MATCH(B208,Data!$A:$A,0),1)=0,"",INDEX(Data!$BR:$BR,MATCH(B208,Data!$A:$A,0),1)))</f>
        <v/>
      </c>
      <c r="B208" s="43" t="str">
        <f ca="1">IFERROR(INDEX(Data!A$1:$A$1002,_xlfn.AGGREGATE(15,6,(OFFSET(Data!$A$1,0,MATCH(B$6,Data!$1:$1,0)-1,1000,1)=IF(B$7="","Yes",B$7))/(OFFSET(Data!$A$1,0,MATCH(B$6,Data!$1:$1,0)-1,1000,1)=IF(B$7="","Yes",B$7))*ROW(Data!$C$1:$C$1002),ROW(B208)-ROW(B$7)),1),"")</f>
        <v/>
      </c>
      <c r="C208" s="43" t="str">
        <f ca="1">IF(D208="","",IF(INDEX(Data!$BR:$BR,MATCH(D208,Data!$A:$A,0),1)=0,"",INDEX(Data!$BR:$BR,MATCH(D208,Data!$A:$A,0),1)))</f>
        <v/>
      </c>
      <c r="D208" s="43" t="str">
        <f ca="1">IFERROR(INDEX(Data!$A$1:C$1002,_xlfn.AGGREGATE(15,6,(OFFSET(Data!$A$1,0,MATCH(D$6,Data!$1:$1,0)-1,1000,1)=IF(D$7="","Yes",D$7))/(OFFSET(Data!$A$1,0,MATCH(D$6,Data!$1:$1,0)-1,1000,1)=IF(D$7="","Yes",D$7))*ROW(Data!$C$1:$C$1002),ROW(D208)-ROW(D$7)),1),"")</f>
        <v/>
      </c>
      <c r="E208" s="43" t="str">
        <f ca="1">IF(F208="","",IF(INDEX(Data!$BR:$BR,MATCH(F208,Data!$A:$A,0),1)=0,"",INDEX(Data!$BR:$BR,MATCH(F208,Data!$A:$A,0),1)))</f>
        <v/>
      </c>
      <c r="F208" s="43" t="str">
        <f ca="1">IFERROR(INDEX(Data!$A$1:E$1002,_xlfn.AGGREGATE(15,6,(OFFSET(Data!$A$1,0,MATCH(F$6,Data!$1:$1,0)-1,1000,1)=IF(F$7="","Yes",F$7))/(OFFSET(Data!$A$1,0,MATCH(F$6,Data!$1:$1,0)-1,1000,1)=IF(F$7="","Yes",F$7))*ROW(Data!$C$1:$C$1002),ROW(F208)-ROW(F$7)),1),"")</f>
        <v/>
      </c>
      <c r="G208" s="43" t="str">
        <f ca="1">IF(H208="","",IF(INDEX(Data!$BR:$BR,MATCH(H208,Data!$A:$A,0),1)=0,"",INDEX(Data!$BR:$BR,MATCH(H208,Data!$A:$A,0),1)))</f>
        <v/>
      </c>
      <c r="H208" s="43" t="str">
        <f ca="1">IFERROR(INDEX(Data!$A$1:G$1002,_xlfn.AGGREGATE(15,6,(OFFSET(Data!$A$1,0,MATCH(H$6,Data!$1:$1,0)-1,1000,1)=IF(H$7="","Yes",H$7))/(OFFSET(Data!$A$1,0,MATCH(H$6,Data!$1:$1,0)-1,1000,1)=IF(H$7="","Yes",H$7))*ROW(Data!$C$1:$C$1002),ROW(H208)-ROW(H$7)),1),"")</f>
        <v/>
      </c>
      <c r="I208" s="43" t="str">
        <f ca="1">IF(J208="","",IF(INDEX(Data!$BR:$BR,MATCH(J208,Data!$A:$A,0),1)=0,"",INDEX(Data!$BR:$BR,MATCH(J208,Data!$A:$A,0),1)))</f>
        <v/>
      </c>
      <c r="J208" s="43" t="str">
        <f ca="1">IFERROR(INDEX(Data!$A$1:I$1002,_xlfn.AGGREGATE(15,6,(OFFSET(Data!$A$1,0,MATCH(J$6,Data!$1:$1,0)-1,1000,1)=IF(J$7="","Yes",J$7))/(OFFSET(Data!$A$1,0,MATCH(J$6,Data!$1:$1,0)-1,1000,1)=IF(J$7="","Yes",J$7))*ROW(Data!$C$1:$C$1002),ROW(J208)-ROW(J$7)),1),"")</f>
        <v/>
      </c>
      <c r="K208" s="43" t="str">
        <f ca="1">IF(L208="","",IF(INDEX(Data!$BR:$BR,MATCH(L208,Data!$A:$A,0),1)=0,"",INDEX(Data!$BR:$BR,MATCH(L208,Data!$A:$A,0),1)))</f>
        <v/>
      </c>
      <c r="L208" s="43" t="str">
        <f ca="1">IFERROR(INDEX(Data!$A$1:K$1002,_xlfn.AGGREGATE(15,6,(OFFSET(Data!$A$1,0,MATCH(L$6,Data!$1:$1,0)-1,1000,1)=IF(L$7="","Yes",L$7))/(OFFSET(Data!$A$1,0,MATCH(L$6,Data!$1:$1,0)-1,1000,1)=IF(L$7="","Yes",L$7))*ROW(Data!$C$1:$C$1002),ROW(L208)-ROW(L$7)),1),"")</f>
        <v/>
      </c>
      <c r="M208" s="43" t="str">
        <f ca="1">IF(N208="","",IF(INDEX(Data!$BR:$BR,MATCH(N208,Data!$A:$A,0),1)=0,"",INDEX(Data!$BR:$BR,MATCH(N208,Data!$A:$A,0),1)))</f>
        <v/>
      </c>
      <c r="N208" s="43" t="str">
        <f ca="1">IFERROR(INDEX(Data!$A$1:M$1002,_xlfn.AGGREGATE(15,6,(OFFSET(Data!$A$1,0,MATCH(N$6,Data!$1:$1,0)-1,1000,1)=IF(N$7="","Yes",N$7))/(OFFSET(Data!$A$1,0,MATCH(N$6,Data!$1:$1,0)-1,1000,1)=IF(N$7="","Yes",N$7))*ROW(Data!$C$1:$C$1002),ROW(N208)-ROW(N$7)),1),"")</f>
        <v/>
      </c>
      <c r="O208" s="43" t="str">
        <f ca="1">IF(P208="","",IF(INDEX(Data!$BR:$BR,MATCH(P208,Data!$A:$A,0),1)=0,"",INDEX(Data!$BR:$BR,MATCH(P208,Data!$A:$A,0),1)))</f>
        <v/>
      </c>
      <c r="P208" s="43" t="str">
        <f ca="1">IFERROR(INDEX(Data!$A$1:O$1002,_xlfn.AGGREGATE(15,6,(OFFSET(Data!$A$1,0,MATCH(P$6,Data!$1:$1,0)-1,1000,1)=IF(P$7="","Yes",P$7))/(OFFSET(Data!$A$1,0,MATCH(P$6,Data!$1:$1,0)-1,1000,1)=IF(P$7="","Yes",P$7))*ROW(Data!$C$1:$C$1002),ROW(P208)-ROW(P$7)),1),"")</f>
        <v/>
      </c>
      <c r="Q208" s="43" t="str">
        <f ca="1">IF(R208="","",IF(INDEX(Data!$BR:$BR,MATCH(R208,Data!$A:$A,0),1)=0,"",INDEX(Data!$BR:$BR,MATCH(R208,Data!$A:$A,0),1)))</f>
        <v/>
      </c>
      <c r="R208" s="43" t="str">
        <f ca="1">IFERROR(INDEX(Data!$A$1:Q$1002,_xlfn.AGGREGATE(15,6,(OFFSET(Data!$A$1,0,MATCH(R$6,Data!$1:$1,0)-1,1000,1)=IF(R$7="","Yes",R$7))/(OFFSET(Data!$A$1,0,MATCH(R$6,Data!$1:$1,0)-1,1000,1)=IF(R$7="","Yes",R$7))*ROW(Data!$C$1:$C$1002),ROW(R208)-ROW(R$7)),1),"")</f>
        <v/>
      </c>
      <c r="S208" s="43" t="str">
        <f ca="1">IF(T208="","",IF(INDEX(Data!$BR:$BR,MATCH(T208,Data!$A:$A,0),1)=0,"",INDEX(Data!$BR:$BR,MATCH(T208,Data!$A:$A,0),1)))</f>
        <v/>
      </c>
      <c r="T208" s="43" t="str">
        <f ca="1">IFERROR(INDEX(Data!$A$1:R$1002,_xlfn.AGGREGATE(15,6,(OFFSET(Data!$A$1,0,MATCH(T$6,Data!$1:$1,0)-1,1000,1)=IF(T$7="","Yes",T$7))/(OFFSET(Data!$A$1,0,MATCH(T$6,Data!$1:$1,0)-1,1000,1)=IF(T$7="","Yes",T$7))*ROW(Data!$C$1:$C$1002),ROW(T208)-ROW(T$7)),1),"")</f>
        <v/>
      </c>
      <c r="U208" s="43" t="str">
        <f ca="1">IF(V208="","",IF(INDEX(Data!$BR:$BR,MATCH(V208,Data!$A:$A,0),1)=0,"",INDEX(Data!$BR:$BR,MATCH(V208,Data!$A:$A,0),1)))</f>
        <v/>
      </c>
      <c r="V208" s="43" t="str">
        <f ca="1">IFERROR(INDEX(Data!$A$1:T$1002,_xlfn.AGGREGATE(15,6,(OFFSET(Data!$A$1,0,MATCH(V$6,Data!$1:$1,0)-1,1000,1)=IF(V$7="","Yes",V$7))/(OFFSET(Data!$A$1,0,MATCH(V$6,Data!$1:$1,0)-1,1000,1)=IF(V$7="","Yes",V$7))*ROW(Data!$C$1:$C$1002),ROW(V208)-ROW(V$7)),1),"")</f>
        <v/>
      </c>
      <c r="W208" s="43" t="str">
        <f ca="1">IF(X208="","",IF(INDEX(Data!$BR:$BR,MATCH(X208,Data!$A:$A,0),1)=0,"",INDEX(Data!$BR:$BR,MATCH(X208,Data!$A:$A,0),1)))</f>
        <v/>
      </c>
      <c r="X208" s="43" t="str">
        <f ca="1">IFERROR(INDEX(Data!$A$1:Y$1002,_xlfn.AGGREGATE(15,6,(OFFSET(Data!$A$1,0,MATCH(X$6,Data!$1:$1,0)-1,1000,1)=IF(X$7="","Yes",X$7))/(OFFSET(Data!$A$1,0,MATCH(X$6,Data!$1:$1,0)-1,1000,1)=IF(X$7="","Yes",X$7))*ROW(Data!$C$1:$C$1002),ROW(X208)-ROW(X$7)),1),"")</f>
        <v/>
      </c>
      <c r="Y208" s="43" t="str">
        <f ca="1">IF(Z208="","",IF(INDEX(Data!$BR:$BR,MATCH(Z208,Data!$A:$A,0),1)=0,"",INDEX(Data!$BR:$BR,MATCH(Z208,Data!$A:$A,0),1)))</f>
        <v/>
      </c>
      <c r="Z208" s="43" t="str">
        <f ca="1">IFERROR(INDEX(Data!$A$1:AA$1002,_xlfn.AGGREGATE(15,6,(OFFSET(Data!$A$1,0,MATCH(Z$6,Data!$1:$1,0)-1,1000,1)=IF(Z$7="","Yes",Z$7))/(OFFSET(Data!$A$1,0,MATCH(Z$6,Data!$1:$1,0)-1,1000,1)=IF(Z$7="","Yes",Z$7))*ROW(Data!$C$1:$C$1002),ROW(Z208)-ROW(Z$7)),1),"")</f>
        <v/>
      </c>
      <c r="AA208" s="43" t="str">
        <f ca="1">IF(AB208="","",IF(INDEX(Data!$BR:$BR,MATCH(AB208,Data!$A:$A,0),1)=0,"",INDEX(Data!$BR:$BR,MATCH(AB208,Data!$A:$A,0),1)))</f>
        <v/>
      </c>
      <c r="AB208" s="43" t="str">
        <f ca="1">IFERROR(INDEX(Data!$A$1:AC$1002,_xlfn.AGGREGATE(15,6,(OFFSET(Data!$A$1,0,MATCH(AB$6,Data!$1:$1,0)-1,1000,1)=IF(AB$7="","Yes",AB$7))/(OFFSET(Data!$A$1,0,MATCH(AB$6,Data!$1:$1,0)-1,1000,1)=IF(AB$7="","Yes",AB$7))*ROW(Data!$C$1:$C$1002),ROW(AB208)-ROW(AB$7)),1),"")</f>
        <v/>
      </c>
      <c r="AC208" s="43" t="str">
        <f ca="1">IF(AD208="","",IF(INDEX(Data!$BR:$BR,MATCH(AD208,Data!$A:$A,0),1)=0,"",INDEX(Data!$BR:$BR,MATCH(AD208,Data!$A:$A,0),1)))</f>
        <v/>
      </c>
      <c r="AD208" s="43" t="str">
        <f ca="1">IFERROR(INDEX(Data!$A$1:AE$1002,_xlfn.AGGREGATE(15,6,(OFFSET(Data!$A$1,0,MATCH(AD$6,Data!$1:$1,0)-1,1000,1)=IF(AD$7="","Yes",AD$7))/(OFFSET(Data!$A$1,0,MATCH(AD$6,Data!$1:$1,0)-1,1000,1)=IF(AD$7="","Yes",AD$7))*ROW(Data!$C$1:$C$1002),ROW(AD208)-ROW(AD$7)),1),"")</f>
        <v/>
      </c>
      <c r="AE208" s="43" t="str">
        <f ca="1">IF(AF208="","",IF(INDEX(Data!$BR:$BR,MATCH(AF208,Data!$A:$A,0),1)=0,"",INDEX(Data!$BR:$BR,MATCH(AF208,Data!$A:$A,0),1)))</f>
        <v/>
      </c>
      <c r="AF208" s="43" t="str">
        <f ca="1">IFERROR(INDEX(Data!$A$1:AM$1002,_xlfn.AGGREGATE(15,6,(OFFSET(Data!$A$1,0,MATCH(AF$6,Data!$1:$1,0)-1,1000,1)=IF(AF$7="","Yes",AF$7))/(OFFSET(Data!$A$1,0,MATCH(AF$6,Data!$1:$1,0)-1,1000,1)=IF(AF$7="","Yes",AF$7))*ROW(Data!$C$1:$C$1002),ROW(AF208)-ROW(AF$7)),1),"")</f>
        <v/>
      </c>
      <c r="AG208" s="43" t="str">
        <f ca="1">IF(AH208="","",IF(INDEX(Data!$BR:$BR,MATCH(AH208,Data!$A:$A,0),1)=0,"",INDEX(Data!$BR:$BR,MATCH(AH208,Data!$A:$A,0),1)))</f>
        <v/>
      </c>
      <c r="AH208" s="43" t="str">
        <f ca="1">IFERROR(INDEX(Data!$A$1:AO$1002,_xlfn.AGGREGATE(15,6,(OFFSET(Data!$A$1,0,MATCH(AH$6,Data!$1:$1,0)-1,1000,1)=IF(AH$7="","Yes",AH$7))/(OFFSET(Data!$A$1,0,MATCH(AH$6,Data!$1:$1,0)-1,1000,1)=IF(AH$7="","Yes",AH$7))*ROW(Data!$C$1:$C$1002),ROW(AH208)-ROW(AH$7)),1),"")</f>
        <v/>
      </c>
      <c r="AI208" s="43" t="str">
        <f ca="1">IF(AJ208="","",IF(INDEX(Data!$BR:$BR,MATCH(AJ208,Data!$A:$A,0),1)=0,"",INDEX(Data!$BR:$BR,MATCH(AJ208,Data!$A:$A,0),1)))</f>
        <v/>
      </c>
      <c r="AJ208" s="43" t="str">
        <f ca="1">IFERROR(INDEX(Data!$A$1:AQ$1002,_xlfn.AGGREGATE(15,6,(OFFSET(Data!$A$1,0,MATCH(AJ$6,Data!$1:$1,0)-1,1000,1)=IF(AJ$7="","Yes",AJ$7))/(OFFSET(Data!$A$1,0,MATCH(AJ$6,Data!$1:$1,0)-1,1000,1)=IF(AJ$7="","Yes",AJ$7))*ROW(Data!$C$1:$C$1002),ROW(AJ208)-ROW(AJ$7)),1),"")</f>
        <v/>
      </c>
      <c r="AK208" s="43" t="str">
        <f ca="1">IF(AL208="","",IF(INDEX(Data!$BR:$BR,MATCH(AL208,Data!$A:$A,0),1)=0,"",INDEX(Data!$BR:$BR,MATCH(AL208,Data!$A:$A,0),1)))</f>
        <v/>
      </c>
      <c r="AL208" s="43" t="str">
        <f ca="1">IFERROR(INDEX(Data!$A$1:AS$1002,_xlfn.AGGREGATE(15,6,(OFFSET(Data!$A$1,0,MATCH(AL$6,Data!$1:$1,0)-1,1000,1)=IF(AL$7="","Yes",AL$7))/(OFFSET(Data!$A$1,0,MATCH(AL$6,Data!$1:$1,0)-1,1000,1)=IF(AL$7="","Yes",AL$7))*ROW(Data!$C$1:$C$1002),ROW(AL208)-ROW(AL$7)),1),"")</f>
        <v/>
      </c>
      <c r="AM208" s="43" t="str">
        <f ca="1">IF(AN208="","",IF(INDEX(Data!$BR:$BR,MATCH(AN208,Data!$A:$A,0),1)=0,"",INDEX(Data!$BR:$BR,MATCH(AN208,Data!$A:$A,0),1)))</f>
        <v/>
      </c>
      <c r="AN208" s="43" t="str">
        <f ca="1">IFERROR(INDEX(Data!$A$1:AU$1002,_xlfn.AGGREGATE(15,6,(OFFSET(Data!$A$1,0,MATCH(AN$6,Data!$1:$1,0)-1,1000,1)=IF(AN$7="","Yes",AN$7))/(OFFSET(Data!$A$1,0,MATCH(AN$6,Data!$1:$1,0)-1,1000,1)=IF(AN$7="","Yes",AN$7))*ROW(Data!$C$1:$C$1002),ROW(AN208)-ROW(AN$7)),1),"")</f>
        <v/>
      </c>
    </row>
  </sheetData>
  <conditionalFormatting sqref="A2:A4">
    <cfRule type="expression" dxfId="942" priority="194">
      <formula>A2=3</formula>
    </cfRule>
    <cfRule type="expression" dxfId="941" priority="195">
      <formula>A2=2</formula>
    </cfRule>
    <cfRule type="expression" dxfId="940" priority="196">
      <formula>A2=1</formula>
    </cfRule>
  </conditionalFormatting>
  <conditionalFormatting sqref="A8:A208">
    <cfRule type="expression" dxfId="939" priority="189">
      <formula>A8=3</formula>
    </cfRule>
    <cfRule type="expression" dxfId="938" priority="190">
      <formula>A8=2</formula>
    </cfRule>
    <cfRule type="expression" dxfId="937" priority="191">
      <formula>A8=1</formula>
    </cfRule>
  </conditionalFormatting>
  <conditionalFormatting sqref="F4">
    <cfRule type="expression" dxfId="936" priority="182">
      <formula>OR($F$2="Select",$F$2="")</formula>
    </cfRule>
  </conditionalFormatting>
  <conditionalFormatting sqref="D4">
    <cfRule type="expression" dxfId="935" priority="138">
      <formula>OR($D$2="Select",$D$2="")</formula>
    </cfRule>
  </conditionalFormatting>
  <conditionalFormatting sqref="C8:C208">
    <cfRule type="expression" dxfId="934" priority="97">
      <formula>C8=3</formula>
    </cfRule>
    <cfRule type="expression" dxfId="933" priority="98">
      <formula>C8=2</formula>
    </cfRule>
    <cfRule type="expression" dxfId="932" priority="99">
      <formula>C8=1</formula>
    </cfRule>
  </conditionalFormatting>
  <conditionalFormatting sqref="AE8:AE208 AA8:AA208 Y8:Y208 W8:W208 U8:U208 S8:S208 Q8:Q208 O8:O208 M8:M208 K8:K208 I8:I208 G8:G208 E8:E208">
    <cfRule type="expression" dxfId="931" priority="59">
      <formula>E8=3</formula>
    </cfRule>
    <cfRule type="expression" dxfId="930" priority="60">
      <formula>E8=2</formula>
    </cfRule>
    <cfRule type="expression" dxfId="929" priority="61">
      <formula>E8=1</formula>
    </cfRule>
  </conditionalFormatting>
  <conditionalFormatting sqref="B8:B208">
    <cfRule type="expression" dxfId="928" priority="57">
      <formula>AND($D$2&lt;&gt;"",ISNUMBER(SEARCH("*"&amp;$D$2&amp;"*",B8)))</formula>
    </cfRule>
  </conditionalFormatting>
  <conditionalFormatting sqref="X8:X208 AF8:AF208 AB8:AB208 Z8:Z208 V8:V208 T8:T208 R8:R208 P8:P208 N8:N208 L8:L208 J8:J208 H8:H208 F8:F208 D8:D208">
    <cfRule type="expression" dxfId="927" priority="49">
      <formula>AND($D$2&lt;&gt;"",ISNUMBER(SEARCH("*"&amp;$D$2&amp;"*",D8)))</formula>
    </cfRule>
  </conditionalFormatting>
  <conditionalFormatting sqref="AC8:AC208">
    <cfRule type="expression" dxfId="926" priority="45">
      <formula>AC8=3</formula>
    </cfRule>
    <cfRule type="expression" dxfId="925" priority="46">
      <formula>AC8=2</formula>
    </cfRule>
    <cfRule type="expression" dxfId="924" priority="47">
      <formula>AC8=1</formula>
    </cfRule>
  </conditionalFormatting>
  <conditionalFormatting sqref="AD8:AD208">
    <cfRule type="expression" dxfId="923" priority="43">
      <formula>AND($D$2&lt;&gt;"",ISNUMBER(SEARCH("*"&amp;$D$2&amp;"*",AD8)))</formula>
    </cfRule>
  </conditionalFormatting>
  <conditionalFormatting sqref="AI8:AI208">
    <cfRule type="expression" dxfId="922" priority="17">
      <formula>AI8=3</formula>
    </cfRule>
    <cfRule type="expression" dxfId="921" priority="18">
      <formula>AI8=2</formula>
    </cfRule>
    <cfRule type="expression" dxfId="920" priority="19">
      <formula>AI8=1</formula>
    </cfRule>
  </conditionalFormatting>
  <conditionalFormatting sqref="AJ8:AJ208">
    <cfRule type="expression" dxfId="919" priority="15">
      <formula>AND($D$2&lt;&gt;"",ISNUMBER(SEARCH("*"&amp;$D$2&amp;"*",AJ8)))</formula>
    </cfRule>
  </conditionalFormatting>
  <conditionalFormatting sqref="AG8:AG208">
    <cfRule type="expression" dxfId="918" priority="24">
      <formula>AG8=3</formula>
    </cfRule>
    <cfRule type="expression" dxfId="917" priority="25">
      <formula>AG8=2</formula>
    </cfRule>
    <cfRule type="expression" dxfId="916" priority="26">
      <formula>AG8=1</formula>
    </cfRule>
  </conditionalFormatting>
  <conditionalFormatting sqref="AH8:AH208">
    <cfRule type="expression" dxfId="915" priority="22">
      <formula>AND($D$2&lt;&gt;"",ISNUMBER(SEARCH("*"&amp;$D$2&amp;"*",AH8)))</formula>
    </cfRule>
  </conditionalFormatting>
  <conditionalFormatting sqref="AK8:AK208">
    <cfRule type="expression" dxfId="914" priority="10">
      <formula>AK8=3</formula>
    </cfRule>
    <cfRule type="expression" dxfId="913" priority="11">
      <formula>AK8=2</formula>
    </cfRule>
    <cfRule type="expression" dxfId="912" priority="12">
      <formula>AK8=1</formula>
    </cfRule>
  </conditionalFormatting>
  <conditionalFormatting sqref="AL8:AL208">
    <cfRule type="expression" dxfId="911" priority="8">
      <formula>AND($D$2&lt;&gt;"",ISNUMBER(SEARCH("*"&amp;$D$2&amp;"*",AL8)))</formula>
    </cfRule>
  </conditionalFormatting>
  <conditionalFormatting sqref="AM8:AM208">
    <cfRule type="expression" dxfId="910" priority="3">
      <formula>AM8=3</formula>
    </cfRule>
    <cfRule type="expression" dxfId="909" priority="4">
      <formula>AM8=2</formula>
    </cfRule>
    <cfRule type="expression" dxfId="908" priority="5">
      <formula>AM8=1</formula>
    </cfRule>
  </conditionalFormatting>
  <conditionalFormatting sqref="AN8:AN208">
    <cfRule type="expression" dxfId="907"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460</v>
      </c>
    </row>
    <row r="2" spans="2:5" x14ac:dyDescent="0.4">
      <c r="B2" s="1">
        <f ca="1">COUNTIFS(Data!D:D,1)</f>
        <v>10</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671</v>
      </c>
    </row>
    <row r="4" spans="2:5" x14ac:dyDescent="0.4">
      <c r="B4" s="1"/>
    </row>
    <row r="5" spans="2:5" x14ac:dyDescent="0.4">
      <c r="C5" s="63">
        <v>1</v>
      </c>
      <c r="D5" s="63">
        <v>2</v>
      </c>
      <c r="E5" s="63">
        <v>3</v>
      </c>
    </row>
    <row r="6" spans="2:5" x14ac:dyDescent="0.4">
      <c r="B6" s="63" t="s">
        <v>279</v>
      </c>
      <c r="C6" s="8">
        <f ca="1">IFERROR(MATCH(1,$BF$22:$BF$81,0),"No result")</f>
        <v>1</v>
      </c>
      <c r="D6" s="8">
        <f ca="1">IFERROR(MATCH(2,$BF$22:$BF$81,0),"No result")</f>
        <v>4</v>
      </c>
      <c r="E6" s="8">
        <f ca="1">IFERROR(MATCH(3,$BF$22:$BF$81,0),"No result")</f>
        <v>5</v>
      </c>
    </row>
    <row r="7" spans="2:5" s="1" customFormat="1" ht="29.15" x14ac:dyDescent="0.4">
      <c r="B7" s="63" t="s">
        <v>676</v>
      </c>
      <c r="C7" s="49" t="str">
        <f t="shared" ref="C7:E17" ca="1" si="0">IF(C$6="No result","",INDEX($A$22:$CB$81,C$6,MATCH($B7,$21:$21,0)))</f>
        <v>Philo</v>
      </c>
      <c r="D7" s="49" t="str">
        <f t="shared" ca="1" si="0"/>
        <v>AT&amp;T TV Now Plus</v>
      </c>
      <c r="E7" s="49" t="str">
        <f t="shared" ca="1" si="0"/>
        <v>AT&amp;T TV Now Max</v>
      </c>
    </row>
    <row r="8" spans="2:5" s="1" customFormat="1" x14ac:dyDescent="0.4">
      <c r="B8" s="63" t="s">
        <v>677</v>
      </c>
      <c r="C8" s="49">
        <f t="shared" ca="1" si="0"/>
        <v>0</v>
      </c>
      <c r="D8" s="49">
        <f t="shared" ca="1" si="0"/>
        <v>0</v>
      </c>
      <c r="E8" s="49">
        <f t="shared" ca="1" si="0"/>
        <v>0</v>
      </c>
    </row>
    <row r="9" spans="2:5" s="1" customFormat="1" x14ac:dyDescent="0.4">
      <c r="B9" s="63" t="s">
        <v>694</v>
      </c>
      <c r="C9" s="49" t="str">
        <f t="shared" ca="1" si="0"/>
        <v/>
      </c>
      <c r="D9" s="49" t="str">
        <f t="shared" ca="1" si="0"/>
        <v/>
      </c>
      <c r="E9" s="49" t="str">
        <f t="shared" ca="1" si="0"/>
        <v/>
      </c>
    </row>
    <row r="10" spans="2:5" s="1" customFormat="1" ht="29.15" x14ac:dyDescent="0.4">
      <c r="B10" s="63" t="s">
        <v>684</v>
      </c>
      <c r="C10" s="49" t="str">
        <f t="shared" ca="1" si="0"/>
        <v>YouTube TV</v>
      </c>
      <c r="D10" s="49" t="str">
        <f t="shared" ca="1" si="0"/>
        <v>Philo</v>
      </c>
      <c r="E10" s="49" t="str">
        <f t="shared" ca="1" si="0"/>
        <v>Philo</v>
      </c>
    </row>
    <row r="11" spans="2:5" s="1" customFormat="1" x14ac:dyDescent="0.4">
      <c r="B11" s="63" t="s">
        <v>685</v>
      </c>
      <c r="C11" s="49">
        <f t="shared" ca="1" si="0"/>
        <v>0</v>
      </c>
      <c r="D11" s="49">
        <f t="shared" ca="1" si="0"/>
        <v>0</v>
      </c>
      <c r="E11" s="49">
        <f t="shared" ca="1" si="0"/>
        <v>0</v>
      </c>
    </row>
    <row r="12" spans="2:5" s="1" customFormat="1" x14ac:dyDescent="0.4">
      <c r="B12" s="63" t="s">
        <v>695</v>
      </c>
      <c r="C12" s="49" t="str">
        <f t="shared" ca="1" si="0"/>
        <v/>
      </c>
      <c r="D12" s="49" t="str">
        <f t="shared" ca="1" si="0"/>
        <v/>
      </c>
      <c r="E12" s="49" t="str">
        <f t="shared" ca="1" si="0"/>
        <v/>
      </c>
    </row>
    <row r="13" spans="2:5" s="1" customFormat="1" x14ac:dyDescent="0.4">
      <c r="B13" s="63" t="s">
        <v>399</v>
      </c>
      <c r="C13" s="50">
        <f t="shared" ca="1" si="0"/>
        <v>70</v>
      </c>
      <c r="D13" s="50">
        <f t="shared" ca="1" si="0"/>
        <v>85</v>
      </c>
      <c r="E13" s="50">
        <f t="shared" ca="1" si="0"/>
        <v>100</v>
      </c>
    </row>
    <row r="14" spans="2:5" s="1" customFormat="1" x14ac:dyDescent="0.4">
      <c r="B14" s="63" t="s">
        <v>400</v>
      </c>
      <c r="C14" s="49">
        <f t="shared" ca="1" si="0"/>
        <v>130</v>
      </c>
      <c r="D14" s="49">
        <f t="shared" ca="1" si="0"/>
        <v>108</v>
      </c>
      <c r="E14" s="49">
        <f t="shared" ca="1" si="0"/>
        <v>122</v>
      </c>
    </row>
    <row r="15" spans="2:5" s="1" customFormat="1" x14ac:dyDescent="0.4">
      <c r="B15" s="63" t="s">
        <v>414</v>
      </c>
      <c r="C15" s="49">
        <f t="shared" ca="1" si="0"/>
        <v>10</v>
      </c>
      <c r="D15" s="49">
        <f t="shared" ca="1" si="0"/>
        <v>10</v>
      </c>
      <c r="E15" s="49">
        <f t="shared" ca="1" si="0"/>
        <v>10</v>
      </c>
    </row>
    <row r="16" spans="2:5" s="1" customFormat="1" x14ac:dyDescent="0.4">
      <c r="B16" s="17" t="s">
        <v>459</v>
      </c>
      <c r="C16" s="51">
        <f t="shared" ca="1" si="0"/>
        <v>1</v>
      </c>
      <c r="D16" s="51">
        <f t="shared" ca="1" si="0"/>
        <v>1</v>
      </c>
      <c r="E16" s="51">
        <f t="shared" ca="1" si="0"/>
        <v>1</v>
      </c>
    </row>
    <row r="17" spans="1:64" s="1" customFormat="1" x14ac:dyDescent="0.4">
      <c r="B17" s="63" t="s">
        <v>475</v>
      </c>
      <c r="C17" s="69">
        <f t="shared" ca="1" si="0"/>
        <v>7</v>
      </c>
      <c r="D17" s="69">
        <f t="shared" ca="1" si="0"/>
        <v>8.5</v>
      </c>
      <c r="E17" s="69">
        <f t="shared" ca="1" si="0"/>
        <v>10</v>
      </c>
    </row>
    <row r="18" spans="1:64" x14ac:dyDescent="0.4">
      <c r="B18" s="63" t="s">
        <v>281</v>
      </c>
      <c r="C18" s="64" t="str">
        <f ca="1">IF(C6="No result","(#"&amp;C$5&amp;") No Result",IF(C10="","(#"&amp;C$5&amp;") "&amp;C7&amp;" by itself (+"&amp;C8&amp;" Add-Ons)","(#"&amp;C$5&amp;") "&amp;C7&amp;" with (+"&amp;C8&amp;" Add-Ons) / "&amp;C10&amp;" (+"&amp;C11&amp;" Add-Ons) ")&amp;" ["&amp;TEXT(C16,"%0")&amp;" of marked] for "&amp;TEXT(C13,"$0"))</f>
        <v>(#1) Philo with (+0 Add-Ons) / YouTube TV (+0 Add-Ons)  [%100 of marked] for $70</v>
      </c>
      <c r="D18" s="64" t="str">
        <f ca="1">IF(D6="No result","(#"&amp;D$5&amp;") No Result",IF(D10="","(#"&amp;D$5&amp;") "&amp;D7&amp;" by itself (+"&amp;D8&amp;" Add-Ons)","(#"&amp;D$5&amp;") "&amp;D7&amp;" with (+"&amp;D8&amp;" Add-Ons) / "&amp;D10&amp;" (+"&amp;D11&amp;" Add-Ons) ")&amp;" ["&amp;TEXT(D16,"%0")&amp;" of marked] for "&amp;TEXT(D13,"$0"))</f>
        <v>(#2) AT&amp;T TV Now Plus with (+0 Add-Ons) / Philo (+0 Add-Ons)  [%100 of marked] for $85</v>
      </c>
      <c r="E18" s="64" t="str">
        <f ca="1">IF(E6="No result","(#"&amp;E$5&amp;") No Result",IF(E10="","(#"&amp;E$5&amp;") "&amp;E7&amp;" by itself (+"&amp;E8&amp;" Add-Ons)","(#"&amp;E$5&amp;") "&amp;E7&amp;" with (+"&amp;E8&amp;" Add-Ons) / "&amp;E10&amp;" (+"&amp;E11&amp;" Add-Ons) ")&amp;" ["&amp;TEXT(E16,"%0")&amp;" of marked] for "&amp;TEXT(E13,"$0"))</f>
        <v>(#3) AT&amp;T TV Now Max with (+0 Add-Ons) / Philo (+0 Add-Ons)  [%100 of marked] for $100</v>
      </c>
    </row>
    <row r="19" spans="1:64" x14ac:dyDescent="0.4">
      <c r="AY19" t="s">
        <v>602</v>
      </c>
      <c r="AZ19" t="s">
        <v>603</v>
      </c>
      <c r="BA19" t="s">
        <v>604</v>
      </c>
      <c r="BB19" t="s">
        <v>603</v>
      </c>
    </row>
    <row r="20" spans="1:64" x14ac:dyDescent="0.4">
      <c r="B20" s="17" t="s">
        <v>238</v>
      </c>
      <c r="C20" s="14">
        <f t="shared" ref="C20:V20" si="1">IF(C21="","",VLOOKUP(C21,Service_DB,3,0))</f>
        <v>20</v>
      </c>
      <c r="D20" s="14">
        <f t="shared" si="1"/>
        <v>30</v>
      </c>
      <c r="E20" s="14">
        <f t="shared" si="1"/>
        <v>30</v>
      </c>
      <c r="F20" s="14">
        <f t="shared" si="1"/>
        <v>65</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qualify",Data!$1:$1,0)-1,1000,1)=2,OFFSET(Data!$A$1,0,MATCH(W23,Data!$1:$1,0)-1,1000,1),""),0),ROW(Data!$A$1:$A$1002))&gt;0))-1</f>
        <v>1</v>
      </c>
      <c r="AY20" s="159">
        <f ca="1">MIN(AU22:AU81)</f>
        <v>8</v>
      </c>
      <c r="AZ20" s="160">
        <f ca="1">MAX(AV22:AV81)</f>
        <v>1</v>
      </c>
      <c r="BA20" s="159">
        <f ca="1">MAX(AU22:AU81)</f>
        <v>187</v>
      </c>
      <c r="BB20" s="160">
        <f ca="1">MAX(AV22:AV81)</f>
        <v>1</v>
      </c>
    </row>
    <row r="21" spans="1:64" s="1" customFormat="1" ht="72.900000000000006" x14ac:dyDescent="0.4">
      <c r="A21" s="8" t="s">
        <v>672</v>
      </c>
      <c r="B21" s="8" t="s">
        <v>464</v>
      </c>
      <c r="C21" s="129" t="str">
        <f>Services!R1</f>
        <v>Philo</v>
      </c>
      <c r="D21" s="116" t="str">
        <f>Services!S1</f>
        <v>Sling Orange</v>
      </c>
      <c r="E21" s="116" t="str">
        <f>Services!T1</f>
        <v>Sling Blue</v>
      </c>
      <c r="F21" s="116" t="str">
        <f>Services!U1</f>
        <v>AT&amp;T TV Now Plus</v>
      </c>
      <c r="G21" s="116" t="str">
        <f>Services!V1</f>
        <v>AT&amp;T TV Now Max</v>
      </c>
      <c r="H21" s="116" t="str">
        <f>Services!W1</f>
        <v>AT&amp;T TV Now Entertainment</v>
      </c>
      <c r="I21" s="116" t="str">
        <f>Services!X1</f>
        <v>AT&amp;T TV Now Choice</v>
      </c>
      <c r="J21" s="116" t="str">
        <f>Services!Y1</f>
        <v>AT&amp;T TV Now Xtra</v>
      </c>
      <c r="K21" s="116" t="str">
        <f>Services!Z1</f>
        <v>AT&amp;T TV Now Ultimate</v>
      </c>
      <c r="L21" s="116" t="str">
        <f>Services!AA1</f>
        <v>AT&amp;T TV Now Optimo Mas</v>
      </c>
      <c r="M21" s="116" t="str">
        <f>Services!AB1</f>
        <v>YouTube TV</v>
      </c>
      <c r="N21" s="116" t="str">
        <f>Services!AC1</f>
        <v>Hulu with Live TV</v>
      </c>
      <c r="O21" s="116" t="str">
        <f>Services!AD1</f>
        <v>PS Vue</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676</v>
      </c>
      <c r="X21" s="20" t="s">
        <v>678</v>
      </c>
      <c r="Y21" s="20" t="s">
        <v>679</v>
      </c>
      <c r="Z21" s="20" t="s">
        <v>680</v>
      </c>
      <c r="AA21" s="20" t="s">
        <v>681</v>
      </c>
      <c r="AB21" s="20" t="s">
        <v>677</v>
      </c>
      <c r="AC21" s="20" t="s">
        <v>683</v>
      </c>
      <c r="AD21" s="20" t="s">
        <v>694</v>
      </c>
      <c r="AE21" s="20" t="s">
        <v>682</v>
      </c>
      <c r="AF21" s="21" t="s">
        <v>463</v>
      </c>
      <c r="AG21" s="21" t="s">
        <v>684</v>
      </c>
      <c r="AH21" s="21" t="s">
        <v>686</v>
      </c>
      <c r="AI21" s="21" t="s">
        <v>687</v>
      </c>
      <c r="AJ21" s="21" t="s">
        <v>688</v>
      </c>
      <c r="AK21" s="21" t="s">
        <v>689</v>
      </c>
      <c r="AL21" s="21" t="s">
        <v>685</v>
      </c>
      <c r="AM21" s="21" t="s">
        <v>691</v>
      </c>
      <c r="AN21" s="21" t="s">
        <v>695</v>
      </c>
      <c r="AO21" s="21" t="s">
        <v>690</v>
      </c>
      <c r="AP21" s="21" t="s">
        <v>697</v>
      </c>
      <c r="AQ21" s="21" t="s">
        <v>698</v>
      </c>
      <c r="AR21" s="22" t="s">
        <v>418</v>
      </c>
      <c r="AS21" s="22" t="s">
        <v>400</v>
      </c>
      <c r="AT21" s="22" t="s">
        <v>414</v>
      </c>
      <c r="AU21" s="22" t="s">
        <v>399</v>
      </c>
      <c r="AV21" s="22" t="s">
        <v>459</v>
      </c>
      <c r="AW21" s="22" t="s">
        <v>475</v>
      </c>
      <c r="AX21" s="22" t="s">
        <v>699</v>
      </c>
      <c r="AY21" s="38" t="s">
        <v>594</v>
      </c>
      <c r="AZ21" s="38" t="s">
        <v>595</v>
      </c>
      <c r="BA21" s="38" t="s">
        <v>596</v>
      </c>
      <c r="BB21" s="38" t="s">
        <v>597</v>
      </c>
      <c r="BC21" s="38" t="s">
        <v>599</v>
      </c>
      <c r="BD21" s="38" t="s">
        <v>600</v>
      </c>
      <c r="BE21" s="38" t="s">
        <v>598</v>
      </c>
      <c r="BF21" s="38" t="s">
        <v>601</v>
      </c>
    </row>
    <row r="22" spans="1:64" x14ac:dyDescent="0.4">
      <c r="A22" s="23" t="s">
        <v>673</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4</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2</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60</v>
      </c>
      <c r="Y22" s="9">
        <f ca="1">COUNTIFS(OFFSET(Data!$A$1,0,MATCH($W22&amp;" qualify",Data!$1:$1,0)-1,1000,1),1)</f>
        <v>4</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0.4</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13</v>
      </c>
      <c r="AG22" s="9" t="str">
        <f t="shared" ref="AG22:AG53" ca="1" si="6">IF(AF22=0,"",INDEX(C$21:V$21,AF22-2))</f>
        <v>YouTube TV</v>
      </c>
      <c r="AH22" s="9">
        <f ca="1">IF(AG22="",0,COUNTIFS(OFFSET(Data!$A$1,0,MATCH(W22,Data!$1:$1,0)-1,1000,1),"&lt;&gt;Yes",OFFSET(Data!$A$1,0,MATCH(AG22,Data!$1:$1,0)-1,1000,1),"Yes"))</f>
        <v>70</v>
      </c>
      <c r="AI22" s="9">
        <f t="shared" ref="AI22:AI53" ca="1" si="7">IF(AG22="",0,INDEX(C22:V22,AF22-2))</f>
        <v>6</v>
      </c>
      <c r="AJ22" s="14">
        <f t="shared" ref="AJ22:AJ55" ca="1" si="8">IF(AG22="",0,VLOOKUP(AG22,Service_DB,3,0))</f>
        <v>50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PhiloYouTube TV1070</v>
      </c>
      <c r="AQ22" s="23" t="str">
        <f ca="1">AG22&amp;W22&amp;Y22+AA22+AI22+AK22&amp;Z22+AE22+AJ22+AO22</f>
        <v>YouTube TVPhilo1070</v>
      </c>
      <c r="AR22" s="9" t="str">
        <f ca="1">IF(AND(Y22=0,AA22=0),"",IF(A22="1a",W22,IF(AG22="","",IF(OR(ISNUMBER(MATCH(AP22,AP$21:AP21,0)),ISNUMBER(MATCH(AQ22,AP$21:AP21,0))),"",W22&amp;"/"&amp;AG22))))</f>
        <v>Philo/YouTube TV</v>
      </c>
      <c r="AS22" s="9">
        <f t="shared" ref="AS22:AS55" ca="1" si="11">IF(AR22="","",X22+AH22)</f>
        <v>130</v>
      </c>
      <c r="AT22" s="9">
        <f t="shared" ref="AT22:AT55" ca="1" si="12">IF(AR22="","",Y22+AA22+AI22+AK22)</f>
        <v>10</v>
      </c>
      <c r="AU22" s="14">
        <f t="shared" ref="AU22:AU55" ca="1" si="13">IF(AR22="","",Z22+AE22+AJ22+AO22)</f>
        <v>70</v>
      </c>
      <c r="AV22" s="23">
        <f t="shared" ref="AV22:AV55" ca="1" si="14">IF(AR22="","",IF($B$2=0,0,AT22/$B$2))</f>
        <v>1</v>
      </c>
      <c r="AW22" s="68">
        <f t="shared" ref="AW22:AW55" ca="1" si="15">IF(AT22=0,"",IF(AT22="","",AU22/AT22))</f>
        <v>7</v>
      </c>
      <c r="AX22" s="8">
        <f ca="1">AB22+AK22</f>
        <v>0</v>
      </c>
      <c r="AY22" s="117">
        <f t="shared" ref="AY22:AY55" ca="1" si="16">IF($AR22="","",ABS(AU22-AY$20))</f>
        <v>62</v>
      </c>
      <c r="AZ22" s="118">
        <f t="shared" ref="AZ22:AZ55" ca="1" si="17">IF($AR22="","",ABS(AV22-AZ$20))</f>
        <v>0</v>
      </c>
      <c r="BA22" s="118">
        <f t="shared" ref="BA22:BA55" ca="1" si="18">IF($AR22="","",AY22/BA$20)</f>
        <v>0.33155080213903743</v>
      </c>
      <c r="BB22" s="118">
        <f t="shared" ref="BB22:BB55" ca="1" si="19">IF($AR22="","",AZ22/BB$20)</f>
        <v>0</v>
      </c>
      <c r="BC22" s="118">
        <f t="shared" ref="BC22:BC55" ca="1" si="20">IF($AR22="","",AVERAGE(BA22:BB22))</f>
        <v>0.16577540106951871</v>
      </c>
      <c r="BD22" s="9">
        <f ca="1">IF($AR22="","",RANK(BC22,BC$22:BC$81,1)+COUNTIF(BC$22:BC22,BC22)-1)</f>
        <v>1</v>
      </c>
      <c r="BE22" s="118">
        <f t="shared" ref="BE22:BE55" ca="1" si="21">IF($AR22="","",(BA22*(price_weight_used/100))+(BB22*(100-price_weight_used)/100))</f>
        <v>0.16577540106951871</v>
      </c>
      <c r="BF22" s="9">
        <f ca="1">IF($AR22="","",RANK(BE22,BE$22:BE$81,1)+COUNTIF(BE$22:BE22,BE22)-1)</f>
        <v>1</v>
      </c>
      <c r="BG22" s="1"/>
      <c r="BH22" s="1"/>
      <c r="BI22" s="1"/>
      <c r="BJ22" s="1"/>
      <c r="BK22" s="1"/>
      <c r="BL22" s="1"/>
    </row>
    <row r="23" spans="1:64" x14ac:dyDescent="0.4">
      <c r="A23" s="23" t="s">
        <v>673</v>
      </c>
      <c r="B23" s="116"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3</v>
      </c>
      <c r="Z23" s="14">
        <f t="shared" ref="Z23:Z81" si="22">VLOOKUP(W23,Service_DB,3,0)</f>
        <v>30</v>
      </c>
      <c r="AA23" s="9">
        <f ca="1">IF(OR(A23="1a2a",AG23=""),COUNTIFS(OFFSET(Data!$A$1,0,MATCH(W23&amp;" qualify",Data!$1:$1,0)-1,1000,1),2),IF(A23="12aa",COUNTIFS(OFFSET(Data!$A$1,0,MATCH(W23&amp;" qualify",Data!$1:$1,0)-1,1000,1),2,OFFSET(Data!$A$1,0,MATCH(AG23&amp;" qualify",Data!$1:$1,0)-1,1000,1),"&lt;&gt;1"),""))</f>
        <v>1</v>
      </c>
      <c r="AB23" s="9">
        <f t="shared" ca="1" si="4"/>
        <v>1</v>
      </c>
      <c r="AC23" s="23">
        <f t="shared" ca="1" si="5"/>
        <v>0.4</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2">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102</v>
      </c>
      <c r="AI23" s="9">
        <f t="shared" ca="1" si="7"/>
        <v>6</v>
      </c>
      <c r="AJ23" s="14">
        <f t="shared" ca="1" si="8"/>
        <v>124</v>
      </c>
      <c r="AK23" s="9">
        <f ca="1">IF(AG23="",0,COUNTIFS(OFFSET(Data!$A$1,0,MATCH(W23&amp;" qualify",Data!$1:$1,0)-1,1000,1),"",OFFSET(Data!$A$1,0,MATCH(AG23&amp;" qualify",Data!$1:$1,0)-1,1000,1),2))</f>
        <v>0</v>
      </c>
      <c r="AL23" s="9">
        <f t="shared" ca="1" si="9"/>
        <v>0</v>
      </c>
      <c r="AM23" s="23">
        <f t="shared" ca="1" si="10"/>
        <v>0.6</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Xtra10159</v>
      </c>
      <c r="AQ23" s="23" t="str">
        <f t="shared" ref="AQ23:AQ81" ca="1" si="24">AG23&amp;W23&amp;Y23+AA23+AI23+AK23&amp;Z23+AE23+AJ23+AO23</f>
        <v>AT&amp;T TV Now XtraSling Orange10159</v>
      </c>
      <c r="AR23" s="9" t="str">
        <f ca="1">IF(AND(Y23=0,AA23=0),"",IF(A23="1a",W23,IF(AG23="","",IF(OR(ISNUMBER(MATCH(AP23,AP$21:AP22,0)),ISNUMBER(MATCH(AQ23,AP$21:AP22,0))),"",W23&amp;"/"&amp;AG23))))</f>
        <v>Sling Orange/AT&amp;T TV Now Xtra</v>
      </c>
      <c r="AS23" s="9">
        <f t="shared" ca="1" si="11"/>
        <v>135</v>
      </c>
      <c r="AT23" s="9">
        <f t="shared" ca="1" si="12"/>
        <v>10</v>
      </c>
      <c r="AU23" s="14">
        <f t="shared" ca="1" si="13"/>
        <v>159</v>
      </c>
      <c r="AV23" s="23">
        <f t="shared" ca="1" si="14"/>
        <v>1</v>
      </c>
      <c r="AW23" s="68">
        <f t="shared" ca="1" si="15"/>
        <v>15.9</v>
      </c>
      <c r="AX23" s="8">
        <f t="shared" ref="AX23:AX81" ca="1" si="25">AB23+AK23</f>
        <v>1</v>
      </c>
      <c r="AY23" s="117">
        <f t="shared" ca="1" si="16"/>
        <v>151</v>
      </c>
      <c r="AZ23" s="118">
        <f t="shared" ca="1" si="17"/>
        <v>0</v>
      </c>
      <c r="BA23" s="118">
        <f t="shared" ca="1" si="18"/>
        <v>0.80748663101604279</v>
      </c>
      <c r="BB23" s="118">
        <f t="shared" ca="1" si="19"/>
        <v>0</v>
      </c>
      <c r="BC23" s="118">
        <f t="shared" ca="1" si="20"/>
        <v>0.40374331550802139</v>
      </c>
      <c r="BD23" s="9">
        <f ca="1">IF($AR23="","",RANK(BC23,BC$22:BC$81,1)+COUNTIF(BC$22:BC23,BC23)-1)</f>
        <v>29</v>
      </c>
      <c r="BE23" s="118">
        <f t="shared" ca="1" si="21"/>
        <v>0.40374331550802139</v>
      </c>
      <c r="BF23" s="9">
        <f ca="1">IF($AR23="","",RANK(BE23,BE$22:BE$81,1)+COUNTIF(BE$22:BE23,BE23)-1)</f>
        <v>29</v>
      </c>
    </row>
    <row r="24" spans="1:64" x14ac:dyDescent="0.4">
      <c r="A24" s="23" t="s">
        <v>673</v>
      </c>
      <c r="B24" s="116"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2</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5</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0.6</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2">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88</v>
      </c>
      <c r="AI24" s="9">
        <f t="shared" ca="1" si="7"/>
        <v>4</v>
      </c>
      <c r="AJ24" s="14">
        <f t="shared" ca="1" si="8"/>
        <v>124</v>
      </c>
      <c r="AK24" s="9">
        <f ca="1">IF(AG24="",0,COUNTIFS(OFFSET(Data!$A$1,0,MATCH(W24&amp;" qualify",Data!$1:$1,0)-1,1000,1),"",OFFSET(Data!$A$1,0,MATCH(AG24&amp;" qualify",Data!$1:$1,0)-1,1000,1),2))</f>
        <v>0</v>
      </c>
      <c r="AL24" s="9">
        <f t="shared" ca="1" si="9"/>
        <v>0</v>
      </c>
      <c r="AM24" s="23">
        <f t="shared" ca="1" si="10"/>
        <v>0.4</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BlueAT&amp;T TV Now Xtra10159</v>
      </c>
      <c r="AQ24" s="23" t="str">
        <f t="shared" ca="1" si="24"/>
        <v>AT&amp;T TV Now XtraSling Blue10159</v>
      </c>
      <c r="AR24" s="9" t="str">
        <f ca="1">IF(AND(Y24=0,AA24=0),"",IF(A24="1a",W24,IF(AG24="","",IF(OR(ISNUMBER(MATCH(AP24,AP$21:AP23,0)),ISNUMBER(MATCH(AQ24,AP$21:AP23,0))),"",W24&amp;"/"&amp;AG24))))</f>
        <v>Sling Blue/AT&amp;T TV Now Xtra</v>
      </c>
      <c r="AS24" s="9">
        <f t="shared" ca="1" si="11"/>
        <v>136</v>
      </c>
      <c r="AT24" s="9">
        <f t="shared" ca="1" si="12"/>
        <v>10</v>
      </c>
      <c r="AU24" s="14">
        <f t="shared" ca="1" si="13"/>
        <v>159</v>
      </c>
      <c r="AV24" s="23">
        <f t="shared" ca="1" si="14"/>
        <v>1</v>
      </c>
      <c r="AW24" s="68">
        <f t="shared" ca="1" si="15"/>
        <v>15.9</v>
      </c>
      <c r="AX24" s="8">
        <f t="shared" ca="1" si="25"/>
        <v>1</v>
      </c>
      <c r="AY24" s="117">
        <f t="shared" ca="1" si="16"/>
        <v>151</v>
      </c>
      <c r="AZ24" s="118">
        <f t="shared" ca="1" si="17"/>
        <v>0</v>
      </c>
      <c r="BA24" s="118">
        <f t="shared" ca="1" si="18"/>
        <v>0.80748663101604279</v>
      </c>
      <c r="BB24" s="118">
        <f t="shared" ca="1" si="19"/>
        <v>0</v>
      </c>
      <c r="BC24" s="118">
        <f t="shared" ca="1" si="20"/>
        <v>0.40374331550802139</v>
      </c>
      <c r="BD24" s="9">
        <f ca="1">IF($AR24="","",RANK(BC24,BC$22:BC$81,1)+COUNTIF(BC$22:BC24,BC24)-1)</f>
        <v>30</v>
      </c>
      <c r="BE24" s="118">
        <f t="shared" ca="1" si="21"/>
        <v>0.40374331550802139</v>
      </c>
      <c r="BF24" s="9">
        <f ca="1">IF($AR24="","",RANK(BE24,BE$22:BE$81,1)+COUNTIF(BE$22:BE24,BE24)-1)</f>
        <v>30</v>
      </c>
    </row>
    <row r="25" spans="1:64" x14ac:dyDescent="0.4">
      <c r="A25" s="23" t="s">
        <v>673</v>
      </c>
      <c r="B25" s="116"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58</v>
      </c>
      <c r="Y25" s="9">
        <f ca="1">COUNTIFS(OFFSET(Data!$A$1,0,MATCH($W25&amp;" qualify",Data!$1:$1,0)-1,1000,1),1)</f>
        <v>7</v>
      </c>
      <c r="Z25" s="14">
        <f t="shared" si="22"/>
        <v>65</v>
      </c>
      <c r="AA25" s="9">
        <f ca="1">IF(OR(A25="1a2a",AG25=""),COUNTIFS(OFFSET(Data!$A$1,0,MATCH(W25&amp;" qualify",Data!$1:$1,0)-1,1000,1),2),IF(A25="12aa",COUNTIFS(OFFSET(Data!$A$1,0,MATCH(W25&amp;" qualify",Data!$1:$1,0)-1,1000,1),2,OFFSET(Data!$A$1,0,MATCH(AG25&amp;" qualify",Data!$1:$1,0)-1,1000,1),"&lt;&gt;1"),""))</f>
        <v>0</v>
      </c>
      <c r="AB25" s="9">
        <f t="shared" ca="1" si="4"/>
        <v>0</v>
      </c>
      <c r="AC25" s="23">
        <f t="shared" ca="1" si="5"/>
        <v>0.7</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2">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50</v>
      </c>
      <c r="AI25" s="9">
        <f t="shared" ca="1" si="7"/>
        <v>3</v>
      </c>
      <c r="AJ25" s="14">
        <f t="shared" ca="1" si="8"/>
        <v>20</v>
      </c>
      <c r="AK25" s="9">
        <f ca="1">IF(AG25="",0,COUNTIFS(OFFSET(Data!$A$1,0,MATCH(W25&amp;" qualify",Data!$1:$1,0)-1,1000,1),"",OFFSET(Data!$A$1,0,MATCH(AG25&amp;" qualify",Data!$1:$1,0)-1,1000,1),2))</f>
        <v>0</v>
      </c>
      <c r="AL25" s="9">
        <f t="shared" ca="1" si="9"/>
        <v>0</v>
      </c>
      <c r="AM25" s="23">
        <f t="shared" ca="1" si="10"/>
        <v>0.3</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AT&amp;T TV Now PlusPhilo1085</v>
      </c>
      <c r="AQ25" s="23" t="str">
        <f t="shared" ca="1" si="24"/>
        <v>PhiloAT&amp;T TV Now Plus1085</v>
      </c>
      <c r="AR25" s="9" t="str">
        <f ca="1">IF(AND(Y25=0,AA25=0),"",IF(A25="1a",W25,IF(AG25="","",IF(OR(ISNUMBER(MATCH(AP25,AP$21:AP24,0)),ISNUMBER(MATCH(AQ25,AP$21:AP24,0))),"",W25&amp;"/"&amp;AG25))))</f>
        <v>AT&amp;T TV Now Plus/Philo</v>
      </c>
      <c r="AS25" s="9">
        <f t="shared" ca="1" si="11"/>
        <v>108</v>
      </c>
      <c r="AT25" s="9">
        <f t="shared" ca="1" si="12"/>
        <v>10</v>
      </c>
      <c r="AU25" s="14">
        <f t="shared" ca="1" si="13"/>
        <v>85</v>
      </c>
      <c r="AV25" s="23">
        <f t="shared" ca="1" si="14"/>
        <v>1</v>
      </c>
      <c r="AW25" s="68">
        <f t="shared" ca="1" si="15"/>
        <v>8.5</v>
      </c>
      <c r="AX25" s="8">
        <f t="shared" ca="1" si="25"/>
        <v>0</v>
      </c>
      <c r="AY25" s="117">
        <f t="shared" ca="1" si="16"/>
        <v>77</v>
      </c>
      <c r="AZ25" s="118">
        <f t="shared" ca="1" si="17"/>
        <v>0</v>
      </c>
      <c r="BA25" s="118">
        <f t="shared" ca="1" si="18"/>
        <v>0.41176470588235292</v>
      </c>
      <c r="BB25" s="118">
        <f t="shared" ca="1" si="19"/>
        <v>0</v>
      </c>
      <c r="BC25" s="118">
        <f t="shared" ca="1" si="20"/>
        <v>0.20588235294117646</v>
      </c>
      <c r="BD25" s="9">
        <f ca="1">IF($AR25="","",RANK(BC25,BC$22:BC$81,1)+COUNTIF(BC$22:BC25,BC25)-1)</f>
        <v>2</v>
      </c>
      <c r="BE25" s="118">
        <f t="shared" ca="1" si="21"/>
        <v>0.20588235294117646</v>
      </c>
      <c r="BF25" s="9">
        <f ca="1">IF($AR25="","",RANK(BE25,BE$22:BE$81,1)+COUNTIF(BE$22:BE25,BE25)-1)</f>
        <v>2</v>
      </c>
    </row>
    <row r="26" spans="1:64" x14ac:dyDescent="0.4">
      <c r="A26" s="23" t="s">
        <v>673</v>
      </c>
      <c r="B26" s="116"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75</v>
      </c>
      <c r="Y26" s="9">
        <f ca="1">COUNTIFS(OFFSET(Data!$A$1,0,MATCH($W26&amp;" qualify",Data!$1:$1,0)-1,1000,1),1)</f>
        <v>7</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0.7</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47</v>
      </c>
      <c r="AI26" s="9">
        <f t="shared" ca="1" si="7"/>
        <v>3</v>
      </c>
      <c r="AJ26" s="14">
        <f t="shared" ca="1" si="8"/>
        <v>20</v>
      </c>
      <c r="AK26" s="9">
        <f ca="1">IF(AG26="",0,COUNTIFS(OFFSET(Data!$A$1,0,MATCH(W26&amp;" qualify",Data!$1:$1,0)-1,1000,1),"",OFFSET(Data!$A$1,0,MATCH(AG26&amp;" qualify",Data!$1:$1,0)-1,1000,1),2))</f>
        <v>0</v>
      </c>
      <c r="AL26" s="9">
        <f t="shared" ca="1" si="9"/>
        <v>0</v>
      </c>
      <c r="AM26" s="23">
        <f t="shared" ca="1" si="10"/>
        <v>0.3</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MaxPhilo10100</v>
      </c>
      <c r="AQ26" s="23" t="str">
        <f t="shared" ca="1" si="24"/>
        <v>PhiloAT&amp;T TV Now Max10100</v>
      </c>
      <c r="AR26" s="9" t="str">
        <f ca="1">IF(AND(Y26=0,AA26=0),"",IF(A26="1a",W26,IF(AG26="","",IF(OR(ISNUMBER(MATCH(AP26,AP$21:AP25,0)),ISNUMBER(MATCH(AQ26,AP$21:AP25,0))),"",W26&amp;"/"&amp;AG26))))</f>
        <v>AT&amp;T TV Now Max/Philo</v>
      </c>
      <c r="AS26" s="9">
        <f t="shared" ca="1" si="11"/>
        <v>122</v>
      </c>
      <c r="AT26" s="9">
        <f t="shared" ca="1" si="12"/>
        <v>10</v>
      </c>
      <c r="AU26" s="14">
        <f t="shared" ca="1" si="13"/>
        <v>100</v>
      </c>
      <c r="AV26" s="23">
        <f t="shared" ca="1" si="14"/>
        <v>1</v>
      </c>
      <c r="AW26" s="68">
        <f t="shared" ca="1" si="15"/>
        <v>10</v>
      </c>
      <c r="AX26" s="8">
        <f t="shared" ca="1" si="25"/>
        <v>0</v>
      </c>
      <c r="AY26" s="117">
        <f t="shared" ca="1" si="16"/>
        <v>92</v>
      </c>
      <c r="AZ26" s="118">
        <f t="shared" ca="1" si="17"/>
        <v>0</v>
      </c>
      <c r="BA26" s="118">
        <f t="shared" ca="1" si="18"/>
        <v>0.49197860962566847</v>
      </c>
      <c r="BB26" s="118">
        <f t="shared" ca="1" si="19"/>
        <v>0</v>
      </c>
      <c r="BC26" s="118">
        <f t="shared" ca="1" si="20"/>
        <v>0.24598930481283424</v>
      </c>
      <c r="BD26" s="9">
        <f ca="1">IF($AR26="","",RANK(BC26,BC$22:BC$81,1)+COUNTIF(BC$22:BC26,BC26)-1)</f>
        <v>3</v>
      </c>
      <c r="BE26" s="118">
        <f t="shared" ca="1" si="21"/>
        <v>0.24598930481283424</v>
      </c>
      <c r="BF26" s="9">
        <f ca="1">IF($AR26="","",RANK(BE26,BE$22:BE$81,1)+COUNTIF(BE$22:BE26,BE26)-1)</f>
        <v>3</v>
      </c>
    </row>
    <row r="27" spans="1:64" x14ac:dyDescent="0.4">
      <c r="A27" s="23" t="s">
        <v>673</v>
      </c>
      <c r="B27" s="116"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75</v>
      </c>
      <c r="Y27" s="9">
        <f ca="1">COUNTIFS(OFFSET(Data!$A$1,0,MATCH($W27&amp;" qualify",Data!$1:$1,0)-1,1000,1),1)</f>
        <v>8</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0.8</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32</v>
      </c>
      <c r="AI27" s="9">
        <f t="shared" ca="1" si="7"/>
        <v>2</v>
      </c>
      <c r="AJ27" s="14">
        <f t="shared" ca="1" si="8"/>
        <v>20</v>
      </c>
      <c r="AK27" s="9">
        <f ca="1">IF(AG27="",0,COUNTIFS(OFFSET(Data!$A$1,0,MATCH(W27&amp;" qualify",Data!$1:$1,0)-1,1000,1),"",OFFSET(Data!$A$1,0,MATCH(AG27&amp;" qualify",Data!$1:$1,0)-1,1000,1),2))</f>
        <v>0</v>
      </c>
      <c r="AL27" s="9">
        <f t="shared" ca="1" si="9"/>
        <v>0</v>
      </c>
      <c r="AM27" s="23">
        <f t="shared" ca="1" si="10"/>
        <v>0.2</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EntertainmentPhilo10113</v>
      </c>
      <c r="AQ27" s="23" t="str">
        <f t="shared" ca="1" si="24"/>
        <v>PhiloAT&amp;T TV Now Entertainment10113</v>
      </c>
      <c r="AR27" s="9" t="str">
        <f ca="1">IF(AND(Y27=0,AA27=0),"",IF(A27="1a",W27,IF(AG27="","",IF(OR(ISNUMBER(MATCH(AP27,AP$21:AP26,0)),ISNUMBER(MATCH(AQ27,AP$21:AP26,0))),"",W27&amp;"/"&amp;AG27))))</f>
        <v>AT&amp;T TV Now Entertainment/Philo</v>
      </c>
      <c r="AS27" s="9">
        <f t="shared" ca="1" si="11"/>
        <v>107</v>
      </c>
      <c r="AT27" s="9">
        <f t="shared" ca="1" si="12"/>
        <v>10</v>
      </c>
      <c r="AU27" s="14">
        <f t="shared" ca="1" si="13"/>
        <v>113</v>
      </c>
      <c r="AV27" s="23">
        <f t="shared" ca="1" si="14"/>
        <v>1</v>
      </c>
      <c r="AW27" s="68">
        <f t="shared" ca="1" si="15"/>
        <v>11.3</v>
      </c>
      <c r="AX27" s="8">
        <f t="shared" ca="1" si="25"/>
        <v>0</v>
      </c>
      <c r="AY27" s="117">
        <f t="shared" ca="1" si="16"/>
        <v>105</v>
      </c>
      <c r="AZ27" s="118">
        <f t="shared" ca="1" si="17"/>
        <v>0</v>
      </c>
      <c r="BA27" s="118">
        <f t="shared" ca="1" si="18"/>
        <v>0.56149732620320858</v>
      </c>
      <c r="BB27" s="118">
        <f t="shared" ca="1" si="19"/>
        <v>0</v>
      </c>
      <c r="BC27" s="118">
        <f t="shared" ca="1" si="20"/>
        <v>0.28074866310160429</v>
      </c>
      <c r="BD27" s="9">
        <f ca="1">IF($AR27="","",RANK(BC27,BC$22:BC$81,1)+COUNTIF(BC$22:BC27,BC27)-1)</f>
        <v>9</v>
      </c>
      <c r="BE27" s="118">
        <f t="shared" ca="1" si="21"/>
        <v>0.28074866310160429</v>
      </c>
      <c r="BF27" s="9">
        <f ca="1">IF($AR27="","",RANK(BE27,BE$22:BE$81,1)+COUNTIF(BE$22:BE27,BE27)-1)</f>
        <v>9</v>
      </c>
    </row>
    <row r="28" spans="1:64" x14ac:dyDescent="0.4">
      <c r="A28" s="23" t="s">
        <v>673</v>
      </c>
      <c r="B28" s="116"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9</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0.9</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3</v>
      </c>
      <c r="AG28" s="9" t="str">
        <f t="shared" ca="1" si="6"/>
        <v>Philo</v>
      </c>
      <c r="AH28" s="9">
        <f ca="1">IF(AG28="",0,COUNTIFS(OFFSET(Data!$A$1,0,MATCH(W28,Data!$1:$1,0)-1,1000,1),"&lt;&gt;Yes",OFFSET(Data!$A$1,0,MATCH(AG28,Data!$1:$1,0)-1,1000,1),"Yes"))</f>
        <v>22</v>
      </c>
      <c r="AI28" s="9">
        <f t="shared" ca="1" si="7"/>
        <v>1</v>
      </c>
      <c r="AJ28" s="14">
        <f t="shared" ca="1" si="8"/>
        <v>20</v>
      </c>
      <c r="AK28" s="9">
        <f ca="1">IF(AG28="",0,COUNTIFS(OFFSET(Data!$A$1,0,MATCH(W28&amp;" qualify",Data!$1:$1,0)-1,1000,1),"",OFFSET(Data!$A$1,0,MATCH(AG28&amp;" qualify",Data!$1:$1,0)-1,1000,1),2))</f>
        <v>0</v>
      </c>
      <c r="AL28" s="9">
        <f t="shared" ca="1" si="9"/>
        <v>0</v>
      </c>
      <c r="AM28" s="23">
        <f t="shared" ca="1" si="10"/>
        <v>0.1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ChoicePhilo10130</v>
      </c>
      <c r="AQ28" s="23" t="str">
        <f t="shared" ca="1" si="24"/>
        <v>PhiloAT&amp;T TV Now Choice10130</v>
      </c>
      <c r="AR28" s="9" t="str">
        <f ca="1">IF(AND(Y28=0,AA28=0),"",IF(A28="1a",W28,IF(AG28="","",IF(OR(ISNUMBER(MATCH(AP28,AP$21:AP27,0)),ISNUMBER(MATCH(AQ28,AP$21:AP27,0))),"",W28&amp;"/"&amp;AG28))))</f>
        <v>AT&amp;T TV Now Choice/Philo</v>
      </c>
      <c r="AS28" s="9">
        <f t="shared" ca="1" si="11"/>
        <v>121</v>
      </c>
      <c r="AT28" s="9">
        <f t="shared" ca="1" si="12"/>
        <v>10</v>
      </c>
      <c r="AU28" s="14">
        <f t="shared" ca="1" si="13"/>
        <v>130</v>
      </c>
      <c r="AV28" s="23">
        <f t="shared" ca="1" si="14"/>
        <v>1</v>
      </c>
      <c r="AW28" s="68">
        <f t="shared" ca="1" si="15"/>
        <v>13</v>
      </c>
      <c r="AX28" s="8">
        <f t="shared" ca="1" si="25"/>
        <v>0</v>
      </c>
      <c r="AY28" s="117">
        <f t="shared" ca="1" si="16"/>
        <v>122</v>
      </c>
      <c r="AZ28" s="118">
        <f t="shared" ca="1" si="17"/>
        <v>0</v>
      </c>
      <c r="BA28" s="118">
        <f t="shared" ca="1" si="18"/>
        <v>0.65240641711229952</v>
      </c>
      <c r="BB28" s="118">
        <f t="shared" ca="1" si="19"/>
        <v>0</v>
      </c>
      <c r="BC28" s="118">
        <f t="shared" ca="1" si="20"/>
        <v>0.32620320855614976</v>
      </c>
      <c r="BD28" s="9">
        <f ca="1">IF($AR28="","",RANK(BC28,BC$22:BC$81,1)+COUNTIF(BC$22:BC28,BC28)-1)</f>
        <v>15</v>
      </c>
      <c r="BE28" s="118">
        <f t="shared" ca="1" si="21"/>
        <v>0.32620320855614976</v>
      </c>
      <c r="BF28" s="9">
        <f ca="1">IF($AR28="","",RANK(BE28,BE$22:BE$81,1)+COUNTIF(BE$22:BE28,BE28)-1)</f>
        <v>15</v>
      </c>
    </row>
    <row r="29" spans="1:64" x14ac:dyDescent="0.4">
      <c r="A29" s="23" t="s">
        <v>673</v>
      </c>
      <c r="B29" s="116"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128</v>
      </c>
      <c r="Y29" s="9">
        <f ca="1">COUNTIFS(OFFSET(Data!$A$1,0,MATCH($W29&amp;" qualify",Data!$1:$1,0)-1,1000,1),1)</f>
        <v>10</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Xtra10124</v>
      </c>
      <c r="AQ29" s="23" t="str">
        <f t="shared" ca="1" si="24"/>
        <v>AT&amp;T TV Now Xtra10124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68" t="str">
        <f t="shared" ca="1" si="15"/>
        <v/>
      </c>
      <c r="AX29" s="8">
        <f t="shared" ca="1" si="25"/>
        <v>0</v>
      </c>
      <c r="AY29" s="117" t="str">
        <f t="shared" ca="1" si="16"/>
        <v/>
      </c>
      <c r="AZ29" s="118" t="str">
        <f t="shared" ca="1" si="17"/>
        <v/>
      </c>
      <c r="BA29" s="118" t="str">
        <f t="shared" ca="1" si="18"/>
        <v/>
      </c>
      <c r="BB29" s="118" t="str">
        <f t="shared" ca="1" si="19"/>
        <v/>
      </c>
      <c r="BC29" s="118" t="str">
        <f t="shared" ca="1" si="20"/>
        <v/>
      </c>
      <c r="BD29" s="9" t="str">
        <f ca="1">IF($AR29="","",RANK(BC29,BC$22:BC$81,1)+COUNTIF(BC$22:BC29,BC29)-1)</f>
        <v/>
      </c>
      <c r="BE29" s="118" t="str">
        <f t="shared" ca="1" si="21"/>
        <v/>
      </c>
      <c r="BF29" s="9" t="str">
        <f ca="1">IF($AR29="","",RANK(BE29,BE$22:BE$81,1)+COUNTIF(BE$22:BE29,BE29)-1)</f>
        <v/>
      </c>
    </row>
    <row r="30" spans="1:64" x14ac:dyDescent="0.4">
      <c r="A30" s="23" t="s">
        <v>673</v>
      </c>
      <c r="B30" s="116"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138</v>
      </c>
      <c r="Y30" s="9">
        <f ca="1">COUNTIFS(OFFSET(Data!$A$1,0,MATCH($W30&amp;" qualify",Data!$1:$1,0)-1,1000,1),1)</f>
        <v>10</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Ultimate10135</v>
      </c>
      <c r="AQ30" s="23" t="str">
        <f t="shared" ca="1" si="24"/>
        <v>AT&amp;T TV Now Ultimate10135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68" t="str">
        <f t="shared" ca="1" si="15"/>
        <v/>
      </c>
      <c r="AX30" s="8">
        <f t="shared" ca="1" si="25"/>
        <v>0</v>
      </c>
      <c r="AY30" s="117" t="str">
        <f t="shared" ca="1" si="16"/>
        <v/>
      </c>
      <c r="AZ30" s="118" t="str">
        <f t="shared" ca="1" si="17"/>
        <v/>
      </c>
      <c r="BA30" s="118" t="str">
        <f t="shared" ca="1" si="18"/>
        <v/>
      </c>
      <c r="BB30" s="118" t="str">
        <f t="shared" ca="1" si="19"/>
        <v/>
      </c>
      <c r="BC30" s="118" t="str">
        <f t="shared" ca="1" si="20"/>
        <v/>
      </c>
      <c r="BD30" s="9" t="str">
        <f ca="1">IF($AR30="","",RANK(BC30,BC$22:BC$81,1)+COUNTIF(BC$22:BC30,BC30)-1)</f>
        <v/>
      </c>
      <c r="BE30" s="118" t="str">
        <f t="shared" ca="1" si="21"/>
        <v/>
      </c>
      <c r="BF30" s="9" t="str">
        <f ca="1">IF($AR30="","",RANK(BE30,BE$22:BE$81,1)+COUNTIF(BE$22:BE30,BE30)-1)</f>
        <v/>
      </c>
    </row>
    <row r="31" spans="1:64" x14ac:dyDescent="0.4">
      <c r="A31" s="23" t="s">
        <v>673</v>
      </c>
      <c r="B31" s="116"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1</v>
      </c>
      <c r="W31" s="9" t="str">
        <f t="shared" si="2"/>
        <v>AT&amp;T TV Now Optimo Mas</v>
      </c>
      <c r="X31" s="9">
        <f ca="1">COUNTIFS(OFFSET(Data!$A$1,0,MATCH(W31,Data!$1:$1,0)-1,1000,1),"Yes")</f>
        <v>108</v>
      </c>
      <c r="Y31" s="9">
        <f ca="1">COUNTIFS(OFFSET(Data!$A$1,0,MATCH($W31&amp;" qualify",Data!$1:$1,0)-1,1000,1),1)</f>
        <v>7</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0.7</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3</v>
      </c>
      <c r="AG31" s="9" t="str">
        <f t="shared" ca="1" si="6"/>
        <v>Philo</v>
      </c>
      <c r="AH31" s="9">
        <f ca="1">IF(AG31="",0,COUNTIFS(OFFSET(Data!$A$1,0,MATCH(W31,Data!$1:$1,0)-1,1000,1),"&lt;&gt;Yes",OFFSET(Data!$A$1,0,MATCH(AG31,Data!$1:$1,0)-1,1000,1),"Yes"))</f>
        <v>42</v>
      </c>
      <c r="AI31" s="9">
        <f t="shared" ca="1" si="7"/>
        <v>2</v>
      </c>
      <c r="AJ31" s="14">
        <f t="shared" ca="1" si="8"/>
        <v>20</v>
      </c>
      <c r="AK31" s="9">
        <f ca="1">IF(AG31="",0,COUNTIFS(OFFSET(Data!$A$1,0,MATCH(W31&amp;" qualify",Data!$1:$1,0)-1,1000,1),"",OFFSET(Data!$A$1,0,MATCH(AG31&amp;" qualify",Data!$1:$1,0)-1,1000,1),2))</f>
        <v>0</v>
      </c>
      <c r="AL31" s="9">
        <f t="shared" ca="1" si="9"/>
        <v>0</v>
      </c>
      <c r="AM31" s="23">
        <f t="shared" ca="1" si="10"/>
        <v>0.2</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Optimo MasPhilo9106</v>
      </c>
      <c r="AQ31" s="23" t="str">
        <f t="shared" ca="1" si="24"/>
        <v>PhiloAT&amp;T TV Now Optimo Mas9106</v>
      </c>
      <c r="AR31" s="9" t="str">
        <f ca="1">IF(AND(Y31=0,AA31=0),"",IF(A31="1a",W31,IF(AG31="","",IF(OR(ISNUMBER(MATCH(AP31,AP$21:AP30,0)),ISNUMBER(MATCH(AQ31,AP$21:AP30,0))),"",W31&amp;"/"&amp;AG31))))</f>
        <v>AT&amp;T TV Now Optimo Mas/Philo</v>
      </c>
      <c r="AS31" s="9">
        <f t="shared" ca="1" si="11"/>
        <v>150</v>
      </c>
      <c r="AT31" s="9">
        <f t="shared" ca="1" si="12"/>
        <v>9</v>
      </c>
      <c r="AU31" s="14">
        <f t="shared" ca="1" si="13"/>
        <v>106</v>
      </c>
      <c r="AV31" s="23">
        <f t="shared" ca="1" si="14"/>
        <v>0.9</v>
      </c>
      <c r="AW31" s="68">
        <f t="shared" ca="1" si="15"/>
        <v>11.777777777777779</v>
      </c>
      <c r="AX31" s="8">
        <f t="shared" ca="1" si="25"/>
        <v>0</v>
      </c>
      <c r="AY31" s="117">
        <f t="shared" ca="1" si="16"/>
        <v>98</v>
      </c>
      <c r="AZ31" s="118">
        <f t="shared" ca="1" si="17"/>
        <v>9.9999999999999978E-2</v>
      </c>
      <c r="BA31" s="118">
        <f t="shared" ca="1" si="18"/>
        <v>0.52406417112299464</v>
      </c>
      <c r="BB31" s="118">
        <f t="shared" ca="1" si="19"/>
        <v>9.9999999999999978E-2</v>
      </c>
      <c r="BC31" s="118">
        <f t="shared" ca="1" si="20"/>
        <v>0.31203208556149731</v>
      </c>
      <c r="BD31" s="9">
        <f ca="1">IF($AR31="","",RANK(BC31,BC$22:BC$81,1)+COUNTIF(BC$22:BC31,BC31)-1)</f>
        <v>13</v>
      </c>
      <c r="BE31" s="118">
        <f t="shared" ca="1" si="21"/>
        <v>0.31203208556149731</v>
      </c>
      <c r="BF31" s="9">
        <f ca="1">IF($AR31="","",RANK(BE31,BE$22:BE$81,1)+COUNTIF(BE$22:BE31,BE31)-1)</f>
        <v>13</v>
      </c>
    </row>
    <row r="32" spans="1:64" x14ac:dyDescent="0.4">
      <c r="A32" s="23" t="s">
        <v>673</v>
      </c>
      <c r="B32" s="116"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89</v>
      </c>
      <c r="Y32" s="9">
        <f ca="1">COUNTIFS(OFFSET(Data!$A$1,0,MATCH($W32&amp;" qualify",Data!$1:$1,0)-1,1000,1),1)</f>
        <v>7</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0.7</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41</v>
      </c>
      <c r="AI32" s="9">
        <f t="shared" ca="1" si="7"/>
        <v>3</v>
      </c>
      <c r="AJ32" s="14">
        <f t="shared" ca="1" si="8"/>
        <v>20</v>
      </c>
      <c r="AK32" s="9">
        <f ca="1">IF(AG32="",0,COUNTIFS(OFFSET(Data!$A$1,0,MATCH(W32&amp;" qualify",Data!$1:$1,0)-1,1000,1),"",OFFSET(Data!$A$1,0,MATCH(AG32&amp;" qualify",Data!$1:$1,0)-1,1000,1),2))</f>
        <v>0</v>
      </c>
      <c r="AL32" s="9">
        <f t="shared" ca="1" si="9"/>
        <v>0</v>
      </c>
      <c r="AM32" s="23">
        <f t="shared" ca="1" si="10"/>
        <v>0.3</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YouTube TVPhilo1070</v>
      </c>
      <c r="AQ32" s="23" t="str">
        <f t="shared" ca="1" si="24"/>
        <v>PhiloYouTube TV1070</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673</v>
      </c>
      <c r="B33" s="116"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Hulu with Live TV</v>
      </c>
      <c r="X33" s="9">
        <f ca="1">COUNTIFS(OFFSET(Data!$A$1,0,MATCH(W33,Data!$1:$1,0)-1,1000,1),"Yes")</f>
        <v>69</v>
      </c>
      <c r="Y33" s="9">
        <f ca="1">COUNTIFS(OFFSET(Data!$A$1,0,MATCH($W33&amp;" qualify",Data!$1:$1,0)-1,1000,1),1)</f>
        <v>7</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2">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70</v>
      </c>
      <c r="AI33" s="9">
        <f t="shared" ca="1" si="7"/>
        <v>2</v>
      </c>
      <c r="AJ33" s="14">
        <f t="shared" ca="1" si="8"/>
        <v>124</v>
      </c>
      <c r="AK33" s="9">
        <f ca="1">IF(AG33="",0,COUNTIFS(OFFSET(Data!$A$1,0,MATCH(W33&amp;" qualify",Data!$1:$1,0)-1,1000,1),"",OFFSET(Data!$A$1,0,MATCH(AG33&amp;" qualify",Data!$1:$1,0)-1,1000,1),2))</f>
        <v>0</v>
      </c>
      <c r="AL33" s="9">
        <f t="shared" ca="1" si="9"/>
        <v>0</v>
      </c>
      <c r="AM33" s="23">
        <f t="shared" ca="1" si="10"/>
        <v>0.2</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Hulu with Live TVAT&amp;T TV Now Xtra10187</v>
      </c>
      <c r="AQ33" s="23" t="str">
        <f t="shared" ca="1" si="24"/>
        <v>AT&amp;T TV Now XtraHulu with Live TV10187</v>
      </c>
      <c r="AR33" s="9" t="str">
        <f ca="1">IF(AND(Y33=0,AA33=0),"",IF(A33="1a",W33,IF(AG33="","",IF(OR(ISNUMBER(MATCH(AP33,AP$21:AP32,0)),ISNUMBER(MATCH(AQ33,AP$21:AP32,0))),"",W33&amp;"/"&amp;AG33))))</f>
        <v>Hulu with Live TV/AT&amp;T TV Now Xtra</v>
      </c>
      <c r="AS33" s="9">
        <f t="shared" ca="1" si="11"/>
        <v>139</v>
      </c>
      <c r="AT33" s="9">
        <f t="shared" ca="1" si="12"/>
        <v>10</v>
      </c>
      <c r="AU33" s="14">
        <f t="shared" ca="1" si="13"/>
        <v>187</v>
      </c>
      <c r="AV33" s="23">
        <f t="shared" ca="1" si="14"/>
        <v>1</v>
      </c>
      <c r="AW33" s="68">
        <f t="shared" ca="1" si="15"/>
        <v>18.7</v>
      </c>
      <c r="AX33" s="8">
        <f t="shared" ca="1" si="25"/>
        <v>1</v>
      </c>
      <c r="AY33" s="117">
        <f t="shared" ca="1" si="16"/>
        <v>179</v>
      </c>
      <c r="AZ33" s="118">
        <f t="shared" ca="1" si="17"/>
        <v>0</v>
      </c>
      <c r="BA33" s="118">
        <f t="shared" ca="1" si="18"/>
        <v>0.95721925133689845</v>
      </c>
      <c r="BB33" s="118">
        <f t="shared" ca="1" si="19"/>
        <v>0</v>
      </c>
      <c r="BC33" s="118">
        <f t="shared" ca="1" si="20"/>
        <v>0.47860962566844922</v>
      </c>
      <c r="BD33" s="9">
        <f ca="1">IF($AR33="","",RANK(BC33,BC$22:BC$81,1)+COUNTIF(BC$22:BC33,BC33)-1)</f>
        <v>36</v>
      </c>
      <c r="BE33" s="118">
        <f t="shared" ca="1" si="21"/>
        <v>0.47860962566844922</v>
      </c>
      <c r="BF33" s="9">
        <f ca="1">IF($AR33="","",RANK(BE33,BE$22:BE$81,1)+COUNTIF(BE$22:BE33,BE33)-1)</f>
        <v>36</v>
      </c>
    </row>
    <row r="34" spans="1:58" x14ac:dyDescent="0.4">
      <c r="A34" s="23" t="s">
        <v>673</v>
      </c>
      <c r="B34" s="116" t="str">
        <f>Services!A14</f>
        <v>PS Vue</v>
      </c>
      <c r="C34" s="9">
        <f ca="1">IF(MID($B34,1,3)=MID(C$21,1,3),"",IF($A34="1a","",COUNTIFS(OFFSET(Data!$A$1,0,MATCH($B34&amp;" qualify",Data!$1:$1,0)-1,1000,1),IF($A34="12aa","&lt;&gt;1",""),OFFSET(Data!$A$1,0,MATCH(C$21&amp;" qualify",Data!$1:$1,0)-1,1000,1),1)))</f>
        <v>4</v>
      </c>
      <c r="D34" s="9">
        <f ca="1">IF(MID($B34,1,3)=MID(D$21,1,3),"",IF($A34="1a","",COUNTIFS(OFFSET(Data!$A$1,0,MATCH($B34&amp;" qualify",Data!$1:$1,0)-1,1000,1),IF($A34="12aa","&lt;&gt;1",""),OFFSET(Data!$A$1,0,MATCH(D$21&amp;" qualify",Data!$1:$1,0)-1,1000,1),1)))</f>
        <v>3</v>
      </c>
      <c r="E34" s="9">
        <f ca="1">IF(MID($B34,1,3)=MID(E$21,1,3),"",IF($A34="1a","",COUNTIFS(OFFSET(Data!$A$1,0,MATCH($B34&amp;" qualify",Data!$1:$1,0)-1,1000,1),IF($A34="12aa","&lt;&gt;1",""),OFFSET(Data!$A$1,0,MATCH(E$21&amp;" qualify",Data!$1:$1,0)-1,1000,1),1)))</f>
        <v>5</v>
      </c>
      <c r="F34" s="9">
        <f ca="1">IF(MID($B34,1,3)=MID(F$21,1,3),"",IF($A34="1a","",COUNTIFS(OFFSET(Data!$A$1,0,MATCH($B34&amp;" qualify",Data!$1:$1,0)-1,1000,1),IF($A34="12aa","&lt;&gt;1",""),OFFSET(Data!$A$1,0,MATCH(F$21&amp;" qualify",Data!$1:$1,0)-1,1000,1),1)))</f>
        <v>7</v>
      </c>
      <c r="G34" s="9">
        <f ca="1">IF(MID($B34,1,3)=MID(G$21,1,3),"",IF($A34="1a","",COUNTIFS(OFFSET(Data!$A$1,0,MATCH($B34&amp;" qualify",Data!$1:$1,0)-1,1000,1),IF($A34="12aa","&lt;&gt;1",""),OFFSET(Data!$A$1,0,MATCH(G$21&amp;" qualify",Data!$1:$1,0)-1,1000,1),1)))</f>
        <v>7</v>
      </c>
      <c r="H34" s="9">
        <f ca="1">IF(MID($B34,1,3)=MID(H$21,1,3),"",IF($A34="1a","",COUNTIFS(OFFSET(Data!$A$1,0,MATCH($B34&amp;" qualify",Data!$1:$1,0)-1,1000,1),IF($A34="12aa","&lt;&gt;1",""),OFFSET(Data!$A$1,0,MATCH(H$21&amp;" qualify",Data!$1:$1,0)-1,1000,1),1)))</f>
        <v>8</v>
      </c>
      <c r="I34" s="9">
        <f ca="1">IF(MID($B34,1,3)=MID(I$21,1,3),"",IF($A34="1a","",COUNTIFS(OFFSET(Data!$A$1,0,MATCH($B34&amp;" qualify",Data!$1:$1,0)-1,1000,1),IF($A34="12aa","&lt;&gt;1",""),OFFSET(Data!$A$1,0,MATCH(I$21&amp;" qualify",Data!$1:$1,0)-1,1000,1),1)))</f>
        <v>9</v>
      </c>
      <c r="J34" s="9">
        <f ca="1">IF(MID($B34,1,3)=MID(J$21,1,3),"",IF($A34="1a","",COUNTIFS(OFFSET(Data!$A$1,0,MATCH($B34&amp;" qualify",Data!$1:$1,0)-1,1000,1),IF($A34="12aa","&lt;&gt;1",""),OFFSET(Data!$A$1,0,MATCH(J$21&amp;" qualify",Data!$1:$1,0)-1,1000,1),1)))</f>
        <v>10</v>
      </c>
      <c r="K34" s="9">
        <f ca="1">IF(MID($B34,1,3)=MID(K$21,1,3),"",IF($A34="1a","",COUNTIFS(OFFSET(Data!$A$1,0,MATCH($B34&amp;" qualify",Data!$1:$1,0)-1,1000,1),IF($A34="12aa","&lt;&gt;1",""),OFFSET(Data!$A$1,0,MATCH(K$21&amp;" qualify",Data!$1:$1,0)-1,1000,1),1)))</f>
        <v>10</v>
      </c>
      <c r="L34" s="9">
        <f ca="1">IF(MID($B34,1,3)=MID(L$21,1,3),"",IF($A34="1a","",COUNTIFS(OFFSET(Data!$A$1,0,MATCH($B34&amp;" qualify",Data!$1:$1,0)-1,1000,1),IF($A34="12aa","&lt;&gt;1",""),OFFSET(Data!$A$1,0,MATCH(L$21&amp;" qualify",Data!$1:$1,0)-1,1000,1),1)))</f>
        <v>7</v>
      </c>
      <c r="M34" s="9">
        <f ca="1">IF(MID($B34,1,3)=MID(M$21,1,3),"",IF($A34="1a","",COUNTIFS(OFFSET(Data!$A$1,0,MATCH($B34&amp;" qualify",Data!$1:$1,0)-1,1000,1),IF($A34="12aa","&lt;&gt;1",""),OFFSET(Data!$A$1,0,MATCH(M$21&amp;" qualify",Data!$1:$1,0)-1,1000,1),1)))</f>
        <v>7</v>
      </c>
      <c r="N34" s="9">
        <f ca="1">IF(MID($B34,1,3)=MID(N$21,1,3),"",IF($A34="1a","",COUNTIFS(OFFSET(Data!$A$1,0,MATCH($B34&amp;" qualify",Data!$1:$1,0)-1,1000,1),IF($A34="12aa","&lt;&gt;1",""),OFFSET(Data!$A$1,0,MATCH(N$21&amp;" qualify",Data!$1:$1,0)-1,1000,1),1)))</f>
        <v>7</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6</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4</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2</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10</v>
      </c>
      <c r="AG34" s="9" t="str">
        <f t="shared" ca="1" si="6"/>
        <v>AT&amp;T TV Now Xtra</v>
      </c>
      <c r="AH34" s="9">
        <f ca="1">IF(AG34="",0,COUNTIFS(OFFSET(Data!$A$1,0,MATCH(W34,Data!$1:$1,0)-1,1000,1),"&lt;&gt;Yes",OFFSET(Data!$A$1,0,MATCH(AG34,Data!$1:$1,0)-1,1000,1),"Yes"))</f>
        <v>81</v>
      </c>
      <c r="AI34" s="9">
        <f t="shared" ca="1" si="7"/>
        <v>10</v>
      </c>
      <c r="AJ34" s="14">
        <f t="shared" ca="1" si="8"/>
        <v>124</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PS VueAT&amp;T TV Now Xtra10174</v>
      </c>
      <c r="AQ34" s="23" t="str">
        <f t="shared" ca="1" si="24"/>
        <v>AT&amp;T TV Now XtraPS Vue10174</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68" t="str">
        <f t="shared" ca="1" si="15"/>
        <v/>
      </c>
      <c r="AX34" s="8">
        <f t="shared" ca="1" si="25"/>
        <v>0</v>
      </c>
      <c r="AY34" s="117" t="str">
        <f t="shared" ca="1" si="16"/>
        <v/>
      </c>
      <c r="AZ34" s="118" t="str">
        <f t="shared" ca="1" si="17"/>
        <v/>
      </c>
      <c r="BA34" s="118" t="str">
        <f t="shared" ca="1" si="18"/>
        <v/>
      </c>
      <c r="BB34" s="118" t="str">
        <f t="shared" ca="1" si="19"/>
        <v/>
      </c>
      <c r="BC34" s="118" t="str">
        <f t="shared" ca="1" si="20"/>
        <v/>
      </c>
      <c r="BD34" s="9" t="str">
        <f ca="1">IF($AR34="","",RANK(BC34,BC$22:BC$81,1)+COUNTIF(BC$22:BC34,BC34)-1)</f>
        <v/>
      </c>
      <c r="BE34" s="118" t="str">
        <f t="shared" ca="1" si="21"/>
        <v/>
      </c>
      <c r="BF34" s="9" t="str">
        <f ca="1">IF($AR34="","",RANK(BE34,BE$22:BE$81,1)+COUNTIF(BE$22:BE34,BE34)-1)</f>
        <v/>
      </c>
    </row>
    <row r="35" spans="1:58" x14ac:dyDescent="0.4">
      <c r="A35" s="23" t="s">
        <v>673</v>
      </c>
      <c r="B35" s="116"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2</v>
      </c>
      <c r="G35" s="9">
        <f ca="1">IF(MID($B35,1,3)=MID(G$21,1,3),"",IF($A35="1a","",COUNTIFS(OFFSET(Data!$A$1,0,MATCH($B35&amp;" qualify",Data!$1:$1,0)-1,1000,1),IF($A35="12aa","&lt;&gt;1",""),OFFSET(Data!$A$1,0,MATCH(G$21&amp;" qualify",Data!$1:$1,0)-1,1000,1),1)))</f>
        <v>2</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3</v>
      </c>
      <c r="K35" s="9">
        <f ca="1">IF(MID($B35,1,3)=MID(K$21,1,3),"",IF($A35="1a","",COUNTIFS(OFFSET(Data!$A$1,0,MATCH($B35&amp;" qualify",Data!$1:$1,0)-1,1000,1),IF($A35="12aa","&lt;&gt;1",""),OFFSET(Data!$A$1,0,MATCH(K$21&amp;" qualify",Data!$1:$1,0)-1,1000,1),1)))</f>
        <v>3</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97</v>
      </c>
      <c r="Y35" s="9">
        <f ca="1">COUNTIFS(OFFSET(Data!$A$1,0,MATCH($W35&amp;" qualify",Data!$1:$1,0)-1,1000,1),1)</f>
        <v>6</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0.7</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61</v>
      </c>
      <c r="AI35" s="9">
        <f t="shared" ca="1" si="7"/>
        <v>3</v>
      </c>
      <c r="AJ35" s="14">
        <f t="shared" ca="1" si="8"/>
        <v>124</v>
      </c>
      <c r="AK35" s="9">
        <f ca="1">IF(AG35="",0,COUNTIFS(OFFSET(Data!$A$1,0,MATCH(W35&amp;" qualify",Data!$1:$1,0)-1,1000,1),"",OFFSET(Data!$A$1,0,MATCH(AG35&amp;" qualify",Data!$1:$1,0)-1,1000,1),2))</f>
        <v>0</v>
      </c>
      <c r="AL35" s="9">
        <f t="shared" ca="1" si="9"/>
        <v>0</v>
      </c>
      <c r="AM35" s="23">
        <f t="shared" ca="1" si="10"/>
        <v>0.3</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TVAT&amp;T TV Now Xtra10185</v>
      </c>
      <c r="AQ35" s="23" t="str">
        <f t="shared" ca="1" si="24"/>
        <v>AT&amp;T TV Now XtraFubo TV10185</v>
      </c>
      <c r="AR35" s="9" t="str">
        <f ca="1">IF(AND(Y35=0,AA35=0),"",IF(A35="1a",W35,IF(AG35="","",IF(OR(ISNUMBER(MATCH(AP35,AP$21:AP34,0)),ISNUMBER(MATCH(AQ35,AP$21:AP34,0))),"",W35&amp;"/"&amp;AG35))))</f>
        <v>Fubo TV/AT&amp;T TV Now Xtra</v>
      </c>
      <c r="AS35" s="9">
        <f t="shared" ca="1" si="11"/>
        <v>158</v>
      </c>
      <c r="AT35" s="9">
        <f t="shared" ca="1" si="12"/>
        <v>10</v>
      </c>
      <c r="AU35" s="14">
        <f t="shared" ca="1" si="13"/>
        <v>185</v>
      </c>
      <c r="AV35" s="23">
        <f t="shared" ca="1" si="14"/>
        <v>1</v>
      </c>
      <c r="AW35" s="68">
        <f t="shared" ca="1" si="15"/>
        <v>18.5</v>
      </c>
      <c r="AX35" s="8">
        <f t="shared" ca="1" si="25"/>
        <v>1</v>
      </c>
      <c r="AY35" s="117">
        <f t="shared" ca="1" si="16"/>
        <v>177</v>
      </c>
      <c r="AZ35" s="118">
        <f t="shared" ca="1" si="17"/>
        <v>0</v>
      </c>
      <c r="BA35" s="118">
        <f t="shared" ca="1" si="18"/>
        <v>0.946524064171123</v>
      </c>
      <c r="BB35" s="118">
        <f t="shared" ca="1" si="19"/>
        <v>0</v>
      </c>
      <c r="BC35" s="118">
        <f t="shared" ca="1" si="20"/>
        <v>0.4732620320855615</v>
      </c>
      <c r="BD35" s="9">
        <f ca="1">IF($AR35="","",RANK(BC35,BC$22:BC$81,1)+COUNTIF(BC$22:BC35,BC35)-1)</f>
        <v>35</v>
      </c>
      <c r="BE35" s="118">
        <f t="shared" ca="1" si="21"/>
        <v>0.4732620320855615</v>
      </c>
      <c r="BF35" s="9">
        <f ca="1">IF($AR35="","",RANK(BE35,BE$22:BE$81,1)+COUNTIF(BE$22:BE35,BE35)-1)</f>
        <v>35</v>
      </c>
    </row>
    <row r="36" spans="1:58" x14ac:dyDescent="0.4">
      <c r="A36" s="23" t="s">
        <v>673</v>
      </c>
      <c r="B36" s="116" t="str">
        <f>Services!A16</f>
        <v>AT&amp;T Watch TV</v>
      </c>
      <c r="C36" s="9">
        <f ca="1">IF(MID($B36,1,3)=MID(C$21,1,3),"",IF($A36="1a","",COUNTIFS(OFFSET(Data!$A$1,0,MATCH($B36&amp;" qualify",Data!$1:$1,0)-1,1000,1),IF($A36="12aa","&lt;&gt;1",""),OFFSET(Data!$A$1,0,MATCH(C$21&amp;" qualify",Data!$1:$1,0)-1,1000,1),1)))</f>
        <v>3</v>
      </c>
      <c r="D36" s="9">
        <f ca="1">IF(MID($B36,1,3)=MID(D$21,1,3),"",IF($A36="1a","",COUNTIFS(OFFSET(Data!$A$1,0,MATCH($B36&amp;" qualify",Data!$1:$1,0)-1,1000,1),IF($A36="12aa","&lt;&gt;1",""),OFFSET(Data!$A$1,0,MATCH(D$21&amp;" qualify",Data!$1:$1,0)-1,1000,1),1)))</f>
        <v>1</v>
      </c>
      <c r="E36" s="9">
        <f ca="1">IF(MID($B36,1,3)=MID(E$21,1,3),"",IF($A36="1a","",COUNTIFS(OFFSET(Data!$A$1,0,MATCH($B36&amp;" qualify",Data!$1:$1,0)-1,1000,1),IF($A36="12aa","&lt;&gt;1",""),OFFSET(Data!$A$1,0,MATCH(E$21&amp;" qualify",Data!$1:$1,0)-1,1000,1),1)))</f>
        <v>3</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6</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13</v>
      </c>
      <c r="AG36" s="9" t="str">
        <f t="shared" ca="1" si="6"/>
        <v>YouTube TV</v>
      </c>
      <c r="AH36" s="9">
        <f ca="1">IF(AG36="",0,COUNTIFS(OFFSET(Data!$A$1,0,MATCH(W36,Data!$1:$1,0)-1,1000,1),"&lt;&gt;Yes",OFFSET(Data!$A$1,0,MATCH(AG36,Data!$1:$1,0)-1,1000,1),"Yes"))</f>
        <v>68</v>
      </c>
      <c r="AI36" s="9">
        <f t="shared" ca="1" si="7"/>
        <v>6</v>
      </c>
      <c r="AJ36" s="14">
        <f t="shared" ca="1" si="8"/>
        <v>50</v>
      </c>
      <c r="AK36" s="9">
        <f ca="1">IF(AG36="",0,COUNTIFS(OFFSET(Data!$A$1,0,MATCH(W36&amp;" qualify",Data!$1:$1,0)-1,1000,1),"",OFFSET(Data!$A$1,0,MATCH(AG36&amp;" qualify",Data!$1:$1,0)-1,1000,1),2))</f>
        <v>0</v>
      </c>
      <c r="AL36" s="9">
        <f t="shared" ca="1" si="9"/>
        <v>0</v>
      </c>
      <c r="AM36" s="23">
        <f t="shared" ca="1" si="10"/>
        <v>0.6</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TVYouTube TV865</v>
      </c>
      <c r="AQ36" s="23" t="str">
        <f t="shared" ca="1" si="24"/>
        <v>YouTube TVAT&amp;T Watch TV865</v>
      </c>
      <c r="AR36" s="9" t="str">
        <f ca="1">IF(AND(Y36=0,AA36=0),"",IF(A36="1a",W36,IF(AG36="","",IF(OR(ISNUMBER(MATCH(AP36,AP$21:AP35,0)),ISNUMBER(MATCH(AQ36,AP$21:AP35,0))),"",W36&amp;"/"&amp;AG36))))</f>
        <v>AT&amp;T Watch TV/YouTube TV</v>
      </c>
      <c r="AS36" s="9">
        <f t="shared" ca="1" si="11"/>
        <v>108</v>
      </c>
      <c r="AT36" s="9">
        <f t="shared" ca="1" si="12"/>
        <v>8</v>
      </c>
      <c r="AU36" s="14">
        <f t="shared" ca="1" si="13"/>
        <v>65</v>
      </c>
      <c r="AV36" s="23">
        <f t="shared" ca="1" si="14"/>
        <v>0.8</v>
      </c>
      <c r="AW36" s="68">
        <f t="shared" ca="1" si="15"/>
        <v>8.125</v>
      </c>
      <c r="AX36" s="8">
        <f t="shared" ca="1" si="25"/>
        <v>0</v>
      </c>
      <c r="AY36" s="117">
        <f t="shared" ca="1" si="16"/>
        <v>57</v>
      </c>
      <c r="AZ36" s="118">
        <f t="shared" ca="1" si="17"/>
        <v>0.19999999999999996</v>
      </c>
      <c r="BA36" s="118">
        <f t="shared" ca="1" si="18"/>
        <v>0.30481283422459893</v>
      </c>
      <c r="BB36" s="118">
        <f t="shared" ca="1" si="19"/>
        <v>0.19999999999999996</v>
      </c>
      <c r="BC36" s="118">
        <f t="shared" ca="1" si="20"/>
        <v>0.25240641711229944</v>
      </c>
      <c r="BD36" s="9">
        <f ca="1">IF($AR36="","",RANK(BC36,BC$22:BC$81,1)+COUNTIF(BC$22:BC36,BC36)-1)</f>
        <v>6</v>
      </c>
      <c r="BE36" s="118">
        <f t="shared" ca="1" si="21"/>
        <v>0.25240641711229944</v>
      </c>
      <c r="BF36" s="9">
        <f ca="1">IF($AR36="","",RANK(BE36,BE$22:BE$81,1)+COUNTIF(BE$22:BE36,BE36)-1)</f>
        <v>6</v>
      </c>
    </row>
    <row r="37" spans="1:58" x14ac:dyDescent="0.4">
      <c r="A37" s="23" t="s">
        <v>673</v>
      </c>
      <c r="B37" s="116" t="str">
        <f>Services!A17</f>
        <v>KlowdTV</v>
      </c>
      <c r="C37" s="9">
        <f ca="1">IF(MID($B37,1,3)=MID(C$21,1,3),"",IF($A37="1a","",COUNTIFS(OFFSET(Data!$A$1,0,MATCH($B37&amp;" qualify",Data!$1:$1,0)-1,1000,1),IF($A37="12aa","&lt;&gt;1",""),OFFSET(Data!$A$1,0,MATCH(C$21&amp;" qualify",Data!$1:$1,0)-1,1000,1),1)))</f>
        <v>4</v>
      </c>
      <c r="D37" s="9">
        <f ca="1">IF(MID($B37,1,3)=MID(D$21,1,3),"",IF($A37="1a","",COUNTIFS(OFFSET(Data!$A$1,0,MATCH($B37&amp;" qualify",Data!$1:$1,0)-1,1000,1),IF($A37="12aa","&lt;&gt;1",""),OFFSET(Data!$A$1,0,MATCH(D$21&amp;" qualify",Data!$1:$1,0)-1,1000,1),1)))</f>
        <v>3</v>
      </c>
      <c r="E37" s="9">
        <f ca="1">IF(MID($B37,1,3)=MID(E$21,1,3),"",IF($A37="1a","",COUNTIFS(OFFSET(Data!$A$1,0,MATCH($B37&amp;" qualify",Data!$1:$1,0)-1,1000,1),IF($A37="12aa","&lt;&gt;1",""),OFFSET(Data!$A$1,0,MATCH(E$21&amp;" qualify",Data!$1:$1,0)-1,1000,1),1)))</f>
        <v>5</v>
      </c>
      <c r="F37" s="9">
        <f ca="1">IF(MID($B37,1,3)=MID(F$21,1,3),"",IF($A37="1a","",COUNTIFS(OFFSET(Data!$A$1,0,MATCH($B37&amp;" qualify",Data!$1:$1,0)-1,1000,1),IF($A37="12aa","&lt;&gt;1",""),OFFSET(Data!$A$1,0,MATCH(F$21&amp;" qualify",Data!$1:$1,0)-1,1000,1),1)))</f>
        <v>7</v>
      </c>
      <c r="G37" s="9">
        <f ca="1">IF(MID($B37,1,3)=MID(G$21,1,3),"",IF($A37="1a","",COUNTIFS(OFFSET(Data!$A$1,0,MATCH($B37&amp;" qualify",Data!$1:$1,0)-1,1000,1),IF($A37="12aa","&lt;&gt;1",""),OFFSET(Data!$A$1,0,MATCH(G$21&amp;" qualify",Data!$1:$1,0)-1,1000,1),1)))</f>
        <v>7</v>
      </c>
      <c r="H37" s="9">
        <f ca="1">IF(MID($B37,1,3)=MID(H$21,1,3),"",IF($A37="1a","",COUNTIFS(OFFSET(Data!$A$1,0,MATCH($B37&amp;" qualify",Data!$1:$1,0)-1,1000,1),IF($A37="12aa","&lt;&gt;1",""),OFFSET(Data!$A$1,0,MATCH(H$21&amp;" qualify",Data!$1:$1,0)-1,1000,1),1)))</f>
        <v>8</v>
      </c>
      <c r="I37" s="9">
        <f ca="1">IF(MID($B37,1,3)=MID(I$21,1,3),"",IF($A37="1a","",COUNTIFS(OFFSET(Data!$A$1,0,MATCH($B37&amp;" qualify",Data!$1:$1,0)-1,1000,1),IF($A37="12aa","&lt;&gt;1",""),OFFSET(Data!$A$1,0,MATCH(I$21&amp;" qualify",Data!$1:$1,0)-1,1000,1),1)))</f>
        <v>9</v>
      </c>
      <c r="J37" s="9">
        <f ca="1">IF(MID($B37,1,3)=MID(J$21,1,3),"",IF($A37="1a","",COUNTIFS(OFFSET(Data!$A$1,0,MATCH($B37&amp;" qualify",Data!$1:$1,0)-1,1000,1),IF($A37="12aa","&lt;&gt;1",""),OFFSET(Data!$A$1,0,MATCH(J$21&amp;" qualify",Data!$1:$1,0)-1,1000,1),1)))</f>
        <v>10</v>
      </c>
      <c r="K37" s="9">
        <f ca="1">IF(MID($B37,1,3)=MID(K$21,1,3),"",IF($A37="1a","",COUNTIFS(OFFSET(Data!$A$1,0,MATCH($B37&amp;" qualify",Data!$1:$1,0)-1,1000,1),IF($A37="12aa","&lt;&gt;1",""),OFFSET(Data!$A$1,0,MATCH(K$21&amp;" qualify",Data!$1:$1,0)-1,1000,1),1)))</f>
        <v>10</v>
      </c>
      <c r="L37" s="9">
        <f ca="1">IF(MID($B37,1,3)=MID(L$21,1,3),"",IF($A37="1a","",COUNTIFS(OFFSET(Data!$A$1,0,MATCH($B37&amp;" qualify",Data!$1:$1,0)-1,1000,1),IF($A37="12aa","&lt;&gt;1",""),OFFSET(Data!$A$1,0,MATCH(L$21&amp;" qualify",Data!$1:$1,0)-1,1000,1),1)))</f>
        <v>7</v>
      </c>
      <c r="M37" s="9">
        <f ca="1">IF(MID($B37,1,3)=MID(M$21,1,3),"",IF($A37="1a","",COUNTIFS(OFFSET(Data!$A$1,0,MATCH($B37&amp;" qualify",Data!$1:$1,0)-1,1000,1),IF($A37="12aa","&lt;&gt;1",""),OFFSET(Data!$A$1,0,MATCH(M$21&amp;" qualify",Data!$1:$1,0)-1,1000,1),1)))</f>
        <v>7</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4</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2</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127</v>
      </c>
      <c r="AI37" s="9">
        <f t="shared" ca="1" si="7"/>
        <v>10</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Xtra10129</v>
      </c>
      <c r="AQ37" s="23" t="str">
        <f t="shared" ca="1" si="24"/>
        <v>AT&amp;T TV Now XtraKlowdTV10129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673</v>
      </c>
      <c r="B38" s="116"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5</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4</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2</v>
      </c>
      <c r="W38" s="9" t="str">
        <f t="shared" si="2"/>
        <v>Frndly TV</v>
      </c>
      <c r="X38" s="9">
        <f ca="1">COUNTIFS(OFFSET(Data!$A$1,0,MATCH(W38,Data!$1:$1,0)-1,1000,1),"Yes")</f>
        <v>13</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121</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Xtra10132</v>
      </c>
      <c r="AQ38" s="23" t="str">
        <f t="shared" ref="AQ38" ca="1" si="33">AG38&amp;W38&amp;Y38+AA38+AI38+AK38&amp;Z38+AE38+AJ38+AO38</f>
        <v>AT&amp;T TV Now XtraFrndly TV10132</v>
      </c>
      <c r="AR38" s="9" t="str">
        <f ca="1">IF(AND(Y38=0,AA38=0),"",IF(A38="1a",W38,IF(AG38="","",IF(OR(ISNUMBER(MATCH(AP38,AP$21:AP37,0)),ISNUMBER(MATCH(AQ38,AP$21:AP37,0))),"",W38&amp;"/"&amp;AG38))))</f>
        <v>Frndly TV/AT&amp;T TV Now Xtra</v>
      </c>
      <c r="AS38" s="9">
        <f t="shared" ref="AS38" ca="1" si="34">IF(AR38="","",X38+AH38)</f>
        <v>134</v>
      </c>
      <c r="AT38" s="9">
        <f t="shared" ref="AT38" ca="1" si="35">IF(AR38="","",Y38+AA38+AI38+AK38)</f>
        <v>10</v>
      </c>
      <c r="AU38" s="14">
        <f t="shared" ref="AU38" ca="1" si="36">IF(AR38="","",Z38+AE38+AJ38+AO38)</f>
        <v>132</v>
      </c>
      <c r="AV38" s="23">
        <f t="shared" ref="AV38" ca="1" si="37">IF(AR38="","",IF($B$2=0,0,AT38/$B$2))</f>
        <v>1</v>
      </c>
      <c r="AW38" s="68">
        <f t="shared" ref="AW38" ca="1" si="38">IF(AT38=0,"",IF(AT38="","",AU38/AT38))</f>
        <v>13.2</v>
      </c>
      <c r="AX38" s="8">
        <f t="shared" ref="AX38" ca="1" si="39">AB38+AK38</f>
        <v>1</v>
      </c>
      <c r="AY38" s="117">
        <f t="shared" ref="AY38" ca="1" si="40">IF($AR38="","",ABS(AU38-AY$20))</f>
        <v>124</v>
      </c>
      <c r="AZ38" s="118">
        <f t="shared" ref="AZ38" ca="1" si="41">IF($AR38="","",ABS(AV38-AZ$20))</f>
        <v>0</v>
      </c>
      <c r="BA38" s="118">
        <f t="shared" ref="BA38" ca="1" si="42">IF($AR38="","",AY38/BA$20)</f>
        <v>0.66310160427807485</v>
      </c>
      <c r="BB38" s="118">
        <f t="shared" ref="BB38" ca="1" si="43">IF($AR38="","",AZ38/BB$20)</f>
        <v>0</v>
      </c>
      <c r="BC38" s="118">
        <f t="shared" ref="BC38" ca="1" si="44">IF($AR38="","",AVERAGE(BA38:BB38))</f>
        <v>0.33155080213903743</v>
      </c>
      <c r="BD38" s="9">
        <f ca="1">IF($AR38="","",RANK(BC38,BC$22:BC$81,1)+COUNTIF(BC$22:BC38,BC38)-1)</f>
        <v>17</v>
      </c>
      <c r="BE38" s="118">
        <f t="shared" ref="BE38" ca="1" si="45">IF($AR38="","",(BA38*(price_weight_used/100))+(BB38*(100-price_weight_used)/100))</f>
        <v>0.33155080213903743</v>
      </c>
      <c r="BF38" s="9">
        <f ca="1">IF($AR38="","",RANK(BE38,BE$22:BE$81,1)+COUNTIF(BE$22:BE38,BE38)-1)</f>
        <v>17</v>
      </c>
    </row>
    <row r="39" spans="1:58" x14ac:dyDescent="0.4">
      <c r="A39" s="23" t="s">
        <v>673</v>
      </c>
      <c r="B39" s="116"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2</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5</v>
      </c>
      <c r="G39" s="9">
        <f ca="1">IF(MID($B39,1,3)=MID(G$21,1,3),"",IF($A39="1a","",COUNTIFS(OFFSET(Data!$A$1,0,MATCH($B39&amp;" qualify",Data!$1:$1,0)-1,1000,1),IF($A39="12aa","&lt;&gt;1",""),OFFSET(Data!$A$1,0,MATCH(G$21&amp;" qualify",Data!$1:$1,0)-1,1000,1),1)))</f>
        <v>5</v>
      </c>
      <c r="H39" s="9">
        <f ca="1">IF(MID($B39,1,3)=MID(H$21,1,3),"",IF($A39="1a","",COUNTIFS(OFFSET(Data!$A$1,0,MATCH($B39&amp;" qualify",Data!$1:$1,0)-1,1000,1),IF($A39="12aa","&lt;&gt;1",""),OFFSET(Data!$A$1,0,MATCH(H$21&amp;" qualify",Data!$1:$1,0)-1,1000,1),1)))</f>
        <v>5</v>
      </c>
      <c r="I39" s="9">
        <f ca="1">IF(MID($B39,1,3)=MID(I$21,1,3),"",IF($A39="1a","",COUNTIFS(OFFSET(Data!$A$1,0,MATCH($B39&amp;" qualify",Data!$1:$1,0)-1,1000,1),IF($A39="12aa","&lt;&gt;1",""),OFFSET(Data!$A$1,0,MATCH(I$21&amp;" qualify",Data!$1:$1,0)-1,1000,1),1)))</f>
        <v>5</v>
      </c>
      <c r="J39" s="9">
        <f ca="1">IF(MID($B39,1,3)=MID(J$21,1,3),"",IF($A39="1a","",COUNTIFS(OFFSET(Data!$A$1,0,MATCH($B39&amp;" qualify",Data!$1:$1,0)-1,1000,1),IF($A39="12aa","&lt;&gt;1",""),OFFSET(Data!$A$1,0,MATCH(J$21&amp;" qualify",Data!$1:$1,0)-1,1000,1),1)))</f>
        <v>5</v>
      </c>
      <c r="K39" s="9">
        <f ca="1">IF(MID($B39,1,3)=MID(K$21,1,3),"",IF($A39="1a","",COUNTIFS(OFFSET(Data!$A$1,0,MATCH($B39&amp;" qualify",Data!$1:$1,0)-1,1000,1),IF($A39="12aa","&lt;&gt;1",""),OFFSET(Data!$A$1,0,MATCH(K$21&amp;" qualify",Data!$1:$1,0)-1,1000,1),1)))</f>
        <v>5</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5</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67</v>
      </c>
      <c r="Y39" s="9">
        <f ca="1">COUNTIFS(OFFSET(Data!$A$1,0,MATCH($W39&amp;" qualify",Data!$1:$1,0)-1,1000,1),1)</f>
        <v>4</v>
      </c>
      <c r="Z39" s="14">
        <f t="shared" ref="Z39" si="46">VLOOKUP(W39,Service_DB,3,0)</f>
        <v>40</v>
      </c>
      <c r="AA39" s="9">
        <f ca="1">IF(OR(A39="1a2a",AG39=""),COUNTIFS(OFFSET(Data!$A$1,0,MATCH(W39&amp;" qualify",Data!$1:$1,0)-1,1000,1),2),IF(A39="12aa",COUNTIFS(OFFSET(Data!$A$1,0,MATCH(W39&amp;" qualify",Data!$1:$1,0)-1,1000,1),2,OFFSET(Data!$A$1,0,MATCH(AG39&amp;" qualify",Data!$1:$1,0)-1,1000,1),"&lt;&gt;1"),""))</f>
        <v>1</v>
      </c>
      <c r="AB39" s="9">
        <f t="shared" ref="AB39" ca="1" si="47">IF(AA39=0,0,SUMPRODUCT(LEN(AD39)-LEN(SUBSTITUTE(AD39,",","")))+1)</f>
        <v>1</v>
      </c>
      <c r="AC39" s="23">
        <f t="shared" ref="AC39" ca="1" si="48">IF(W39="","",IF($B$2=0,0,(Y39+AA39)/$B$2))</f>
        <v>0.5</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Plus</v>
      </c>
      <c r="AE39" s="162">
        <f t="array" aca="1" ref="AE39" ca="1">SUM(IF(OFFSET(Service_DB,,,,1)=W39,IF(ISNUMBER(SEARCH(OFFSET(Service_DB,,1,,1),AD39)),OFFSET(Service_DB,,2,,1),0),0))</f>
        <v>10</v>
      </c>
      <c r="AF39" s="9">
        <f t="array" aca="1" ref="AF39" ca="1">IF(SUM(C39:V39)=0,0,MIN(IF(IF(C39:V39=MAX(C39:V39),(C$20:V$20))=MIN(IF(C39:V39=MAX(C39:V39),(C$20:V$20))),COLUMN(C$20:V$20))))</f>
        <v>13</v>
      </c>
      <c r="AG39" s="9" t="str">
        <f t="shared" ca="1" si="6"/>
        <v>YouTube TV</v>
      </c>
      <c r="AH39" s="9">
        <f ca="1">IF(AG39="",0,COUNTIFS(OFFSET(Data!$A$1,0,MATCH(W39,Data!$1:$1,0)-1,1000,1),"&lt;&gt;Yes",OFFSET(Data!$A$1,0,MATCH(AG39,Data!$1:$1,0)-1,1000,1),"Yes"))</f>
        <v>57</v>
      </c>
      <c r="AI39" s="9">
        <f t="shared" ca="1" si="7"/>
        <v>5</v>
      </c>
      <c r="AJ39" s="14">
        <f t="shared" ref="AJ39" ca="1" si="49">IF(AG39="",0,VLOOKUP(AG39,Service_DB,3,0))</f>
        <v>50</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0.5</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VidgoYouTube TV10100</v>
      </c>
      <c r="AQ39" s="23" t="str">
        <f t="shared" ref="AQ39" ca="1" si="53">AG39&amp;W39&amp;Y39+AA39+AI39+AK39&amp;Z39+AE39+AJ39+AO39</f>
        <v>YouTube TVVidgo10100</v>
      </c>
      <c r="AR39" s="9" t="str">
        <f ca="1">IF(AND(Y39=0,AA39=0),"",IF(A39="1a",W39,IF(AG39="","",IF(OR(ISNUMBER(MATCH(AP39,AP$21:AP38,0)),ISNUMBER(MATCH(AQ39,AP$21:AP38,0))),"",W39&amp;"/"&amp;AG39))))</f>
        <v>Vidgo/YouTube TV</v>
      </c>
      <c r="AS39" s="9">
        <f t="shared" ref="AS39" ca="1" si="54">IF(AR39="","",X39+AH39)</f>
        <v>124</v>
      </c>
      <c r="AT39" s="9">
        <f t="shared" ref="AT39" ca="1" si="55">IF(AR39="","",Y39+AA39+AI39+AK39)</f>
        <v>10</v>
      </c>
      <c r="AU39" s="14">
        <f t="shared" ref="AU39" ca="1" si="56">IF(AR39="","",Z39+AE39+AJ39+AO39)</f>
        <v>100</v>
      </c>
      <c r="AV39" s="23">
        <f t="shared" ref="AV39" ca="1" si="57">IF(AR39="","",IF($B$2=0,0,AT39/$B$2))</f>
        <v>1</v>
      </c>
      <c r="AW39" s="68">
        <f t="shared" ref="AW39" ca="1" si="58">IF(AT39=0,"",IF(AT39="","",AU39/AT39))</f>
        <v>10</v>
      </c>
      <c r="AX39" s="8">
        <f t="shared" ref="AX39" ca="1" si="59">AB39+AK39</f>
        <v>1</v>
      </c>
      <c r="AY39" s="117">
        <f t="shared" ref="AY39" ca="1" si="60">IF($AR39="","",ABS(AU39-AY$20))</f>
        <v>92</v>
      </c>
      <c r="AZ39" s="118">
        <f t="shared" ref="AZ39" ca="1" si="61">IF($AR39="","",ABS(AV39-AZ$20))</f>
        <v>0</v>
      </c>
      <c r="BA39" s="118">
        <f t="shared" ref="BA39" ca="1" si="62">IF($AR39="","",AY39/BA$20)</f>
        <v>0.49197860962566847</v>
      </c>
      <c r="BB39" s="118">
        <f t="shared" ref="BB39" ca="1" si="63">IF($AR39="","",AZ39/BB$20)</f>
        <v>0</v>
      </c>
      <c r="BC39" s="118">
        <f t="shared" ref="BC39" ca="1" si="64">IF($AR39="","",AVERAGE(BA39:BB39))</f>
        <v>0.24598930481283424</v>
      </c>
      <c r="BD39" s="9">
        <f ca="1">IF($AR39="","",RANK(BC39,BC$22:BC$81,1)+COUNTIF(BC$22:BC39,BC39)-1)</f>
        <v>4</v>
      </c>
      <c r="BE39" s="118">
        <f t="shared" ref="BE39" ca="1" si="65">IF($AR39="","",(BA39*(price_weight_used/100))+(BB39*(100-price_weight_used)/100))</f>
        <v>0.24598930481283424</v>
      </c>
      <c r="BF39" s="9">
        <f ca="1">IF($AR39="","",RANK(BE39,BE$22:BE$81,1)+COUNTIF(BE$22:BE39,BE39)-1)</f>
        <v>4</v>
      </c>
    </row>
    <row r="40" spans="1:58" x14ac:dyDescent="0.4">
      <c r="A40" s="23" t="s">
        <v>673</v>
      </c>
      <c r="B40" s="116" t="str">
        <f>Services!A20</f>
        <v>Vidgo Latino</v>
      </c>
      <c r="C40" s="9">
        <f ca="1">IF(MID($B40,1,3)=MID(C$21,1,3),"",IF($A40="1a","",COUNTIFS(OFFSET(Data!$A$1,0,MATCH($B40&amp;" qualify",Data!$1:$1,0)-1,1000,1),IF($A40="12aa","&lt;&gt;1",""),OFFSET(Data!$A$1,0,MATCH(C$21&amp;" qualify",Data!$1:$1,0)-1,1000,1),1)))</f>
        <v>4</v>
      </c>
      <c r="D40" s="9">
        <f ca="1">IF(MID($B40,1,3)=MID(D$21,1,3),"",IF($A40="1a","",COUNTIFS(OFFSET(Data!$A$1,0,MATCH($B40&amp;" qualify",Data!$1:$1,0)-1,1000,1),IF($A40="12aa","&lt;&gt;1",""),OFFSET(Data!$A$1,0,MATCH(D$21&amp;" qualify",Data!$1:$1,0)-1,1000,1),1)))</f>
        <v>3</v>
      </c>
      <c r="E40" s="9">
        <f ca="1">IF(MID($B40,1,3)=MID(E$21,1,3),"",IF($A40="1a","",COUNTIFS(OFFSET(Data!$A$1,0,MATCH($B40&amp;" qualify",Data!$1:$1,0)-1,1000,1),IF($A40="12aa","&lt;&gt;1",""),OFFSET(Data!$A$1,0,MATCH(E$21&amp;" qualify",Data!$1:$1,0)-1,1000,1),1)))</f>
        <v>5</v>
      </c>
      <c r="F40" s="9">
        <f ca="1">IF(MID($B40,1,3)=MID(F$21,1,3),"",IF($A40="1a","",COUNTIFS(OFFSET(Data!$A$1,0,MATCH($B40&amp;" qualify",Data!$1:$1,0)-1,1000,1),IF($A40="12aa","&lt;&gt;1",""),OFFSET(Data!$A$1,0,MATCH(F$21&amp;" qualify",Data!$1:$1,0)-1,1000,1),1)))</f>
        <v>7</v>
      </c>
      <c r="G40" s="9">
        <f ca="1">IF(MID($B40,1,3)=MID(G$21,1,3),"",IF($A40="1a","",COUNTIFS(OFFSET(Data!$A$1,0,MATCH($B40&amp;" qualify",Data!$1:$1,0)-1,1000,1),IF($A40="12aa","&lt;&gt;1",""),OFFSET(Data!$A$1,0,MATCH(G$21&amp;" qualify",Data!$1:$1,0)-1,1000,1),1)))</f>
        <v>7</v>
      </c>
      <c r="H40" s="9">
        <f ca="1">IF(MID($B40,1,3)=MID(H$21,1,3),"",IF($A40="1a","",COUNTIFS(OFFSET(Data!$A$1,0,MATCH($B40&amp;" qualify",Data!$1:$1,0)-1,1000,1),IF($A40="12aa","&lt;&gt;1",""),OFFSET(Data!$A$1,0,MATCH(H$21&amp;" qualify",Data!$1:$1,0)-1,1000,1),1)))</f>
        <v>8</v>
      </c>
      <c r="I40" s="9">
        <f ca="1">IF(MID($B40,1,3)=MID(I$21,1,3),"",IF($A40="1a","",COUNTIFS(OFFSET(Data!$A$1,0,MATCH($B40&amp;" qualify",Data!$1:$1,0)-1,1000,1),IF($A40="12aa","&lt;&gt;1",""),OFFSET(Data!$A$1,0,MATCH(I$21&amp;" qualify",Data!$1:$1,0)-1,1000,1),1)))</f>
        <v>9</v>
      </c>
      <c r="J40" s="9">
        <f ca="1">IF(MID($B40,1,3)=MID(J$21,1,3),"",IF($A40="1a","",COUNTIFS(OFFSET(Data!$A$1,0,MATCH($B40&amp;" qualify",Data!$1:$1,0)-1,1000,1),IF($A40="12aa","&lt;&gt;1",""),OFFSET(Data!$A$1,0,MATCH(J$21&amp;" qualify",Data!$1:$1,0)-1,1000,1),1)))</f>
        <v>10</v>
      </c>
      <c r="K40" s="9">
        <f ca="1">IF(MID($B40,1,3)=MID(K$21,1,3),"",IF($A40="1a","",COUNTIFS(OFFSET(Data!$A$1,0,MATCH($B40&amp;" qualify",Data!$1:$1,0)-1,1000,1),IF($A40="12aa","&lt;&gt;1",""),OFFSET(Data!$A$1,0,MATCH(K$21&amp;" qualify",Data!$1:$1,0)-1,1000,1),1)))</f>
        <v>10</v>
      </c>
      <c r="L40" s="9">
        <f ca="1">IF(MID($B40,1,3)=MID(L$21,1,3),"",IF($A40="1a","",COUNTIFS(OFFSET(Data!$A$1,0,MATCH($B40&amp;" qualify",Data!$1:$1,0)-1,1000,1),IF($A40="12aa","&lt;&gt;1",""),OFFSET(Data!$A$1,0,MATCH(L$21&amp;" qualify",Data!$1:$1,0)-1,1000,1),1)))</f>
        <v>7</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2</v>
      </c>
      <c r="W40" s="9" t="str">
        <f t="shared" si="2"/>
        <v>Vidgo Latino</v>
      </c>
      <c r="X40" s="9">
        <f ca="1">COUNTIFS(OFFSET(Data!$A$1,0,MATCH(W40,Data!$1:$1,0)-1,1000,1),"Yes")</f>
        <v>24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128</v>
      </c>
      <c r="AI40" s="9">
        <f t="shared" ca="1" si="7"/>
        <v>10</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Xtra10139</v>
      </c>
      <c r="AQ40" s="23" t="str">
        <f t="shared" ref="AQ40" ca="1" si="73">AG40&amp;W40&amp;Y40+AA40+AI40+AK40&amp;Z40+AE40+AJ40+AO40</f>
        <v>AT&amp;T TV Now XtraVidgo Latino10139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673</v>
      </c>
      <c r="B41" s="116"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1</v>
      </c>
      <c r="E41" s="9">
        <f ca="1">IF(MID($B41,1,3)=MID(E$21,1,3),"",IF($A41="1a","",COUNTIFS(OFFSET(Data!$A$1,0,MATCH($B41&amp;" qualify",Data!$1:$1,0)-1,1000,1),IF($A41="12aa","&lt;&gt;1",""),OFFSET(Data!$A$1,0,MATCH(E$21&amp;" qualify",Data!$1:$1,0)-1,1000,1),1)))</f>
        <v>3</v>
      </c>
      <c r="F41" s="9">
        <f ca="1">IF(MID($B41,1,3)=MID(F$21,1,3),"",IF($A41="1a","",COUNTIFS(OFFSET(Data!$A$1,0,MATCH($B41&amp;" qualify",Data!$1:$1,0)-1,1000,1),IF($A41="12aa","&lt;&gt;1",""),OFFSET(Data!$A$1,0,MATCH(F$21&amp;" qualify",Data!$1:$1,0)-1,1000,1),1)))</f>
        <v>6</v>
      </c>
      <c r="G41" s="9">
        <f ca="1">IF(MID($B41,1,3)=MID(G$21,1,3),"",IF($A41="1a","",COUNTIFS(OFFSET(Data!$A$1,0,MATCH($B41&amp;" qualify",Data!$1:$1,0)-1,1000,1),IF($A41="12aa","&lt;&gt;1",""),OFFSET(Data!$A$1,0,MATCH(G$21&amp;" qualify",Data!$1:$1,0)-1,1000,1),1)))</f>
        <v>6</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6</v>
      </c>
      <c r="J41" s="9">
        <f ca="1">IF(MID($B41,1,3)=MID(J$21,1,3),"",IF($A41="1a","",COUNTIFS(OFFSET(Data!$A$1,0,MATCH($B41&amp;" qualify",Data!$1:$1,0)-1,1000,1),IF($A41="12aa","&lt;&gt;1",""),OFFSET(Data!$A$1,0,MATCH(J$21&amp;" qualify",Data!$1:$1,0)-1,1000,1),1)))</f>
        <v>7</v>
      </c>
      <c r="K41" s="9">
        <f ca="1">IF(MID($B41,1,3)=MID(K$21,1,3),"",IF($A41="1a","",COUNTIFS(OFFSET(Data!$A$1,0,MATCH($B41&amp;" qualify",Data!$1:$1,0)-1,1000,1),IF($A41="12aa","&lt;&gt;1",""),OFFSET(Data!$A$1,0,MATCH(K$21&amp;" qualify",Data!$1:$1,0)-1,1000,1),1)))</f>
        <v>7</v>
      </c>
      <c r="L41" s="9">
        <f ca="1">IF(MID($B41,1,3)=MID(L$21,1,3),"",IF($A41="1a","",COUNTIFS(OFFSET(Data!$A$1,0,MATCH($B41&amp;" qualify",Data!$1:$1,0)-1,1000,1),IF($A41="12aa","&lt;&gt;1",""),OFFSET(Data!$A$1,0,MATCH(L$21&amp;" qualify",Data!$1:$1,0)-1,1000,1),1)))</f>
        <v>5</v>
      </c>
      <c r="M41" s="9">
        <f ca="1">IF(MID($B41,1,3)=MID(M$21,1,3),"",IF($A41="1a","",COUNTIFS(OFFSET(Data!$A$1,0,MATCH($B41&amp;" qualify",Data!$1:$1,0)-1,1000,1),IF($A41="12aa","&lt;&gt;1",""),OFFSET(Data!$A$1,0,MATCH(M$21&amp;" qualify",Data!$1:$1,0)-1,1000,1),1)))</f>
        <v>6</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4</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3</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2</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0.3</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10</v>
      </c>
      <c r="AG41" s="9" t="str">
        <f t="shared" ca="1" si="6"/>
        <v>AT&amp;T TV Now Xtra</v>
      </c>
      <c r="AH41" s="9">
        <f ca="1">IF(AG41="",0,COUNTIFS(OFFSET(Data!$A$1,0,MATCH(W41,Data!$1:$1,0)-1,1000,1),"&lt;&gt;Yes",OFFSET(Data!$A$1,0,MATCH(AG41,Data!$1:$1,0)-1,1000,1),"Yes"))</f>
        <v>81</v>
      </c>
      <c r="AI41" s="9">
        <f t="shared" ca="1" si="7"/>
        <v>7</v>
      </c>
      <c r="AJ41" s="14">
        <f t="shared" ca="1" si="8"/>
        <v>124</v>
      </c>
      <c r="AK41" s="9">
        <f ca="1">IF(AG41="",0,COUNTIFS(OFFSET(Data!$A$1,0,MATCH(W41&amp;" qualify",Data!$1:$1,0)-1,1000,1),"",OFFSET(Data!$A$1,0,MATCH(AG41&amp;" qualify",Data!$1:$1,0)-1,1000,1),2))</f>
        <v>0</v>
      </c>
      <c r="AL41" s="9">
        <f t="shared" ca="1" si="9"/>
        <v>0</v>
      </c>
      <c r="AM41" s="23">
        <f t="shared" ca="1" si="10"/>
        <v>0.7</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Xtra10139</v>
      </c>
      <c r="AQ41" s="23" t="str">
        <f t="shared" ca="1" si="24"/>
        <v>AT&amp;T TV Now XtraSpectrum TV Essentials10139</v>
      </c>
      <c r="AR41" s="9" t="str">
        <f ca="1">IF(AND(Y41=0,AA41=0),"",IF(A41="1a",W41,IF(AG41="","",IF(OR(ISNUMBER(MATCH(AP41,AP$21:AP37,0)),ISNUMBER(MATCH(AQ41,AP$21:AP37,0))),"",W41&amp;"/"&amp;AG41))))</f>
        <v>Spectrum TV Essentials/AT&amp;T TV Now Xtra</v>
      </c>
      <c r="AS41" s="9">
        <f t="shared" ca="1" si="11"/>
        <v>141</v>
      </c>
      <c r="AT41" s="9">
        <f t="shared" ca="1" si="12"/>
        <v>10</v>
      </c>
      <c r="AU41" s="14">
        <f t="shared" ca="1" si="13"/>
        <v>139</v>
      </c>
      <c r="AV41" s="23">
        <f t="shared" ca="1" si="14"/>
        <v>1</v>
      </c>
      <c r="AW41" s="68">
        <f t="shared" ca="1" si="15"/>
        <v>13.9</v>
      </c>
      <c r="AX41" s="8">
        <f t="shared" ca="1" si="25"/>
        <v>1</v>
      </c>
      <c r="AY41" s="117">
        <f t="shared" ca="1" si="16"/>
        <v>131</v>
      </c>
      <c r="AZ41" s="118">
        <f t="shared" ca="1" si="17"/>
        <v>0</v>
      </c>
      <c r="BA41" s="118">
        <f t="shared" ca="1" si="18"/>
        <v>0.70053475935828879</v>
      </c>
      <c r="BB41" s="118">
        <f t="shared" ca="1" si="19"/>
        <v>0</v>
      </c>
      <c r="BC41" s="118">
        <f t="shared" ca="1" si="20"/>
        <v>0.3502673796791444</v>
      </c>
      <c r="BD41" s="9">
        <f ca="1">IF($AR41="","",RANK(BC41,BC$22:BC$81,1)+COUNTIF(BC$22:BC41,BC41)-1)</f>
        <v>21</v>
      </c>
      <c r="BE41" s="118">
        <f t="shared" ca="1" si="21"/>
        <v>0.3502673796791444</v>
      </c>
      <c r="BF41" s="9">
        <f ca="1">IF($AR41="","",RANK(BE41,BE$22:BE$81,1)+COUNTIF(BE$22:BE41,BE41)-1)</f>
        <v>21</v>
      </c>
    </row>
    <row r="42" spans="1:58" x14ac:dyDescent="0.4">
      <c r="A42" s="161" t="s">
        <v>674</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4</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2</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60</v>
      </c>
      <c r="Y42" s="9">
        <f ca="1">COUNTIFS(OFFSET(Data!$A$1,0,MATCH($W42&amp;" qualify",Data!$1:$1,0)-1,1000,1),1)</f>
        <v>4</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0.4</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13</v>
      </c>
      <c r="AG42" s="9" t="str">
        <f t="shared" ca="1" si="6"/>
        <v>YouTube TV</v>
      </c>
      <c r="AH42" s="9">
        <f ca="1">IF(AG42="",0,COUNTIFS(OFFSET(Data!$A$1,0,MATCH(W42,Data!$1:$1,0)-1,1000,1),"&lt;&gt;Yes",OFFSET(Data!$A$1,0,MATCH(AG42,Data!$1:$1,0)-1,1000,1),"Yes"))</f>
        <v>70</v>
      </c>
      <c r="AI42" s="9">
        <f t="shared" ca="1" si="7"/>
        <v>6</v>
      </c>
      <c r="AJ42" s="14">
        <f t="shared" ca="1" si="8"/>
        <v>50</v>
      </c>
      <c r="AK42" s="9">
        <f ca="1">IF(AG42="",0,COUNTIFS(OFFSET(Data!$A$1,0,MATCH(W42&amp;" qualify",Data!$1:$1,0)-1,1000,1),"",OFFSET(Data!$A$1,0,MATCH(AG42&amp;" qualify",Data!$1:$1,0)-1,1000,1),2))</f>
        <v>0</v>
      </c>
      <c r="AL42" s="9">
        <f t="shared" ca="1" si="9"/>
        <v>0</v>
      </c>
      <c r="AM42" s="23">
        <f t="shared" ca="1" si="10"/>
        <v>0.6</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PhiloYouTube TV1070</v>
      </c>
      <c r="AQ42" s="23" t="str">
        <f t="shared" ca="1" si="24"/>
        <v>YouTube TVPhilo1070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674</v>
      </c>
      <c r="B43" s="128"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3</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1</v>
      </c>
      <c r="W43" s="9" t="str">
        <f t="shared" si="2"/>
        <v>Sling Orange</v>
      </c>
      <c r="X43" s="9">
        <f ca="1">COUNTIFS(OFFSET(Data!$A$1,0,MATCH(W43,Data!$1:$1,0)-1,1000,1),"Yes")</f>
        <v>33</v>
      </c>
      <c r="Y43" s="9">
        <f ca="1">COUNTIFS(OFFSET(Data!$A$1,0,MATCH($W43&amp;" qualify",Data!$1:$1,0)-1,1000,1),1)</f>
        <v>3</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0.3</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102</v>
      </c>
      <c r="AI43" s="9">
        <f t="shared" ca="1" si="7"/>
        <v>7</v>
      </c>
      <c r="AJ43" s="14">
        <f t="shared" ca="1" si="8"/>
        <v>124</v>
      </c>
      <c r="AK43" s="9">
        <f ca="1">IF(AG43="",0,COUNTIFS(OFFSET(Data!$A$1,0,MATCH(W43&amp;" qualify",Data!$1:$1,0)-1,1000,1),"",OFFSET(Data!$A$1,0,MATCH(AG43&amp;" qualify",Data!$1:$1,0)-1,1000,1),2))</f>
        <v>0</v>
      </c>
      <c r="AL43" s="9">
        <f t="shared" ca="1" si="9"/>
        <v>0</v>
      </c>
      <c r="AM43" s="23">
        <f t="shared" ca="1" si="10"/>
        <v>0.7</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Xtra10154</v>
      </c>
      <c r="AQ43" s="23" t="str">
        <f t="shared" ca="1" si="24"/>
        <v>AT&amp;T TV Now XtraSling Orange10154</v>
      </c>
      <c r="AR43" s="9" t="str">
        <f ca="1">IF(AND(Y43=0,AA43=0),"",IF(A43="1a",W43,IF(AG43="","",IF(OR(ISNUMBER(MATCH(AP43,AP$21:AP42,0)),ISNUMBER(MATCH(AQ43,AP$21:AP42,0))),"",W43&amp;"/"&amp;AG43))))</f>
        <v>Sling Orange/AT&amp;T TV Now Xtra</v>
      </c>
      <c r="AS43" s="9">
        <f t="shared" ca="1" si="11"/>
        <v>135</v>
      </c>
      <c r="AT43" s="9">
        <f t="shared" ca="1" si="12"/>
        <v>10</v>
      </c>
      <c r="AU43" s="14">
        <f t="shared" ca="1" si="13"/>
        <v>154</v>
      </c>
      <c r="AV43" s="23">
        <f t="shared" ca="1" si="14"/>
        <v>1</v>
      </c>
      <c r="AW43" s="68">
        <f t="shared" ca="1" si="15"/>
        <v>15.4</v>
      </c>
      <c r="AX43" s="8">
        <f t="shared" ca="1" si="25"/>
        <v>0</v>
      </c>
      <c r="AY43" s="117">
        <f t="shared" ca="1" si="16"/>
        <v>146</v>
      </c>
      <c r="AZ43" s="118">
        <f t="shared" ca="1" si="17"/>
        <v>0</v>
      </c>
      <c r="BA43" s="118">
        <f t="shared" ca="1" si="18"/>
        <v>0.78074866310160429</v>
      </c>
      <c r="BB43" s="118">
        <f t="shared" ca="1" si="19"/>
        <v>0</v>
      </c>
      <c r="BC43" s="118">
        <f t="shared" ca="1" si="20"/>
        <v>0.39037433155080214</v>
      </c>
      <c r="BD43" s="9">
        <f ca="1">IF($AR43="","",RANK(BC43,BC$22:BC$81,1)+COUNTIF(BC$22:BC43,BC43)-1)</f>
        <v>27</v>
      </c>
      <c r="BE43" s="118">
        <f t="shared" ca="1" si="21"/>
        <v>0.39037433155080214</v>
      </c>
      <c r="BF43" s="9">
        <f ca="1">IF($AR43="","",RANK(BE43,BE$22:BE$81,1)+COUNTIF(BE$22:BE43,BE43)-1)</f>
        <v>27</v>
      </c>
    </row>
    <row r="44" spans="1:58" x14ac:dyDescent="0.4">
      <c r="A44" s="161" t="s">
        <v>674</v>
      </c>
      <c r="B44" s="128"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2</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1</v>
      </c>
      <c r="W44" s="9" t="str">
        <f t="shared" si="2"/>
        <v>Sling Blue</v>
      </c>
      <c r="X44" s="9">
        <f ca="1">COUNTIFS(OFFSET(Data!$A$1,0,MATCH(W44,Data!$1:$1,0)-1,1000,1),"Yes")</f>
        <v>48</v>
      </c>
      <c r="Y44" s="9">
        <f ca="1">COUNTIFS(OFFSET(Data!$A$1,0,MATCH($W44&amp;" qualify",Data!$1:$1,0)-1,1000,1),1)</f>
        <v>5</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0.5</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88</v>
      </c>
      <c r="AI44" s="9">
        <f t="shared" ca="1" si="7"/>
        <v>5</v>
      </c>
      <c r="AJ44" s="14">
        <f t="shared" ca="1" si="8"/>
        <v>124</v>
      </c>
      <c r="AK44" s="9">
        <f ca="1">IF(AG44="",0,COUNTIFS(OFFSET(Data!$A$1,0,MATCH(W44&amp;" qualify",Data!$1:$1,0)-1,1000,1),"",OFFSET(Data!$A$1,0,MATCH(AG44&amp;" qualify",Data!$1:$1,0)-1,1000,1),2))</f>
        <v>0</v>
      </c>
      <c r="AL44" s="9">
        <f t="shared" ca="1" si="9"/>
        <v>0</v>
      </c>
      <c r="AM44" s="23">
        <f t="shared" ca="1" si="10"/>
        <v>0.5</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Xtra10154</v>
      </c>
      <c r="AQ44" s="23" t="str">
        <f t="shared" ca="1" si="24"/>
        <v>AT&amp;T TV Now XtraSling Blue10154</v>
      </c>
      <c r="AR44" s="9" t="str">
        <f ca="1">IF(AND(Y44=0,AA44=0),"",IF(A44="1a",W44,IF(AG44="","",IF(OR(ISNUMBER(MATCH(AP44,AP$21:AP43,0)),ISNUMBER(MATCH(AQ44,AP$21:AP43,0))),"",W44&amp;"/"&amp;AG44))))</f>
        <v>Sling Blue/AT&amp;T TV Now Xtra</v>
      </c>
      <c r="AS44" s="9">
        <f t="shared" ca="1" si="11"/>
        <v>136</v>
      </c>
      <c r="AT44" s="9">
        <f t="shared" ca="1" si="12"/>
        <v>10</v>
      </c>
      <c r="AU44" s="14">
        <f t="shared" ca="1" si="13"/>
        <v>154</v>
      </c>
      <c r="AV44" s="23">
        <f t="shared" ca="1" si="14"/>
        <v>1</v>
      </c>
      <c r="AW44" s="68">
        <f t="shared" ca="1" si="15"/>
        <v>15.4</v>
      </c>
      <c r="AX44" s="8">
        <f t="shared" ca="1" si="25"/>
        <v>0</v>
      </c>
      <c r="AY44" s="117">
        <f t="shared" ca="1" si="16"/>
        <v>146</v>
      </c>
      <c r="AZ44" s="118">
        <f t="shared" ca="1" si="17"/>
        <v>0</v>
      </c>
      <c r="BA44" s="118">
        <f t="shared" ca="1" si="18"/>
        <v>0.78074866310160429</v>
      </c>
      <c r="BB44" s="118">
        <f t="shared" ca="1" si="19"/>
        <v>0</v>
      </c>
      <c r="BC44" s="118">
        <f t="shared" ca="1" si="20"/>
        <v>0.39037433155080214</v>
      </c>
      <c r="BD44" s="9">
        <f ca="1">IF($AR44="","",RANK(BC44,BC$22:BC$81,1)+COUNTIF(BC$22:BC44,BC44)-1)</f>
        <v>28</v>
      </c>
      <c r="BE44" s="118">
        <f t="shared" ca="1" si="21"/>
        <v>0.39037433155080214</v>
      </c>
      <c r="BF44" s="9">
        <f ca="1">IF($AR44="","",RANK(BE44,BE$22:BE$81,1)+COUNTIF(BE$22:BE44,BE44)-1)</f>
        <v>28</v>
      </c>
    </row>
    <row r="45" spans="1:58" x14ac:dyDescent="0.4">
      <c r="A45" s="161" t="s">
        <v>674</v>
      </c>
      <c r="B45" s="128"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58</v>
      </c>
      <c r="Y45" s="9">
        <f ca="1">COUNTIFS(OFFSET(Data!$A$1,0,MATCH($W45&amp;" qualify",Data!$1:$1,0)-1,1000,1),1)</f>
        <v>7</v>
      </c>
      <c r="Z45" s="14">
        <f t="shared" si="22"/>
        <v>65</v>
      </c>
      <c r="AA45" s="9">
        <f ca="1">IF(OR(A45="1a2a",AG45=""),COUNTIFS(OFFSET(Data!$A$1,0,MATCH(W45&amp;" qualify",Data!$1:$1,0)-1,1000,1),2),IF(A45="12aa",COUNTIFS(OFFSET(Data!$A$1,0,MATCH(W45&amp;" qualify",Data!$1:$1,0)-1,1000,1),2,OFFSET(Data!$A$1,0,MATCH(AG45&amp;" qualify",Data!$1:$1,0)-1,1000,1),"&lt;&gt;1"),""))</f>
        <v>0</v>
      </c>
      <c r="AB45" s="9">
        <f t="shared" ca="1" si="4"/>
        <v>0</v>
      </c>
      <c r="AC45" s="23">
        <f t="shared" ca="1" si="5"/>
        <v>0.7</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50</v>
      </c>
      <c r="AI45" s="9">
        <f t="shared" ca="1" si="7"/>
        <v>3</v>
      </c>
      <c r="AJ45" s="14">
        <f t="shared" ca="1" si="8"/>
        <v>20</v>
      </c>
      <c r="AK45" s="9">
        <f ca="1">IF(AG45="",0,COUNTIFS(OFFSET(Data!$A$1,0,MATCH(W45&amp;" qualify",Data!$1:$1,0)-1,1000,1),"",OFFSET(Data!$A$1,0,MATCH(AG45&amp;" qualify",Data!$1:$1,0)-1,1000,1),2))</f>
        <v>0</v>
      </c>
      <c r="AL45" s="9">
        <f t="shared" ca="1" si="9"/>
        <v>0</v>
      </c>
      <c r="AM45" s="23">
        <f t="shared" ca="1" si="10"/>
        <v>0.3</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AT&amp;T TV Now PlusPhilo1085</v>
      </c>
      <c r="AQ45" s="23" t="str">
        <f t="shared" ca="1" si="24"/>
        <v>PhiloAT&amp;T TV Now Plus1085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68" t="str">
        <f t="shared" ca="1" si="15"/>
        <v/>
      </c>
      <c r="AX45" s="8">
        <f t="shared" ca="1" si="25"/>
        <v>0</v>
      </c>
      <c r="AY45" s="117" t="str">
        <f t="shared" ca="1" si="16"/>
        <v/>
      </c>
      <c r="AZ45" s="118" t="str">
        <f t="shared" ca="1" si="17"/>
        <v/>
      </c>
      <c r="BA45" s="118" t="str">
        <f t="shared" ca="1" si="18"/>
        <v/>
      </c>
      <c r="BB45" s="118" t="str">
        <f t="shared" ca="1" si="19"/>
        <v/>
      </c>
      <c r="BC45" s="118" t="str">
        <f t="shared" ca="1" si="20"/>
        <v/>
      </c>
      <c r="BD45" s="9" t="str">
        <f ca="1">IF($AR45="","",RANK(BC45,BC$22:BC$81,1)+COUNTIF(BC$22:BC45,BC45)-1)</f>
        <v/>
      </c>
      <c r="BE45" s="118" t="str">
        <f t="shared" ca="1" si="21"/>
        <v/>
      </c>
      <c r="BF45" s="9" t="str">
        <f ca="1">IF($AR45="","",RANK(BE45,BE$22:BE$81,1)+COUNTIF(BE$22:BE45,BE45)-1)</f>
        <v/>
      </c>
    </row>
    <row r="46" spans="1:58" x14ac:dyDescent="0.4">
      <c r="A46" s="161" t="s">
        <v>674</v>
      </c>
      <c r="B46" s="128"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75</v>
      </c>
      <c r="Y46" s="9">
        <f ca="1">COUNTIFS(OFFSET(Data!$A$1,0,MATCH($W46&amp;" qualify",Data!$1:$1,0)-1,1000,1),1)</f>
        <v>7</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0.7</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47</v>
      </c>
      <c r="AI46" s="9">
        <f t="shared" ca="1" si="7"/>
        <v>3</v>
      </c>
      <c r="AJ46" s="14">
        <f t="shared" ca="1" si="8"/>
        <v>20</v>
      </c>
      <c r="AK46" s="9">
        <f ca="1">IF(AG46="",0,COUNTIFS(OFFSET(Data!$A$1,0,MATCH(W46&amp;" qualify",Data!$1:$1,0)-1,1000,1),"",OFFSET(Data!$A$1,0,MATCH(AG46&amp;" qualify",Data!$1:$1,0)-1,1000,1),2))</f>
        <v>0</v>
      </c>
      <c r="AL46" s="9">
        <f t="shared" ca="1" si="9"/>
        <v>0</v>
      </c>
      <c r="AM46" s="23">
        <f t="shared" ca="1" si="10"/>
        <v>0.3</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MaxPhilo10100</v>
      </c>
      <c r="AQ46" s="23" t="str">
        <f t="shared" ca="1" si="24"/>
        <v>PhiloAT&amp;T TV Now Max10100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674</v>
      </c>
      <c r="B47" s="128"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75</v>
      </c>
      <c r="Y47" s="9">
        <f ca="1">COUNTIFS(OFFSET(Data!$A$1,0,MATCH($W47&amp;" qualify",Data!$1:$1,0)-1,1000,1),1)</f>
        <v>8</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0.8</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32</v>
      </c>
      <c r="AI47" s="9">
        <f t="shared" ca="1" si="7"/>
        <v>2</v>
      </c>
      <c r="AJ47" s="14">
        <f t="shared" ca="1" si="8"/>
        <v>20</v>
      </c>
      <c r="AK47" s="9">
        <f ca="1">IF(AG47="",0,COUNTIFS(OFFSET(Data!$A$1,0,MATCH(W47&amp;" qualify",Data!$1:$1,0)-1,1000,1),"",OFFSET(Data!$A$1,0,MATCH(AG47&amp;" qualify",Data!$1:$1,0)-1,1000,1),2))</f>
        <v>0</v>
      </c>
      <c r="AL47" s="9">
        <f t="shared" ca="1" si="9"/>
        <v>0</v>
      </c>
      <c r="AM47" s="23">
        <f t="shared" ca="1" si="10"/>
        <v>0.2</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EntertainmentPhilo10113</v>
      </c>
      <c r="AQ47" s="23" t="str">
        <f t="shared" ca="1" si="24"/>
        <v>PhiloAT&amp;T TV Now Entertainment10113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674</v>
      </c>
      <c r="B48" s="128"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9</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0.9</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3</v>
      </c>
      <c r="AG48" s="9" t="str">
        <f t="shared" ca="1" si="6"/>
        <v>Philo</v>
      </c>
      <c r="AH48" s="9">
        <f ca="1">IF(AG48="",0,COUNTIFS(OFFSET(Data!$A$1,0,MATCH(W48,Data!$1:$1,0)-1,1000,1),"&lt;&gt;Yes",OFFSET(Data!$A$1,0,MATCH(AG48,Data!$1:$1,0)-1,1000,1),"Yes"))</f>
        <v>22</v>
      </c>
      <c r="AI48" s="9">
        <f t="shared" ca="1" si="7"/>
        <v>1</v>
      </c>
      <c r="AJ48" s="14">
        <f t="shared" ca="1" si="8"/>
        <v>20</v>
      </c>
      <c r="AK48" s="9">
        <f ca="1">IF(AG48="",0,COUNTIFS(OFFSET(Data!$A$1,0,MATCH(W48&amp;" qualify",Data!$1:$1,0)-1,1000,1),"",OFFSET(Data!$A$1,0,MATCH(AG48&amp;" qualify",Data!$1:$1,0)-1,1000,1),2))</f>
        <v>0</v>
      </c>
      <c r="AL48" s="9">
        <f t="shared" ca="1" si="9"/>
        <v>0</v>
      </c>
      <c r="AM48" s="23">
        <f t="shared" ca="1" si="10"/>
        <v>0.1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ChoicePhilo10130</v>
      </c>
      <c r="AQ48" s="23" t="str">
        <f t="shared" ca="1" si="24"/>
        <v>PhiloAT&amp;T TV Now Choice10130</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674</v>
      </c>
      <c r="B49" s="128"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128</v>
      </c>
      <c r="Y49" s="9">
        <f ca="1">COUNTIFS(OFFSET(Data!$A$1,0,MATCH($W49&amp;" qualify",Data!$1:$1,0)-1,1000,1),1)</f>
        <v>10</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Xtra10124</v>
      </c>
      <c r="AQ49" s="23" t="str">
        <f t="shared" ca="1" si="24"/>
        <v>AT&amp;T TV Now Xtra10124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674</v>
      </c>
      <c r="B50" s="128"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138</v>
      </c>
      <c r="Y50" s="9">
        <f ca="1">COUNTIFS(OFFSET(Data!$A$1,0,MATCH($W50&amp;" qualify",Data!$1:$1,0)-1,1000,1),1)</f>
        <v>10</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Ultimate10135</v>
      </c>
      <c r="AQ50" s="23" t="str">
        <f t="shared" ca="1" si="24"/>
        <v>AT&amp;T TV Now Ultimate10135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674</v>
      </c>
      <c r="B51" s="128"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1</v>
      </c>
      <c r="W51" s="9" t="str">
        <f t="shared" si="2"/>
        <v>AT&amp;T TV Now Optimo Mas</v>
      </c>
      <c r="X51" s="9">
        <f ca="1">COUNTIFS(OFFSET(Data!$A$1,0,MATCH(W51,Data!$1:$1,0)-1,1000,1),"Yes")</f>
        <v>108</v>
      </c>
      <c r="Y51" s="9">
        <f ca="1">COUNTIFS(OFFSET(Data!$A$1,0,MATCH($W51&amp;" qualify",Data!$1:$1,0)-1,1000,1),1)</f>
        <v>7</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0.7</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3</v>
      </c>
      <c r="AG51" s="9" t="str">
        <f t="shared" ca="1" si="6"/>
        <v>Philo</v>
      </c>
      <c r="AH51" s="9">
        <f ca="1">IF(AG51="",0,COUNTIFS(OFFSET(Data!$A$1,0,MATCH(W51,Data!$1:$1,0)-1,1000,1),"&lt;&gt;Yes",OFFSET(Data!$A$1,0,MATCH(AG51,Data!$1:$1,0)-1,1000,1),"Yes"))</f>
        <v>42</v>
      </c>
      <c r="AI51" s="9">
        <f t="shared" ca="1" si="7"/>
        <v>2</v>
      </c>
      <c r="AJ51" s="14">
        <f t="shared" ca="1" si="8"/>
        <v>20</v>
      </c>
      <c r="AK51" s="9">
        <f ca="1">IF(AG51="",0,COUNTIFS(OFFSET(Data!$A$1,0,MATCH(W51&amp;" qualify",Data!$1:$1,0)-1,1000,1),"",OFFSET(Data!$A$1,0,MATCH(AG51&amp;" qualify",Data!$1:$1,0)-1,1000,1),2))</f>
        <v>0</v>
      </c>
      <c r="AL51" s="9">
        <f t="shared" ca="1" si="9"/>
        <v>0</v>
      </c>
      <c r="AM51" s="23">
        <f t="shared" ca="1" si="10"/>
        <v>0.2</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Optimo MasPhilo9106</v>
      </c>
      <c r="AQ51" s="23" t="str">
        <f t="shared" ca="1" si="24"/>
        <v>PhiloAT&amp;T TV Now Optimo Mas9106</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674</v>
      </c>
      <c r="B52" s="128"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89</v>
      </c>
      <c r="Y52" s="9">
        <f ca="1">COUNTIFS(OFFSET(Data!$A$1,0,MATCH($W52&amp;" qualify",Data!$1:$1,0)-1,1000,1),1)</f>
        <v>7</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0.7</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41</v>
      </c>
      <c r="AI52" s="9">
        <f t="shared" ca="1" si="7"/>
        <v>3</v>
      </c>
      <c r="AJ52" s="14">
        <f t="shared" ca="1" si="8"/>
        <v>20</v>
      </c>
      <c r="AK52" s="9">
        <f ca="1">IF(AG52="",0,COUNTIFS(OFFSET(Data!$A$1,0,MATCH(W52&amp;" qualify",Data!$1:$1,0)-1,1000,1),"",OFFSET(Data!$A$1,0,MATCH(AG52&amp;" qualify",Data!$1:$1,0)-1,1000,1),2))</f>
        <v>0</v>
      </c>
      <c r="AL52" s="9">
        <f t="shared" ca="1" si="9"/>
        <v>0</v>
      </c>
      <c r="AM52" s="23">
        <f t="shared" ca="1" si="10"/>
        <v>0.3</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YouTube TVPhilo1070</v>
      </c>
      <c r="AQ52" s="23" t="str">
        <f t="shared" ca="1" si="24"/>
        <v>PhiloYouTube TV1070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674</v>
      </c>
      <c r="B53" s="128"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Hulu with Live TV</v>
      </c>
      <c r="X53" s="9">
        <f ca="1">COUNTIFS(OFFSET(Data!$A$1,0,MATCH(W53,Data!$1:$1,0)-1,1000,1),"Yes")</f>
        <v>69</v>
      </c>
      <c r="Y53" s="9">
        <f ca="1">COUNTIFS(OFFSET(Data!$A$1,0,MATCH($W53&amp;" qualify",Data!$1:$1,0)-1,1000,1),1)</f>
        <v>7</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0.7</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70</v>
      </c>
      <c r="AI53" s="9">
        <f t="shared" ca="1" si="7"/>
        <v>3</v>
      </c>
      <c r="AJ53" s="14">
        <f t="shared" ca="1" si="8"/>
        <v>124</v>
      </c>
      <c r="AK53" s="9">
        <f ca="1">IF(AG53="",0,COUNTIFS(OFFSET(Data!$A$1,0,MATCH(W53&amp;" qualify",Data!$1:$1,0)-1,1000,1),"",OFFSET(Data!$A$1,0,MATCH(AG53&amp;" qualify",Data!$1:$1,0)-1,1000,1),2))</f>
        <v>0</v>
      </c>
      <c r="AL53" s="9">
        <f t="shared" ca="1" si="9"/>
        <v>0</v>
      </c>
      <c r="AM53" s="23">
        <f t="shared" ca="1" si="10"/>
        <v>0.3</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Hulu with Live TVAT&amp;T TV Now Xtra10179</v>
      </c>
      <c r="AQ53" s="23" t="str">
        <f t="shared" ca="1" si="24"/>
        <v>AT&amp;T TV Now XtraHulu with Live TV10179</v>
      </c>
      <c r="AR53" s="9" t="str">
        <f ca="1">IF(AND(Y53=0,AA53=0),"",IF(A53="1a",W53,IF(AG53="","",IF(OR(ISNUMBER(MATCH(AP53,AP$21:AP52,0)),ISNUMBER(MATCH(AQ53,AP$21:AP52,0))),"",W53&amp;"/"&amp;AG53))))</f>
        <v>Hulu with Live TV/AT&amp;T TV Now Xtra</v>
      </c>
      <c r="AS53" s="9">
        <f t="shared" ca="1" si="11"/>
        <v>139</v>
      </c>
      <c r="AT53" s="9">
        <f t="shared" ca="1" si="12"/>
        <v>10</v>
      </c>
      <c r="AU53" s="14">
        <f t="shared" ca="1" si="13"/>
        <v>179</v>
      </c>
      <c r="AV53" s="23">
        <f t="shared" ca="1" si="14"/>
        <v>1</v>
      </c>
      <c r="AW53" s="68">
        <f t="shared" ca="1" si="15"/>
        <v>17.899999999999999</v>
      </c>
      <c r="AX53" s="8">
        <f t="shared" ca="1" si="25"/>
        <v>0</v>
      </c>
      <c r="AY53" s="117">
        <f t="shared" ca="1" si="16"/>
        <v>171</v>
      </c>
      <c r="AZ53" s="118">
        <f t="shared" ca="1" si="17"/>
        <v>0</v>
      </c>
      <c r="BA53" s="118">
        <f t="shared" ca="1" si="18"/>
        <v>0.91443850267379678</v>
      </c>
      <c r="BB53" s="118">
        <f t="shared" ca="1" si="19"/>
        <v>0</v>
      </c>
      <c r="BC53" s="118">
        <f t="shared" ca="1" si="20"/>
        <v>0.45721925133689839</v>
      </c>
      <c r="BD53" s="9">
        <f ca="1">IF($AR53="","",RANK(BC53,BC$22:BC$81,1)+COUNTIF(BC$22:BC53,BC53)-1)</f>
        <v>33</v>
      </c>
      <c r="BE53" s="118">
        <f t="shared" ca="1" si="21"/>
        <v>0.45721925133689839</v>
      </c>
      <c r="BF53" s="9">
        <f ca="1">IF($AR53="","",RANK(BE53,BE$22:BE$81,1)+COUNTIF(BE$22:BE53,BE53)-1)</f>
        <v>33</v>
      </c>
    </row>
    <row r="54" spans="1:58" x14ac:dyDescent="0.4">
      <c r="A54" s="161" t="s">
        <v>674</v>
      </c>
      <c r="B54" s="128" t="str">
        <f>Services!A14</f>
        <v>PS Vue</v>
      </c>
      <c r="C54" s="9">
        <f ca="1">IF(MID($B54,1,3)=MID(C$21,1,3),"",IF($A54="1a","",COUNTIFS(OFFSET(Data!$A$1,0,MATCH($B54&amp;" qualify",Data!$1:$1,0)-1,1000,1),IF($A54="12aa","&lt;&gt;1",""),OFFSET(Data!$A$1,0,MATCH(C$21&amp;" qualify",Data!$1:$1,0)-1,1000,1),1)))</f>
        <v>4</v>
      </c>
      <c r="D54" s="9">
        <f ca="1">IF(MID($B54,1,3)=MID(D$21,1,3),"",IF($A54="1a","",COUNTIFS(OFFSET(Data!$A$1,0,MATCH($B54&amp;" qualify",Data!$1:$1,0)-1,1000,1),IF($A54="12aa","&lt;&gt;1",""),OFFSET(Data!$A$1,0,MATCH(D$21&amp;" qualify",Data!$1:$1,0)-1,1000,1),1)))</f>
        <v>3</v>
      </c>
      <c r="E54" s="9">
        <f ca="1">IF(MID($B54,1,3)=MID(E$21,1,3),"",IF($A54="1a","",COUNTIFS(OFFSET(Data!$A$1,0,MATCH($B54&amp;" qualify",Data!$1:$1,0)-1,1000,1),IF($A54="12aa","&lt;&gt;1",""),OFFSET(Data!$A$1,0,MATCH(E$21&amp;" qualify",Data!$1:$1,0)-1,1000,1),1)))</f>
        <v>5</v>
      </c>
      <c r="F54" s="9">
        <f ca="1">IF(MID($B54,1,3)=MID(F$21,1,3),"",IF($A54="1a","",COUNTIFS(OFFSET(Data!$A$1,0,MATCH($B54&amp;" qualify",Data!$1:$1,0)-1,1000,1),IF($A54="12aa","&lt;&gt;1",""),OFFSET(Data!$A$1,0,MATCH(F$21&amp;" qualify",Data!$1:$1,0)-1,1000,1),1)))</f>
        <v>7</v>
      </c>
      <c r="G54" s="9">
        <f ca="1">IF(MID($B54,1,3)=MID(G$21,1,3),"",IF($A54="1a","",COUNTIFS(OFFSET(Data!$A$1,0,MATCH($B54&amp;" qualify",Data!$1:$1,0)-1,1000,1),IF($A54="12aa","&lt;&gt;1",""),OFFSET(Data!$A$1,0,MATCH(G$21&amp;" qualify",Data!$1:$1,0)-1,1000,1),1)))</f>
        <v>7</v>
      </c>
      <c r="H54" s="9">
        <f ca="1">IF(MID($B54,1,3)=MID(H$21,1,3),"",IF($A54="1a","",COUNTIFS(OFFSET(Data!$A$1,0,MATCH($B54&amp;" qualify",Data!$1:$1,0)-1,1000,1),IF($A54="12aa","&lt;&gt;1",""),OFFSET(Data!$A$1,0,MATCH(H$21&amp;" qualify",Data!$1:$1,0)-1,1000,1),1)))</f>
        <v>8</v>
      </c>
      <c r="I54" s="9">
        <f ca="1">IF(MID($B54,1,3)=MID(I$21,1,3),"",IF($A54="1a","",COUNTIFS(OFFSET(Data!$A$1,0,MATCH($B54&amp;" qualify",Data!$1:$1,0)-1,1000,1),IF($A54="12aa","&lt;&gt;1",""),OFFSET(Data!$A$1,0,MATCH(I$21&amp;" qualify",Data!$1:$1,0)-1,1000,1),1)))</f>
        <v>9</v>
      </c>
      <c r="J54" s="9">
        <f ca="1">IF(MID($B54,1,3)=MID(J$21,1,3),"",IF($A54="1a","",COUNTIFS(OFFSET(Data!$A$1,0,MATCH($B54&amp;" qualify",Data!$1:$1,0)-1,1000,1),IF($A54="12aa","&lt;&gt;1",""),OFFSET(Data!$A$1,0,MATCH(J$21&amp;" qualify",Data!$1:$1,0)-1,1000,1),1)))</f>
        <v>10</v>
      </c>
      <c r="K54" s="9">
        <f ca="1">IF(MID($B54,1,3)=MID(K$21,1,3),"",IF($A54="1a","",COUNTIFS(OFFSET(Data!$A$1,0,MATCH($B54&amp;" qualify",Data!$1:$1,0)-1,1000,1),IF($A54="12aa","&lt;&gt;1",""),OFFSET(Data!$A$1,0,MATCH(K$21&amp;" qualify",Data!$1:$1,0)-1,1000,1),1)))</f>
        <v>10</v>
      </c>
      <c r="L54" s="9">
        <f ca="1">IF(MID($B54,1,3)=MID(L$21,1,3),"",IF($A54="1a","",COUNTIFS(OFFSET(Data!$A$1,0,MATCH($B54&amp;" qualify",Data!$1:$1,0)-1,1000,1),IF($A54="12aa","&lt;&gt;1",""),OFFSET(Data!$A$1,0,MATCH(L$21&amp;" qualify",Data!$1:$1,0)-1,1000,1),1)))</f>
        <v>7</v>
      </c>
      <c r="M54" s="9">
        <f ca="1">IF(MID($B54,1,3)=MID(M$21,1,3),"",IF($A54="1a","",COUNTIFS(OFFSET(Data!$A$1,0,MATCH($B54&amp;" qualify",Data!$1:$1,0)-1,1000,1),IF($A54="12aa","&lt;&gt;1",""),OFFSET(Data!$A$1,0,MATCH(M$21&amp;" qualify",Data!$1:$1,0)-1,1000,1),1)))</f>
        <v>7</v>
      </c>
      <c r="N54" s="9">
        <f ca="1">IF(MID($B54,1,3)=MID(N$21,1,3),"",IF($A54="1a","",COUNTIFS(OFFSET(Data!$A$1,0,MATCH($B54&amp;" qualify",Data!$1:$1,0)-1,1000,1),IF($A54="12aa","&lt;&gt;1",""),OFFSET(Data!$A$1,0,MATCH(N$21&amp;" qualify",Data!$1:$1,0)-1,1000,1),1)))</f>
        <v>7</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4</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2</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81</v>
      </c>
      <c r="AI54" s="9">
        <f t="shared" ref="AI54:AI81" ca="1" si="88">IF(AG54="",0,INDEX(C54:V54,AF54-2))</f>
        <v>10</v>
      </c>
      <c r="AJ54" s="14">
        <f t="shared" ca="1" si="8"/>
        <v>124</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PS VueAT&amp;T TV Now Xtra10174</v>
      </c>
      <c r="AQ54" s="23" t="str">
        <f t="shared" ca="1" si="24"/>
        <v>AT&amp;T TV Now XtraPS Vue10174</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674</v>
      </c>
      <c r="B55" s="128"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2</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2</v>
      </c>
      <c r="I55" s="9">
        <f ca="1">IF(MID($B55,1,3)=MID(I$21,1,3),"",IF($A55="1a","",COUNTIFS(OFFSET(Data!$A$1,0,MATCH($B55&amp;" qualify",Data!$1:$1,0)-1,1000,1),IF($A55="12aa","&lt;&gt;1",""),OFFSET(Data!$A$1,0,MATCH(I$21&amp;" qualify",Data!$1:$1,0)-1,1000,1),1)))</f>
        <v>3</v>
      </c>
      <c r="J55" s="9">
        <f ca="1">IF(MID($B55,1,3)=MID(J$21,1,3),"",IF($A55="1a","",COUNTIFS(OFFSET(Data!$A$1,0,MATCH($B55&amp;" qualify",Data!$1:$1,0)-1,1000,1),IF($A55="12aa","&lt;&gt;1",""),OFFSET(Data!$A$1,0,MATCH(J$21&amp;" qualify",Data!$1:$1,0)-1,1000,1),1)))</f>
        <v>4</v>
      </c>
      <c r="K55" s="9">
        <f ca="1">IF(MID($B55,1,3)=MID(K$21,1,3),"",IF($A55="1a","",COUNTIFS(OFFSET(Data!$A$1,0,MATCH($B55&amp;" qualify",Data!$1:$1,0)-1,1000,1),IF($A55="12aa","&lt;&gt;1",""),OFFSET(Data!$A$1,0,MATCH(K$21&amp;" qualify",Data!$1:$1,0)-1,1000,1),1)))</f>
        <v>4</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1</v>
      </c>
      <c r="W55" s="9" t="str">
        <f t="shared" si="86"/>
        <v>Fubo TV</v>
      </c>
      <c r="X55" s="9">
        <f ca="1">COUNTIFS(OFFSET(Data!$A$1,0,MATCH(W55,Data!$1:$1,0)-1,1000,1),"Yes")</f>
        <v>97</v>
      </c>
      <c r="Y55" s="9">
        <f ca="1">COUNTIFS(OFFSET(Data!$A$1,0,MATCH($W55&amp;" qualify",Data!$1:$1,0)-1,1000,1),1)</f>
        <v>6</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0.6</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2">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61</v>
      </c>
      <c r="AI55" s="9">
        <f t="shared" ca="1" si="88"/>
        <v>4</v>
      </c>
      <c r="AJ55" s="14">
        <f t="shared" ca="1" si="8"/>
        <v>124</v>
      </c>
      <c r="AK55" s="9">
        <f ca="1">IF(AG55="",0,COUNTIFS(OFFSET(Data!$A$1,0,MATCH(W55&amp;" qualify",Data!$1:$1,0)-1,1000,1),"",OFFSET(Data!$A$1,0,MATCH(AG55&amp;" qualify",Data!$1:$1,0)-1,1000,1),2))</f>
        <v>0</v>
      </c>
      <c r="AL55" s="9">
        <f t="shared" ca="1" si="9"/>
        <v>0</v>
      </c>
      <c r="AM55" s="23">
        <f t="shared" ca="1" si="10"/>
        <v>0.4</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TVAT&amp;T TV Now Xtra10179</v>
      </c>
      <c r="AQ55" s="23" t="str">
        <f t="shared" ca="1" si="24"/>
        <v>AT&amp;T TV Now XtraFubo TV10179</v>
      </c>
      <c r="AR55" s="9" t="str">
        <f ca="1">IF(AND(Y55=0,AA55=0),"",IF(A55="1a",W55,IF(AG55="","",IF(OR(ISNUMBER(MATCH(AP55,AP$21:AP54,0)),ISNUMBER(MATCH(AQ55,AP$21:AP54,0))),"",W55&amp;"/"&amp;AG55))))</f>
        <v>Fubo TV/AT&amp;T TV Now Xtra</v>
      </c>
      <c r="AS55" s="9">
        <f t="shared" ca="1" si="11"/>
        <v>158</v>
      </c>
      <c r="AT55" s="9">
        <f t="shared" ca="1" si="12"/>
        <v>10</v>
      </c>
      <c r="AU55" s="14">
        <f t="shared" ca="1" si="13"/>
        <v>179</v>
      </c>
      <c r="AV55" s="23">
        <f t="shared" ca="1" si="14"/>
        <v>1</v>
      </c>
      <c r="AW55" s="68">
        <f t="shared" ca="1" si="15"/>
        <v>17.899999999999999</v>
      </c>
      <c r="AX55" s="8">
        <f t="shared" ca="1" si="25"/>
        <v>0</v>
      </c>
      <c r="AY55" s="117">
        <f t="shared" ca="1" si="16"/>
        <v>171</v>
      </c>
      <c r="AZ55" s="118">
        <f t="shared" ca="1" si="17"/>
        <v>0</v>
      </c>
      <c r="BA55" s="118">
        <f t="shared" ca="1" si="18"/>
        <v>0.91443850267379678</v>
      </c>
      <c r="BB55" s="118">
        <f t="shared" ca="1" si="19"/>
        <v>0</v>
      </c>
      <c r="BC55" s="118">
        <f t="shared" ca="1" si="20"/>
        <v>0.45721925133689839</v>
      </c>
      <c r="BD55" s="9">
        <f ca="1">IF($AR55="","",RANK(BC55,BC$22:BC$81,1)+COUNTIF(BC$22:BC55,BC55)-1)</f>
        <v>34</v>
      </c>
      <c r="BE55" s="118">
        <f t="shared" ca="1" si="21"/>
        <v>0.45721925133689839</v>
      </c>
      <c r="BF55" s="9">
        <f ca="1">IF($AR55="","",RANK(BE55,BE$22:BE$81,1)+COUNTIF(BE$22:BE55,BE55)-1)</f>
        <v>34</v>
      </c>
    </row>
    <row r="56" spans="1:58" x14ac:dyDescent="0.4">
      <c r="A56" s="161" t="s">
        <v>674</v>
      </c>
      <c r="B56" s="128" t="str">
        <f>Services!A16</f>
        <v>AT&amp;T Watch TV</v>
      </c>
      <c r="C56" s="9">
        <f ca="1">IF(MID($B56,1,3)=MID(C$21,1,3),"",IF($A56="1a","",COUNTIFS(OFFSET(Data!$A$1,0,MATCH($B56&amp;" qualify",Data!$1:$1,0)-1,1000,1),IF($A56="12aa","&lt;&gt;1",""),OFFSET(Data!$A$1,0,MATCH(C$21&amp;" qualify",Data!$1:$1,0)-1,1000,1),1)))</f>
        <v>3</v>
      </c>
      <c r="D56" s="9">
        <f ca="1">IF(MID($B56,1,3)=MID(D$21,1,3),"",IF($A56="1a","",COUNTIFS(OFFSET(Data!$A$1,0,MATCH($B56&amp;" qualify",Data!$1:$1,0)-1,1000,1),IF($A56="12aa","&lt;&gt;1",""),OFFSET(Data!$A$1,0,MATCH(D$21&amp;" qualify",Data!$1:$1,0)-1,1000,1),1)))</f>
        <v>1</v>
      </c>
      <c r="E56" s="9">
        <f ca="1">IF(MID($B56,1,3)=MID(E$21,1,3),"",IF($A56="1a","",COUNTIFS(OFFSET(Data!$A$1,0,MATCH($B56&amp;" qualify",Data!$1:$1,0)-1,1000,1),IF($A56="12aa","&lt;&gt;1",""),OFFSET(Data!$A$1,0,MATCH(E$21&amp;" qualify",Data!$1:$1,0)-1,1000,1),1)))</f>
        <v>3</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6</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13</v>
      </c>
      <c r="AG56" s="9" t="str">
        <f t="shared" ca="1" si="87"/>
        <v>YouTube TV</v>
      </c>
      <c r="AH56" s="9">
        <f ca="1">IF(AG56="",0,COUNTIFS(OFFSET(Data!$A$1,0,MATCH(W56,Data!$1:$1,0)-1,1000,1),"&lt;&gt;Yes",OFFSET(Data!$A$1,0,MATCH(AG56,Data!$1:$1,0)-1,1000,1),"Yes"))</f>
        <v>68</v>
      </c>
      <c r="AI56" s="9">
        <f t="shared" ca="1" si="88"/>
        <v>6</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TVYouTube TV865</v>
      </c>
      <c r="AQ56" s="23" t="str">
        <f t="shared" ca="1" si="24"/>
        <v>YouTube TVAT&amp;T Watch TV865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674</v>
      </c>
      <c r="B57" s="128" t="str">
        <f>Services!A17</f>
        <v>KlowdTV</v>
      </c>
      <c r="C57" s="9">
        <f ca="1">IF(MID($B57,1,3)=MID(C$21,1,3),"",IF($A57="1a","",COUNTIFS(OFFSET(Data!$A$1,0,MATCH($B57&amp;" qualify",Data!$1:$1,0)-1,1000,1),IF($A57="12aa","&lt;&gt;1",""),OFFSET(Data!$A$1,0,MATCH(C$21&amp;" qualify",Data!$1:$1,0)-1,1000,1),1)))</f>
        <v>4</v>
      </c>
      <c r="D57" s="9">
        <f ca="1">IF(MID($B57,1,3)=MID(D$21,1,3),"",IF($A57="1a","",COUNTIFS(OFFSET(Data!$A$1,0,MATCH($B57&amp;" qualify",Data!$1:$1,0)-1,1000,1),IF($A57="12aa","&lt;&gt;1",""),OFFSET(Data!$A$1,0,MATCH(D$21&amp;" qualify",Data!$1:$1,0)-1,1000,1),1)))</f>
        <v>3</v>
      </c>
      <c r="E57" s="9">
        <f ca="1">IF(MID($B57,1,3)=MID(E$21,1,3),"",IF($A57="1a","",COUNTIFS(OFFSET(Data!$A$1,0,MATCH($B57&amp;" qualify",Data!$1:$1,0)-1,1000,1),IF($A57="12aa","&lt;&gt;1",""),OFFSET(Data!$A$1,0,MATCH(E$21&amp;" qualify",Data!$1:$1,0)-1,1000,1),1)))</f>
        <v>5</v>
      </c>
      <c r="F57" s="9">
        <f ca="1">IF(MID($B57,1,3)=MID(F$21,1,3),"",IF($A57="1a","",COUNTIFS(OFFSET(Data!$A$1,0,MATCH($B57&amp;" qualify",Data!$1:$1,0)-1,1000,1),IF($A57="12aa","&lt;&gt;1",""),OFFSET(Data!$A$1,0,MATCH(F$21&amp;" qualify",Data!$1:$1,0)-1,1000,1),1)))</f>
        <v>7</v>
      </c>
      <c r="G57" s="9">
        <f ca="1">IF(MID($B57,1,3)=MID(G$21,1,3),"",IF($A57="1a","",COUNTIFS(OFFSET(Data!$A$1,0,MATCH($B57&amp;" qualify",Data!$1:$1,0)-1,1000,1),IF($A57="12aa","&lt;&gt;1",""),OFFSET(Data!$A$1,0,MATCH(G$21&amp;" qualify",Data!$1:$1,0)-1,1000,1),1)))</f>
        <v>7</v>
      </c>
      <c r="H57" s="9">
        <f ca="1">IF(MID($B57,1,3)=MID(H$21,1,3),"",IF($A57="1a","",COUNTIFS(OFFSET(Data!$A$1,0,MATCH($B57&amp;" qualify",Data!$1:$1,0)-1,1000,1),IF($A57="12aa","&lt;&gt;1",""),OFFSET(Data!$A$1,0,MATCH(H$21&amp;" qualify",Data!$1:$1,0)-1,1000,1),1)))</f>
        <v>8</v>
      </c>
      <c r="I57" s="9">
        <f ca="1">IF(MID($B57,1,3)=MID(I$21,1,3),"",IF($A57="1a","",COUNTIFS(OFFSET(Data!$A$1,0,MATCH($B57&amp;" qualify",Data!$1:$1,0)-1,1000,1),IF($A57="12aa","&lt;&gt;1",""),OFFSET(Data!$A$1,0,MATCH(I$21&amp;" qualify",Data!$1:$1,0)-1,1000,1),1)))</f>
        <v>9</v>
      </c>
      <c r="J57" s="9">
        <f ca="1">IF(MID($B57,1,3)=MID(J$21,1,3),"",IF($A57="1a","",COUNTIFS(OFFSET(Data!$A$1,0,MATCH($B57&amp;" qualify",Data!$1:$1,0)-1,1000,1),IF($A57="12aa","&lt;&gt;1",""),OFFSET(Data!$A$1,0,MATCH(J$21&amp;" qualify",Data!$1:$1,0)-1,1000,1),1)))</f>
        <v>10</v>
      </c>
      <c r="K57" s="9">
        <f ca="1">IF(MID($B57,1,3)=MID(K$21,1,3),"",IF($A57="1a","",COUNTIFS(OFFSET(Data!$A$1,0,MATCH($B57&amp;" qualify",Data!$1:$1,0)-1,1000,1),IF($A57="12aa","&lt;&gt;1",""),OFFSET(Data!$A$1,0,MATCH(K$21&amp;" qualify",Data!$1:$1,0)-1,1000,1),1)))</f>
        <v>10</v>
      </c>
      <c r="L57" s="9">
        <f ca="1">IF(MID($B57,1,3)=MID(L$21,1,3),"",IF($A57="1a","",COUNTIFS(OFFSET(Data!$A$1,0,MATCH($B57&amp;" qualify",Data!$1:$1,0)-1,1000,1),IF($A57="12aa","&lt;&gt;1",""),OFFSET(Data!$A$1,0,MATCH(L$21&amp;" qualify",Data!$1:$1,0)-1,1000,1),1)))</f>
        <v>7</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6</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4</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2</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127</v>
      </c>
      <c r="AI57" s="9">
        <f t="shared" ca="1" si="88"/>
        <v>10</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Xtra10129</v>
      </c>
      <c r="AQ57" s="23" t="str">
        <f t="shared" ca="1" si="24"/>
        <v>AT&amp;T TV Now XtraKlowdTV10129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674</v>
      </c>
      <c r="B58" s="128" t="str">
        <f>Services!A18</f>
        <v>Frndly TV</v>
      </c>
      <c r="C58" s="9">
        <f ca="1">IF(MID($B58,1,3)=MID(C$21,1,3),"",IF($A58="1a","",COUNTIFS(OFFSET(Data!$A$1,0,MATCH($B58&amp;" qualify",Data!$1:$1,0)-1,1000,1),IF($A58="12aa","&lt;&gt;1",""),OFFSET(Data!$A$1,0,MATCH(C$21&amp;" qualify",Data!$1:$1,0)-1,1000,1),1)))</f>
        <v>4</v>
      </c>
      <c r="D58" s="9">
        <f ca="1">IF(MID($B58,1,3)=MID(D$21,1,3),"",IF($A58="1a","",COUNTIFS(OFFSET(Data!$A$1,0,MATCH($B58&amp;" qualify",Data!$1:$1,0)-1,1000,1),IF($A58="12aa","&lt;&gt;1",""),OFFSET(Data!$A$1,0,MATCH(D$21&amp;" qualify",Data!$1:$1,0)-1,1000,1),1)))</f>
        <v>3</v>
      </c>
      <c r="E58" s="9">
        <f ca="1">IF(MID($B58,1,3)=MID(E$21,1,3),"",IF($A58="1a","",COUNTIFS(OFFSET(Data!$A$1,0,MATCH($B58&amp;" qualify",Data!$1:$1,0)-1,1000,1),IF($A58="12aa","&lt;&gt;1",""),OFFSET(Data!$A$1,0,MATCH(E$21&amp;" qualify",Data!$1:$1,0)-1,1000,1),1)))</f>
        <v>5</v>
      </c>
      <c r="F58" s="9">
        <f ca="1">IF(MID($B58,1,3)=MID(F$21,1,3),"",IF($A58="1a","",COUNTIFS(OFFSET(Data!$A$1,0,MATCH($B58&amp;" qualify",Data!$1:$1,0)-1,1000,1),IF($A58="12aa","&lt;&gt;1",""),OFFSET(Data!$A$1,0,MATCH(F$21&amp;" qualify",Data!$1:$1,0)-1,1000,1),1)))</f>
        <v>7</v>
      </c>
      <c r="G58" s="9">
        <f ca="1">IF(MID($B58,1,3)=MID(G$21,1,3),"",IF($A58="1a","",COUNTIFS(OFFSET(Data!$A$1,0,MATCH($B58&amp;" qualify",Data!$1:$1,0)-1,1000,1),IF($A58="12aa","&lt;&gt;1",""),OFFSET(Data!$A$1,0,MATCH(G$21&amp;" qualify",Data!$1:$1,0)-1,1000,1),1)))</f>
        <v>7</v>
      </c>
      <c r="H58" s="9">
        <f ca="1">IF(MID($B58,1,3)=MID(H$21,1,3),"",IF($A58="1a","",COUNTIFS(OFFSET(Data!$A$1,0,MATCH($B58&amp;" qualify",Data!$1:$1,0)-1,1000,1),IF($A58="12aa","&lt;&gt;1",""),OFFSET(Data!$A$1,0,MATCH(H$21&amp;" qualify",Data!$1:$1,0)-1,1000,1),1)))</f>
        <v>8</v>
      </c>
      <c r="I58" s="9">
        <f ca="1">IF(MID($B58,1,3)=MID(I$21,1,3),"",IF($A58="1a","",COUNTIFS(OFFSET(Data!$A$1,0,MATCH($B58&amp;" qualify",Data!$1:$1,0)-1,1000,1),IF($A58="12aa","&lt;&gt;1",""),OFFSET(Data!$A$1,0,MATCH(I$21&amp;" qualify",Data!$1:$1,0)-1,1000,1),1)))</f>
        <v>9</v>
      </c>
      <c r="J58" s="9">
        <f ca="1">IF(MID($B58,1,3)=MID(J$21,1,3),"",IF($A58="1a","",COUNTIFS(OFFSET(Data!$A$1,0,MATCH($B58&amp;" qualify",Data!$1:$1,0)-1,1000,1),IF($A58="12aa","&lt;&gt;1",""),OFFSET(Data!$A$1,0,MATCH(J$21&amp;" qualify",Data!$1:$1,0)-1,1000,1),1)))</f>
        <v>10</v>
      </c>
      <c r="K58" s="9">
        <f ca="1">IF(MID($B58,1,3)=MID(K$21,1,3),"",IF($A58="1a","",COUNTIFS(OFFSET(Data!$A$1,0,MATCH($B58&amp;" qualify",Data!$1:$1,0)-1,1000,1),IF($A58="12aa","&lt;&gt;1",""),OFFSET(Data!$A$1,0,MATCH(K$21&amp;" qualify",Data!$1:$1,0)-1,1000,1),1)))</f>
        <v>10</v>
      </c>
      <c r="L58" s="9">
        <f ca="1">IF(MID($B58,1,3)=MID(L$21,1,3),"",IF($A58="1a","",COUNTIFS(OFFSET(Data!$A$1,0,MATCH($B58&amp;" qualify",Data!$1:$1,0)-1,1000,1),IF($A58="12aa","&lt;&gt;1",""),OFFSET(Data!$A$1,0,MATCH(L$21&amp;" qualify",Data!$1:$1,0)-1,1000,1),1)))</f>
        <v>7</v>
      </c>
      <c r="M58" s="9">
        <f ca="1">IF(MID($B58,1,3)=MID(M$21,1,3),"",IF($A58="1a","",COUNTIFS(OFFSET(Data!$A$1,0,MATCH($B58&amp;" qualify",Data!$1:$1,0)-1,1000,1),IF($A58="12aa","&lt;&gt;1",""),OFFSET(Data!$A$1,0,MATCH(M$21&amp;" qualify",Data!$1:$1,0)-1,1000,1),1)))</f>
        <v>7</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6</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4</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2</v>
      </c>
      <c r="W58" s="9" t="str">
        <f t="shared" si="86"/>
        <v>Frndly TV</v>
      </c>
      <c r="X58" s="9">
        <f ca="1">COUNTIFS(OFFSET(Data!$A$1,0,MATCH(W58,Data!$1:$1,0)-1,1000,1),"Yes")</f>
        <v>13</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121</v>
      </c>
      <c r="AI58" s="9">
        <f t="shared" ca="1" si="88"/>
        <v>10</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Xtra10130</v>
      </c>
      <c r="AQ58" s="23" t="str">
        <f t="shared" ref="AQ58:AQ60" ca="1" si="107">AG58&amp;W58&amp;Y58+AA58+AI58+AK58&amp;Z58+AE58+AJ58+AO58</f>
        <v>AT&amp;T TV Now XtraFrndly TV10130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674</v>
      </c>
      <c r="B59" s="128" t="str">
        <f>Services!A19</f>
        <v>Vidgo</v>
      </c>
      <c r="C59" s="9">
        <f ca="1">IF(MID($B59,1,3)=MID(C$21,1,3),"",IF($A59="1a","",COUNTIFS(OFFSET(Data!$A$1,0,MATCH($B59&amp;" qualify",Data!$1:$1,0)-1,1000,1),IF($A59="12aa","&lt;&gt;1",""),OFFSET(Data!$A$1,0,MATCH(C$21&amp;" qualify",Data!$1:$1,0)-1,1000,1),1)))</f>
        <v>2</v>
      </c>
      <c r="D59" s="9">
        <f ca="1">IF(MID($B59,1,3)=MID(D$21,1,3),"",IF($A59="1a","",COUNTIFS(OFFSET(Data!$A$1,0,MATCH($B59&amp;" qualify",Data!$1:$1,0)-1,1000,1),IF($A59="12aa","&lt;&gt;1",""),OFFSET(Data!$A$1,0,MATCH(D$21&amp;" qualify",Data!$1:$1,0)-1,1000,1),1)))</f>
        <v>2</v>
      </c>
      <c r="E59" s="9">
        <f ca="1">IF(MID($B59,1,3)=MID(E$21,1,3),"",IF($A59="1a","",COUNTIFS(OFFSET(Data!$A$1,0,MATCH($B59&amp;" qualify",Data!$1:$1,0)-1,1000,1),IF($A59="12aa","&lt;&gt;1",""),OFFSET(Data!$A$1,0,MATCH(E$21&amp;" qualify",Data!$1:$1,0)-1,1000,1),1)))</f>
        <v>3</v>
      </c>
      <c r="F59" s="9">
        <f ca="1">IF(MID($B59,1,3)=MID(F$21,1,3),"",IF($A59="1a","",COUNTIFS(OFFSET(Data!$A$1,0,MATCH($B59&amp;" qualify",Data!$1:$1,0)-1,1000,1),IF($A59="12aa","&lt;&gt;1",""),OFFSET(Data!$A$1,0,MATCH(F$21&amp;" qualify",Data!$1:$1,0)-1,1000,1),1)))</f>
        <v>5</v>
      </c>
      <c r="G59" s="9">
        <f ca="1">IF(MID($B59,1,3)=MID(G$21,1,3),"",IF($A59="1a","",COUNTIFS(OFFSET(Data!$A$1,0,MATCH($B59&amp;" qualify",Data!$1:$1,0)-1,1000,1),IF($A59="12aa","&lt;&gt;1",""),OFFSET(Data!$A$1,0,MATCH(G$21&amp;" qualify",Data!$1:$1,0)-1,1000,1),1)))</f>
        <v>5</v>
      </c>
      <c r="H59" s="9">
        <f ca="1">IF(MID($B59,1,3)=MID(H$21,1,3),"",IF($A59="1a","",COUNTIFS(OFFSET(Data!$A$1,0,MATCH($B59&amp;" qualify",Data!$1:$1,0)-1,1000,1),IF($A59="12aa","&lt;&gt;1",""),OFFSET(Data!$A$1,0,MATCH(H$21&amp;" qualify",Data!$1:$1,0)-1,1000,1),1)))</f>
        <v>5</v>
      </c>
      <c r="I59" s="9">
        <f ca="1">IF(MID($B59,1,3)=MID(I$21,1,3),"",IF($A59="1a","",COUNTIFS(OFFSET(Data!$A$1,0,MATCH($B59&amp;" qualify",Data!$1:$1,0)-1,1000,1),IF($A59="12aa","&lt;&gt;1",""),OFFSET(Data!$A$1,0,MATCH(I$21&amp;" qualify",Data!$1:$1,0)-1,1000,1),1)))</f>
        <v>6</v>
      </c>
      <c r="J59" s="9">
        <f ca="1">IF(MID($B59,1,3)=MID(J$21,1,3),"",IF($A59="1a","",COUNTIFS(OFFSET(Data!$A$1,0,MATCH($B59&amp;" qualify",Data!$1:$1,0)-1,1000,1),IF($A59="12aa","&lt;&gt;1",""),OFFSET(Data!$A$1,0,MATCH(J$21&amp;" qualify",Data!$1:$1,0)-1,1000,1),1)))</f>
        <v>6</v>
      </c>
      <c r="K59" s="9">
        <f ca="1">IF(MID($B59,1,3)=MID(K$21,1,3),"",IF($A59="1a","",COUNTIFS(OFFSET(Data!$A$1,0,MATCH($B59&amp;" qualify",Data!$1:$1,0)-1,1000,1),IF($A59="12aa","&lt;&gt;1",""),OFFSET(Data!$A$1,0,MATCH(K$21&amp;" qualify",Data!$1:$1,0)-1,1000,1),1)))</f>
        <v>6</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5</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1</v>
      </c>
      <c r="W59" s="9" t="str">
        <f t="shared" si="86"/>
        <v>Vidgo</v>
      </c>
      <c r="X59" s="9">
        <f ca="1">COUNTIFS(OFFSET(Data!$A$1,0,MATCH(W59,Data!$1:$1,0)-1,1000,1),"Yes")</f>
        <v>67</v>
      </c>
      <c r="Y59" s="9">
        <f ca="1">COUNTIFS(OFFSET(Data!$A$1,0,MATCH($W59&amp;" qualify",Data!$1:$1,0)-1,1000,1),1)</f>
        <v>4</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0.4</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9</v>
      </c>
      <c r="AG59" s="9" t="str">
        <f t="shared" ca="1" si="87"/>
        <v>AT&amp;T TV Now Choice</v>
      </c>
      <c r="AH59" s="9">
        <f ca="1">IF(AG59="",0,COUNTIFS(OFFSET(Data!$A$1,0,MATCH(W59,Data!$1:$1,0)-1,1000,1),"&lt;&gt;Yes",OFFSET(Data!$A$1,0,MATCH(AG59,Data!$1:$1,0)-1,1000,1),"Yes"))</f>
        <v>53</v>
      </c>
      <c r="AI59" s="9">
        <f t="shared" ca="1" si="88"/>
        <v>6</v>
      </c>
      <c r="AJ59" s="14">
        <f t="shared" ref="AJ59:AJ60" ca="1" si="111">IF(AG59="",0,VLOOKUP(AG59,Service_DB,3,0))</f>
        <v>110</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0.6</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Choice10150</v>
      </c>
      <c r="AQ59" s="23" t="str">
        <f t="shared" ca="1" si="107"/>
        <v>AT&amp;T TV Now ChoiceVidgo10150</v>
      </c>
      <c r="AR59" s="9" t="str">
        <f ca="1">IF(AND(Y59=0,AA59=0),"",IF(A59="1a",W59,IF(AG59="","",IF(OR(ISNUMBER(MATCH(AP59,AP$21:AP58,0)),ISNUMBER(MATCH(AQ59,AP$21:AP58,0))),"",W59&amp;"/"&amp;AG59))))</f>
        <v>Vidgo/AT&amp;T TV Now Choice</v>
      </c>
      <c r="AS59" s="9">
        <f t="shared" ref="AS59:AS60" ca="1" si="114">IF(AR59="","",X59+AH59)</f>
        <v>120</v>
      </c>
      <c r="AT59" s="9">
        <f t="shared" ref="AT59:AT60" ca="1" si="115">IF(AR59="","",Y59+AA59+AI59+AK59)</f>
        <v>10</v>
      </c>
      <c r="AU59" s="14">
        <f t="shared" ref="AU59:AU60" ca="1" si="116">IF(AR59="","",Z59+AE59+AJ59+AO59)</f>
        <v>150</v>
      </c>
      <c r="AV59" s="23">
        <f t="shared" ref="AV59:AV60" ca="1" si="117">IF(AR59="","",IF($B$2=0,0,AT59/$B$2))</f>
        <v>1</v>
      </c>
      <c r="AW59" s="68">
        <f t="shared" ref="AW59:AW60" ca="1" si="118">IF(AT59=0,"",IF(AT59="","",AU59/AT59))</f>
        <v>15</v>
      </c>
      <c r="AX59" s="8">
        <f t="shared" ca="1" si="108"/>
        <v>0</v>
      </c>
      <c r="AY59" s="117">
        <f t="shared" ref="AY59:AY60" ca="1" si="119">IF($AR59="","",ABS(AU59-AY$20))</f>
        <v>142</v>
      </c>
      <c r="AZ59" s="118">
        <f t="shared" ref="AZ59:AZ60" ca="1" si="120">IF($AR59="","",ABS(AV59-AZ$20))</f>
        <v>0</v>
      </c>
      <c r="BA59" s="118">
        <f t="shared" ref="BA59:BA60" ca="1" si="121">IF($AR59="","",AY59/BA$20)</f>
        <v>0.75935828877005351</v>
      </c>
      <c r="BB59" s="118">
        <f t="shared" ref="BB59:BB60" ca="1" si="122">IF($AR59="","",AZ59/BB$20)</f>
        <v>0</v>
      </c>
      <c r="BC59" s="118">
        <f t="shared" ref="BC59:BC60" ca="1" si="123">IF($AR59="","",AVERAGE(BA59:BB59))</f>
        <v>0.37967914438502676</v>
      </c>
      <c r="BD59" s="9">
        <f ca="1">IF($AR59="","",RANK(BC59,BC$22:BC$81,1)+COUNTIF(BC$22:BC59,BC59)-1)</f>
        <v>26</v>
      </c>
      <c r="BE59" s="118">
        <f t="shared" ref="BE59:BE60" ca="1" si="124">IF($AR59="","",(BA59*(price_weight_used/100))+(BB59*(100-price_weight_used)/100))</f>
        <v>0.37967914438502676</v>
      </c>
      <c r="BF59" s="9">
        <f ca="1">IF($AR59="","",RANK(BE59,BE$22:BE$81,1)+COUNTIF(BE$22:BE59,BE59)-1)</f>
        <v>26</v>
      </c>
    </row>
    <row r="60" spans="1:58" x14ac:dyDescent="0.4">
      <c r="A60" s="161" t="s">
        <v>674</v>
      </c>
      <c r="B60" s="128" t="str">
        <f>Services!A20</f>
        <v>Vidgo Latino</v>
      </c>
      <c r="C60" s="9">
        <f ca="1">IF(MID($B60,1,3)=MID(C$21,1,3),"",IF($A60="1a","",COUNTIFS(OFFSET(Data!$A$1,0,MATCH($B60&amp;" qualify",Data!$1:$1,0)-1,1000,1),IF($A60="12aa","&lt;&gt;1",""),OFFSET(Data!$A$1,0,MATCH(C$21&amp;" qualify",Data!$1:$1,0)-1,1000,1),1)))</f>
        <v>4</v>
      </c>
      <c r="D60" s="9">
        <f ca="1">IF(MID($B60,1,3)=MID(D$21,1,3),"",IF($A60="1a","",COUNTIFS(OFFSET(Data!$A$1,0,MATCH($B60&amp;" qualify",Data!$1:$1,0)-1,1000,1),IF($A60="12aa","&lt;&gt;1",""),OFFSET(Data!$A$1,0,MATCH(D$21&amp;" qualify",Data!$1:$1,0)-1,1000,1),1)))</f>
        <v>3</v>
      </c>
      <c r="E60" s="9">
        <f ca="1">IF(MID($B60,1,3)=MID(E$21,1,3),"",IF($A60="1a","",COUNTIFS(OFFSET(Data!$A$1,0,MATCH($B60&amp;" qualify",Data!$1:$1,0)-1,1000,1),IF($A60="12aa","&lt;&gt;1",""),OFFSET(Data!$A$1,0,MATCH(E$21&amp;" qualify",Data!$1:$1,0)-1,1000,1),1)))</f>
        <v>5</v>
      </c>
      <c r="F60" s="9">
        <f ca="1">IF(MID($B60,1,3)=MID(F$21,1,3),"",IF($A60="1a","",COUNTIFS(OFFSET(Data!$A$1,0,MATCH($B60&amp;" qualify",Data!$1:$1,0)-1,1000,1),IF($A60="12aa","&lt;&gt;1",""),OFFSET(Data!$A$1,0,MATCH(F$21&amp;" qualify",Data!$1:$1,0)-1,1000,1),1)))</f>
        <v>7</v>
      </c>
      <c r="G60" s="9">
        <f ca="1">IF(MID($B60,1,3)=MID(G$21,1,3),"",IF($A60="1a","",COUNTIFS(OFFSET(Data!$A$1,0,MATCH($B60&amp;" qualify",Data!$1:$1,0)-1,1000,1),IF($A60="12aa","&lt;&gt;1",""),OFFSET(Data!$A$1,0,MATCH(G$21&amp;" qualify",Data!$1:$1,0)-1,1000,1),1)))</f>
        <v>7</v>
      </c>
      <c r="H60" s="9">
        <f ca="1">IF(MID($B60,1,3)=MID(H$21,1,3),"",IF($A60="1a","",COUNTIFS(OFFSET(Data!$A$1,0,MATCH($B60&amp;" qualify",Data!$1:$1,0)-1,1000,1),IF($A60="12aa","&lt;&gt;1",""),OFFSET(Data!$A$1,0,MATCH(H$21&amp;" qualify",Data!$1:$1,0)-1,1000,1),1)))</f>
        <v>8</v>
      </c>
      <c r="I60" s="9">
        <f ca="1">IF(MID($B60,1,3)=MID(I$21,1,3),"",IF($A60="1a","",COUNTIFS(OFFSET(Data!$A$1,0,MATCH($B60&amp;" qualify",Data!$1:$1,0)-1,1000,1),IF($A60="12aa","&lt;&gt;1",""),OFFSET(Data!$A$1,0,MATCH(I$21&amp;" qualify",Data!$1:$1,0)-1,1000,1),1)))</f>
        <v>9</v>
      </c>
      <c r="J60" s="9">
        <f ca="1">IF(MID($B60,1,3)=MID(J$21,1,3),"",IF($A60="1a","",COUNTIFS(OFFSET(Data!$A$1,0,MATCH($B60&amp;" qualify",Data!$1:$1,0)-1,1000,1),IF($A60="12aa","&lt;&gt;1",""),OFFSET(Data!$A$1,0,MATCH(J$21&amp;" qualify",Data!$1:$1,0)-1,1000,1),1)))</f>
        <v>10</v>
      </c>
      <c r="K60" s="9">
        <f ca="1">IF(MID($B60,1,3)=MID(K$21,1,3),"",IF($A60="1a","",COUNTIFS(OFFSET(Data!$A$1,0,MATCH($B60&amp;" qualify",Data!$1:$1,0)-1,1000,1),IF($A60="12aa","&lt;&gt;1",""),OFFSET(Data!$A$1,0,MATCH(K$21&amp;" qualify",Data!$1:$1,0)-1,1000,1),1)))</f>
        <v>10</v>
      </c>
      <c r="L60" s="9">
        <f ca="1">IF(MID($B60,1,3)=MID(L$21,1,3),"",IF($A60="1a","",COUNTIFS(OFFSET(Data!$A$1,0,MATCH($B60&amp;" qualify",Data!$1:$1,0)-1,1000,1),IF($A60="12aa","&lt;&gt;1",""),OFFSET(Data!$A$1,0,MATCH(L$21&amp;" qualify",Data!$1:$1,0)-1,1000,1),1)))</f>
        <v>7</v>
      </c>
      <c r="M60" s="9">
        <f ca="1">IF(MID($B60,1,3)=MID(M$21,1,3),"",IF($A60="1a","",COUNTIFS(OFFSET(Data!$A$1,0,MATCH($B60&amp;" qualify",Data!$1:$1,0)-1,1000,1),IF($A60="12aa","&lt;&gt;1",""),OFFSET(Data!$A$1,0,MATCH(M$21&amp;" qualify",Data!$1:$1,0)-1,1000,1),1)))</f>
        <v>7</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6</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2</v>
      </c>
      <c r="W60" s="9" t="str">
        <f t="shared" si="86"/>
        <v>Vidgo Latino</v>
      </c>
      <c r="X60" s="9">
        <f ca="1">COUNTIFS(OFFSET(Data!$A$1,0,MATCH(W60,Data!$1:$1,0)-1,1000,1),"Yes")</f>
        <v>24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128</v>
      </c>
      <c r="AI60" s="9">
        <f t="shared" ca="1" si="88"/>
        <v>10</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Xtra10139</v>
      </c>
      <c r="AQ60" s="23" t="str">
        <f t="shared" ca="1" si="107"/>
        <v>AT&amp;T TV Now XtraVidgo Latino10139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674</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2</v>
      </c>
      <c r="E61" s="9">
        <f ca="1">IF(MID($B61,1,3)=MID(E$21,1,3),"",IF($A61="1a","",COUNTIFS(OFFSET(Data!$A$1,0,MATCH($B61&amp;" qualify",Data!$1:$1,0)-1,1000,1),IF($A61="12aa","&lt;&gt;1",""),OFFSET(Data!$A$1,0,MATCH(E$21&amp;" qualify",Data!$1:$1,0)-1,1000,1),1)))</f>
        <v>4</v>
      </c>
      <c r="F61" s="9">
        <f ca="1">IF(MID($B61,1,3)=MID(F$21,1,3),"",IF($A61="1a","",COUNTIFS(OFFSET(Data!$A$1,0,MATCH($B61&amp;" qualify",Data!$1:$1,0)-1,1000,1),IF($A61="12aa","&lt;&gt;1",""),OFFSET(Data!$A$1,0,MATCH(F$21&amp;" qualify",Data!$1:$1,0)-1,1000,1),1)))</f>
        <v>7</v>
      </c>
      <c r="G61" s="9">
        <f ca="1">IF(MID($B61,1,3)=MID(G$21,1,3),"",IF($A61="1a","",COUNTIFS(OFFSET(Data!$A$1,0,MATCH($B61&amp;" qualify",Data!$1:$1,0)-1,1000,1),IF($A61="12aa","&lt;&gt;1",""),OFFSET(Data!$A$1,0,MATCH(G$21&amp;" qualify",Data!$1:$1,0)-1,1000,1),1)))</f>
        <v>7</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7</v>
      </c>
      <c r="J61" s="9">
        <f ca="1">IF(MID($B61,1,3)=MID(J$21,1,3),"",IF($A61="1a","",COUNTIFS(OFFSET(Data!$A$1,0,MATCH($B61&amp;" qualify",Data!$1:$1,0)-1,1000,1),IF($A61="12aa","&lt;&gt;1",""),OFFSET(Data!$A$1,0,MATCH(J$21&amp;" qualify",Data!$1:$1,0)-1,1000,1),1)))</f>
        <v>8</v>
      </c>
      <c r="K61" s="9">
        <f ca="1">IF(MID($B61,1,3)=MID(K$21,1,3),"",IF($A61="1a","",COUNTIFS(OFFSET(Data!$A$1,0,MATCH($B61&amp;" qualify",Data!$1:$1,0)-1,1000,1),IF($A61="12aa","&lt;&gt;1",""),OFFSET(Data!$A$1,0,MATCH(K$21&amp;" qualify",Data!$1:$1,0)-1,1000,1),1)))</f>
        <v>8</v>
      </c>
      <c r="L61" s="9">
        <f ca="1">IF(MID($B61,1,3)=MID(L$21,1,3),"",IF($A61="1a","",COUNTIFS(OFFSET(Data!$A$1,0,MATCH($B61&amp;" qualify",Data!$1:$1,0)-1,1000,1),IF($A61="12aa","&lt;&gt;1",""),OFFSET(Data!$A$1,0,MATCH(L$21&amp;" qualify",Data!$1:$1,0)-1,1000,1),1)))</f>
        <v>6</v>
      </c>
      <c r="M61" s="9">
        <f ca="1">IF(MID($B61,1,3)=MID(M$21,1,3),"",IF($A61="1a","",COUNTIFS(OFFSET(Data!$A$1,0,MATCH($B61&amp;" qualify",Data!$1:$1,0)-1,1000,1),IF($A61="12aa","&lt;&gt;1",""),OFFSET(Data!$A$1,0,MATCH(M$21&amp;" qualify",Data!$1:$1,0)-1,1000,1),1)))</f>
        <v>7</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5</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3</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2</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0.2</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10</v>
      </c>
      <c r="AG61" s="9" t="str">
        <f t="shared" ca="1" si="87"/>
        <v>AT&amp;T TV Now Xtra</v>
      </c>
      <c r="AH61" s="9">
        <f ca="1">IF(AG61="",0,COUNTIFS(OFFSET(Data!$A$1,0,MATCH(W61,Data!$1:$1,0)-1,1000,1),"&lt;&gt;Yes",OFFSET(Data!$A$1,0,MATCH(AG61,Data!$1:$1,0)-1,1000,1),"Yes"))</f>
        <v>81</v>
      </c>
      <c r="AI61" s="9">
        <f t="shared" ca="1" si="88"/>
        <v>8</v>
      </c>
      <c r="AJ61" s="14">
        <f t="shared" ca="1" si="91"/>
        <v>124</v>
      </c>
      <c r="AK61" s="9">
        <f ca="1">IF(AG61="",0,COUNTIFS(OFFSET(Data!$A$1,0,MATCH(W61&amp;" qualify",Data!$1:$1,0)-1,1000,1),"",OFFSET(Data!$A$1,0,MATCH(AG61&amp;" qualify",Data!$1:$1,0)-1,1000,1),2))</f>
        <v>0</v>
      </c>
      <c r="AL61" s="9">
        <f t="shared" ca="1" si="92"/>
        <v>0</v>
      </c>
      <c r="AM61" s="23">
        <f t="shared" ca="1" si="93"/>
        <v>0.8</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Xtra10139</v>
      </c>
      <c r="AQ61" s="23" t="str">
        <f t="shared" ca="1" si="24"/>
        <v>AT&amp;T TV Now XtraSpectrum TV Essentials10139</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675</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60</v>
      </c>
      <c r="Y62" s="9">
        <f ca="1">COUNTIFS(OFFSET(Data!$A$1,0,MATCH($W62&amp;" qualify",Data!$1:$1,0)-1,1000,1),1)</f>
        <v>4</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0.4</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Philo420</v>
      </c>
      <c r="AQ62" s="23" t="str">
        <f t="shared" ca="1" si="24"/>
        <v>Philo420</v>
      </c>
      <c r="AR62" s="9" t="str">
        <f ca="1">IF(AND(Y62=0,AA62=0),"",IF(A62="1a",W62,IF(AG62="","",IF(OR(ISNUMBER(MATCH(AP62,AP$21:AP61,0)),ISNUMBER(MATCH(AQ62,AP$21:AP61,0))),"",W62&amp;"/"&amp;AG62))))</f>
        <v>Philo</v>
      </c>
      <c r="AS62" s="9">
        <f t="shared" ca="1" si="94"/>
        <v>60</v>
      </c>
      <c r="AT62" s="9">
        <f t="shared" ca="1" si="95"/>
        <v>4</v>
      </c>
      <c r="AU62" s="14">
        <f t="shared" ca="1" si="96"/>
        <v>20</v>
      </c>
      <c r="AV62" s="23">
        <f t="shared" ca="1" si="97"/>
        <v>0.4</v>
      </c>
      <c r="AW62" s="68">
        <f t="shared" ca="1" si="98"/>
        <v>5</v>
      </c>
      <c r="AX62" s="8">
        <f t="shared" ca="1" si="25"/>
        <v>0</v>
      </c>
      <c r="AY62" s="117">
        <f t="shared" ca="1" si="99"/>
        <v>12</v>
      </c>
      <c r="AZ62" s="118">
        <f t="shared" ca="1" si="100"/>
        <v>0.6</v>
      </c>
      <c r="BA62" s="118">
        <f t="shared" ca="1" si="101"/>
        <v>6.4171122994652413E-2</v>
      </c>
      <c r="BB62" s="118">
        <f t="shared" ca="1" si="102"/>
        <v>0.6</v>
      </c>
      <c r="BC62" s="118">
        <f t="shared" ca="1" si="103"/>
        <v>0.33208556149732621</v>
      </c>
      <c r="BD62" s="9">
        <f ca="1">IF($AR62="","",RANK(BC62,BC$22:BC$81,1)+COUNTIF(BC$22:BC62,BC62)-1)</f>
        <v>18</v>
      </c>
      <c r="BE62" s="118">
        <f t="shared" ca="1" si="104"/>
        <v>0.33208556149732621</v>
      </c>
      <c r="BF62" s="9">
        <f ca="1">IF($AR62="","",RANK(BE62,BE$22:BE$81,1)+COUNTIF(BE$22:BE62,BE62)-1)</f>
        <v>18</v>
      </c>
    </row>
    <row r="63" spans="1:58" x14ac:dyDescent="0.4">
      <c r="A63" s="63" t="s">
        <v>675</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3</v>
      </c>
      <c r="Z63" s="14">
        <f t="shared" si="22"/>
        <v>30</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0.4</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2">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Orange435</v>
      </c>
      <c r="AQ63" s="23" t="str">
        <f t="shared" ca="1" si="24"/>
        <v>Sling Orange435</v>
      </c>
      <c r="AR63" s="9" t="str">
        <f ca="1">IF(AND(Y63=0,AA63=0),"",IF(A63="1a",W63,IF(AG63="","",IF(OR(ISNUMBER(MATCH(AP63,AP$21:AP62,0)),ISNUMBER(MATCH(AQ63,AP$21:AP62,0))),"",W63&amp;"/"&amp;AG63))))</f>
        <v>Sling Orange</v>
      </c>
      <c r="AS63" s="9">
        <f t="shared" ca="1" si="94"/>
        <v>33</v>
      </c>
      <c r="AT63" s="9">
        <f t="shared" ca="1" si="95"/>
        <v>4</v>
      </c>
      <c r="AU63" s="14">
        <f t="shared" ca="1" si="96"/>
        <v>35</v>
      </c>
      <c r="AV63" s="23">
        <f t="shared" ca="1" si="97"/>
        <v>0.4</v>
      </c>
      <c r="AW63" s="68">
        <f t="shared" ca="1" si="98"/>
        <v>8.75</v>
      </c>
      <c r="AX63" s="8">
        <f t="shared" ca="1" si="25"/>
        <v>1</v>
      </c>
      <c r="AY63" s="117">
        <f t="shared" ca="1" si="99"/>
        <v>27</v>
      </c>
      <c r="AZ63" s="118">
        <f t="shared" ca="1" si="100"/>
        <v>0.6</v>
      </c>
      <c r="BA63" s="118">
        <f t="shared" ca="1" si="101"/>
        <v>0.14438502673796791</v>
      </c>
      <c r="BB63" s="118">
        <f t="shared" ca="1" si="102"/>
        <v>0.6</v>
      </c>
      <c r="BC63" s="118">
        <f t="shared" ca="1" si="103"/>
        <v>0.37219251336898396</v>
      </c>
      <c r="BD63" s="9">
        <f ca="1">IF($AR63="","",RANK(BC63,BC$22:BC$81,1)+COUNTIF(BC$22:BC63,BC63)-1)</f>
        <v>25</v>
      </c>
      <c r="BE63" s="118">
        <f t="shared" ca="1" si="104"/>
        <v>0.37219251336898396</v>
      </c>
      <c r="BF63" s="9">
        <f ca="1">IF($AR63="","",RANK(BE63,BE$22:BE$81,1)+COUNTIF(BE$22:BE63,BE63)-1)</f>
        <v>25</v>
      </c>
    </row>
    <row r="64" spans="1:58" x14ac:dyDescent="0.4">
      <c r="A64" s="63" t="s">
        <v>675</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5</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0.6</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2">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Blue635</v>
      </c>
      <c r="AQ64" s="23" t="str">
        <f t="shared" ca="1" si="24"/>
        <v>Sling Blue635</v>
      </c>
      <c r="AR64" s="9" t="str">
        <f ca="1">IF(AND(Y64=0,AA64=0),"",IF(A64="1a",W64,IF(AG64="","",IF(OR(ISNUMBER(MATCH(AP64,AP$21:AP63,0)),ISNUMBER(MATCH(AQ64,AP$21:AP63,0))),"",W64&amp;"/"&amp;AG64))))</f>
        <v>Sling Blue</v>
      </c>
      <c r="AS64" s="9">
        <f t="shared" ca="1" si="94"/>
        <v>48</v>
      </c>
      <c r="AT64" s="9">
        <f t="shared" ca="1" si="95"/>
        <v>6</v>
      </c>
      <c r="AU64" s="14">
        <f t="shared" ca="1" si="96"/>
        <v>35</v>
      </c>
      <c r="AV64" s="23">
        <f t="shared" ca="1" si="97"/>
        <v>0.6</v>
      </c>
      <c r="AW64" s="68">
        <f t="shared" ca="1" si="98"/>
        <v>5.833333333333333</v>
      </c>
      <c r="AX64" s="8">
        <f t="shared" ca="1" si="25"/>
        <v>1</v>
      </c>
      <c r="AY64" s="117">
        <f t="shared" ca="1" si="99"/>
        <v>27</v>
      </c>
      <c r="AZ64" s="118">
        <f t="shared" ca="1" si="100"/>
        <v>0.4</v>
      </c>
      <c r="BA64" s="118">
        <f t="shared" ca="1" si="101"/>
        <v>0.14438502673796791</v>
      </c>
      <c r="BB64" s="118">
        <f t="shared" ca="1" si="102"/>
        <v>0.4</v>
      </c>
      <c r="BC64" s="118">
        <f t="shared" ca="1" si="103"/>
        <v>0.27219251336898398</v>
      </c>
      <c r="BD64" s="9">
        <f ca="1">IF($AR64="","",RANK(BC64,BC$22:BC$81,1)+COUNTIF(BC$22:BC64,BC64)-1)</f>
        <v>8</v>
      </c>
      <c r="BE64" s="118">
        <f t="shared" ca="1" si="104"/>
        <v>0.27219251336898398</v>
      </c>
      <c r="BF64" s="9">
        <f ca="1">IF($AR64="","",RANK(BE64,BE$22:BE$81,1)+COUNTIF(BE$22:BE64,BE64)-1)</f>
        <v>8</v>
      </c>
    </row>
    <row r="65" spans="1:58" x14ac:dyDescent="0.4">
      <c r="A65" s="63" t="s">
        <v>675</v>
      </c>
      <c r="B65" s="128"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58</v>
      </c>
      <c r="Y65" s="9">
        <f ca="1">COUNTIFS(OFFSET(Data!$A$1,0,MATCH($W65&amp;" qualify",Data!$1:$1,0)-1,1000,1),1)</f>
        <v>7</v>
      </c>
      <c r="Z65" s="14">
        <f t="shared" si="22"/>
        <v>65</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0.7</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2">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AT&amp;T TV Now Plus765</v>
      </c>
      <c r="AQ65" s="23" t="str">
        <f t="shared" ca="1" si="24"/>
        <v>AT&amp;T TV Now Plus765</v>
      </c>
      <c r="AR65" s="9" t="str">
        <f ca="1">IF(AND(Y65=0,AA65=0),"",IF(A65="1a",W65,IF(AG65="","",IF(OR(ISNUMBER(MATCH(AP65,AP$21:AP64,0)),ISNUMBER(MATCH(AQ65,AP$21:AP64,0))),"",W65&amp;"/"&amp;AG65))))</f>
        <v>AT&amp;T TV Now Plus</v>
      </c>
      <c r="AS65" s="9">
        <f t="shared" ca="1" si="94"/>
        <v>58</v>
      </c>
      <c r="AT65" s="9">
        <f t="shared" ca="1" si="95"/>
        <v>7</v>
      </c>
      <c r="AU65" s="14">
        <f t="shared" ca="1" si="96"/>
        <v>65</v>
      </c>
      <c r="AV65" s="23">
        <f t="shared" ca="1" si="97"/>
        <v>0.7</v>
      </c>
      <c r="AW65" s="68">
        <f t="shared" ca="1" si="98"/>
        <v>9.2857142857142865</v>
      </c>
      <c r="AX65" s="8">
        <f t="shared" ca="1" si="25"/>
        <v>0</v>
      </c>
      <c r="AY65" s="117">
        <f t="shared" ca="1" si="99"/>
        <v>57</v>
      </c>
      <c r="AZ65" s="118">
        <f t="shared" ca="1" si="100"/>
        <v>0.30000000000000004</v>
      </c>
      <c r="BA65" s="118">
        <f t="shared" ca="1" si="101"/>
        <v>0.30481283422459893</v>
      </c>
      <c r="BB65" s="118">
        <f t="shared" ca="1" si="102"/>
        <v>0.30000000000000004</v>
      </c>
      <c r="BC65" s="118">
        <f t="shared" ca="1" si="103"/>
        <v>0.30240641711229949</v>
      </c>
      <c r="BD65" s="9">
        <f ca="1">IF($AR65="","",RANK(BC65,BC$22:BC$81,1)+COUNTIF(BC$22:BC65,BC65)-1)</f>
        <v>11</v>
      </c>
      <c r="BE65" s="118">
        <f t="shared" ca="1" si="104"/>
        <v>0.30240641711229949</v>
      </c>
      <c r="BF65" s="9">
        <f ca="1">IF($AR65="","",RANK(BE65,BE$22:BE$81,1)+COUNTIF(BE$22:BE65,BE65)-1)</f>
        <v>11</v>
      </c>
    </row>
    <row r="66" spans="1:58" x14ac:dyDescent="0.4">
      <c r="A66" s="63" t="s">
        <v>675</v>
      </c>
      <c r="B66" s="128"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75</v>
      </c>
      <c r="Y66" s="9">
        <f ca="1">COUNTIFS(OFFSET(Data!$A$1,0,MATCH($W66&amp;" qualify",Data!$1:$1,0)-1,1000,1),1)</f>
        <v>7</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0.7</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Max780</v>
      </c>
      <c r="AQ66" s="23" t="str">
        <f t="shared" ca="1" si="24"/>
        <v>AT&amp;T TV Now Max780</v>
      </c>
      <c r="AR66" s="9" t="str">
        <f ca="1">IF(AND(Y66=0,AA66=0),"",IF(A66="1a",W66,IF(AG66="","",IF(OR(ISNUMBER(MATCH(AP66,AP$21:AP65,0)),ISNUMBER(MATCH(AQ66,AP$21:AP65,0))),"",W66&amp;"/"&amp;AG66))))</f>
        <v>AT&amp;T TV Now Max</v>
      </c>
      <c r="AS66" s="9">
        <f t="shared" ca="1" si="94"/>
        <v>75</v>
      </c>
      <c r="AT66" s="9">
        <f t="shared" ca="1" si="95"/>
        <v>7</v>
      </c>
      <c r="AU66" s="14">
        <f t="shared" ca="1" si="96"/>
        <v>80</v>
      </c>
      <c r="AV66" s="23">
        <f t="shared" ca="1" si="97"/>
        <v>0.7</v>
      </c>
      <c r="AW66" s="68">
        <f t="shared" ca="1" si="98"/>
        <v>11.428571428571429</v>
      </c>
      <c r="AX66" s="8">
        <f t="shared" ca="1" si="25"/>
        <v>0</v>
      </c>
      <c r="AY66" s="117">
        <f t="shared" ca="1" si="99"/>
        <v>72</v>
      </c>
      <c r="AZ66" s="118">
        <f t="shared" ca="1" si="100"/>
        <v>0.30000000000000004</v>
      </c>
      <c r="BA66" s="118">
        <f t="shared" ca="1" si="101"/>
        <v>0.38502673796791442</v>
      </c>
      <c r="BB66" s="118">
        <f t="shared" ca="1" si="102"/>
        <v>0.30000000000000004</v>
      </c>
      <c r="BC66" s="118">
        <f t="shared" ca="1" si="103"/>
        <v>0.34251336898395723</v>
      </c>
      <c r="BD66" s="9">
        <f ca="1">IF($AR66="","",RANK(BC66,BC$22:BC$81,1)+COUNTIF(BC$22:BC66,BC66)-1)</f>
        <v>20</v>
      </c>
      <c r="BE66" s="118">
        <f t="shared" ca="1" si="104"/>
        <v>0.34251336898395723</v>
      </c>
      <c r="BF66" s="9">
        <f ca="1">IF($AR66="","",RANK(BE66,BE$22:BE$81,1)+COUNTIF(BE$22:BE66,BE66)-1)</f>
        <v>20</v>
      </c>
    </row>
    <row r="67" spans="1:58" x14ac:dyDescent="0.4">
      <c r="A67" s="63" t="s">
        <v>675</v>
      </c>
      <c r="B67" s="128"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75</v>
      </c>
      <c r="Y67" s="9">
        <f ca="1">COUNTIFS(OFFSET(Data!$A$1,0,MATCH($W67&amp;" qualify",Data!$1:$1,0)-1,1000,1),1)</f>
        <v>8</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0.8</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Entertainment893</v>
      </c>
      <c r="AQ67" s="23" t="str">
        <f t="shared" ca="1" si="24"/>
        <v>AT&amp;T TV Now Entertainment893</v>
      </c>
      <c r="AR67" s="9" t="str">
        <f ca="1">IF(AND(Y67=0,AA67=0),"",IF(A67="1a",W67,IF(AG67="","",IF(OR(ISNUMBER(MATCH(AP67,AP$21:AP66,0)),ISNUMBER(MATCH(AQ67,AP$21:AP66,0))),"",W67&amp;"/"&amp;AG67))))</f>
        <v>AT&amp;T TV Now Entertainment</v>
      </c>
      <c r="AS67" s="9">
        <f t="shared" ca="1" si="94"/>
        <v>75</v>
      </c>
      <c r="AT67" s="9">
        <f t="shared" ca="1" si="95"/>
        <v>8</v>
      </c>
      <c r="AU67" s="14">
        <f t="shared" ca="1" si="96"/>
        <v>93</v>
      </c>
      <c r="AV67" s="23">
        <f t="shared" ca="1" si="97"/>
        <v>0.8</v>
      </c>
      <c r="AW67" s="68">
        <f t="shared" ca="1" si="98"/>
        <v>11.625</v>
      </c>
      <c r="AX67" s="8">
        <f t="shared" ca="1" si="25"/>
        <v>0</v>
      </c>
      <c r="AY67" s="117">
        <f t="shared" ca="1" si="99"/>
        <v>85</v>
      </c>
      <c r="AZ67" s="118">
        <f t="shared" ca="1" si="100"/>
        <v>0.19999999999999996</v>
      </c>
      <c r="BA67" s="118">
        <f t="shared" ca="1" si="101"/>
        <v>0.45454545454545453</v>
      </c>
      <c r="BB67" s="118">
        <f t="shared" ca="1" si="102"/>
        <v>0.19999999999999996</v>
      </c>
      <c r="BC67" s="118">
        <f t="shared" ca="1" si="103"/>
        <v>0.32727272727272727</v>
      </c>
      <c r="BD67" s="9">
        <f ca="1">IF($AR67="","",RANK(BC67,BC$22:BC$81,1)+COUNTIF(BC$22:BC67,BC67)-1)</f>
        <v>16</v>
      </c>
      <c r="BE67" s="118">
        <f t="shared" ca="1" si="104"/>
        <v>0.32727272727272727</v>
      </c>
      <c r="BF67" s="9">
        <f ca="1">IF($AR67="","",RANK(BE67,BE$22:BE$81,1)+COUNTIF(BE$22:BE67,BE67)-1)</f>
        <v>16</v>
      </c>
    </row>
    <row r="68" spans="1:58" x14ac:dyDescent="0.4">
      <c r="A68" s="63" t="s">
        <v>675</v>
      </c>
      <c r="B68" s="128"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9</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0.9</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Choice9110</v>
      </c>
      <c r="AQ68" s="23" t="str">
        <f t="shared" ca="1" si="24"/>
        <v>AT&amp;T TV Now Choice9110</v>
      </c>
      <c r="AR68" s="9" t="str">
        <f ca="1">IF(AND(Y68=0,AA68=0),"",IF(A68="1a",W68,IF(AG68="","",IF(OR(ISNUMBER(MATCH(AP68,AP$21:AP67,0)),ISNUMBER(MATCH(AQ68,AP$21:AP67,0))),"",W68&amp;"/"&amp;AG68))))</f>
        <v>AT&amp;T TV Now Choice</v>
      </c>
      <c r="AS68" s="9">
        <f t="shared" ca="1" si="94"/>
        <v>99</v>
      </c>
      <c r="AT68" s="9">
        <f t="shared" ca="1" si="95"/>
        <v>9</v>
      </c>
      <c r="AU68" s="14">
        <f t="shared" ca="1" si="96"/>
        <v>110</v>
      </c>
      <c r="AV68" s="23">
        <f t="shared" ca="1" si="97"/>
        <v>0.9</v>
      </c>
      <c r="AW68" s="68">
        <f t="shared" ca="1" si="98"/>
        <v>12.222222222222221</v>
      </c>
      <c r="AX68" s="8">
        <f t="shared" ca="1" si="25"/>
        <v>0</v>
      </c>
      <c r="AY68" s="117">
        <f t="shared" ca="1" si="99"/>
        <v>102</v>
      </c>
      <c r="AZ68" s="118">
        <f t="shared" ca="1" si="100"/>
        <v>9.9999999999999978E-2</v>
      </c>
      <c r="BA68" s="118">
        <f t="shared" ca="1" si="101"/>
        <v>0.54545454545454541</v>
      </c>
      <c r="BB68" s="118">
        <f t="shared" ca="1" si="102"/>
        <v>9.9999999999999978E-2</v>
      </c>
      <c r="BC68" s="118">
        <f t="shared" ca="1" si="103"/>
        <v>0.3227272727272727</v>
      </c>
      <c r="BD68" s="9">
        <f ca="1">IF($AR68="","",RANK(BC68,BC$22:BC$81,1)+COUNTIF(BC$22:BC68,BC68)-1)</f>
        <v>14</v>
      </c>
      <c r="BE68" s="118">
        <f t="shared" ca="1" si="104"/>
        <v>0.3227272727272727</v>
      </c>
      <c r="BF68" s="9">
        <f ca="1">IF($AR68="","",RANK(BE68,BE$22:BE$81,1)+COUNTIF(BE$22:BE68,BE68)-1)</f>
        <v>14</v>
      </c>
    </row>
    <row r="69" spans="1:58" x14ac:dyDescent="0.4">
      <c r="A69" s="63" t="s">
        <v>675</v>
      </c>
      <c r="B69" s="128"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128</v>
      </c>
      <c r="Y69" s="9">
        <f ca="1">COUNTIFS(OFFSET(Data!$A$1,0,MATCH($W69&amp;" qualify",Data!$1:$1,0)-1,1000,1),1)</f>
        <v>10</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Xtra10124</v>
      </c>
      <c r="AQ69" s="23" t="str">
        <f t="shared" ca="1" si="24"/>
        <v>AT&amp;T TV Now Xtra10124</v>
      </c>
      <c r="AR69" s="9" t="str">
        <f ca="1">IF(AND(Y69=0,AA69=0),"",IF(A69="1a",W69,IF(AG69="","",IF(OR(ISNUMBER(MATCH(AP69,AP$21:AP68,0)),ISNUMBER(MATCH(AQ69,AP$21:AP68,0))),"",W69&amp;"/"&amp;AG69))))</f>
        <v>AT&amp;T TV Now Xtra</v>
      </c>
      <c r="AS69" s="9">
        <f t="shared" ca="1" si="94"/>
        <v>128</v>
      </c>
      <c r="AT69" s="9">
        <f t="shared" ca="1" si="95"/>
        <v>10</v>
      </c>
      <c r="AU69" s="14">
        <f t="shared" ca="1" si="96"/>
        <v>124</v>
      </c>
      <c r="AV69" s="23">
        <f t="shared" ca="1" si="97"/>
        <v>1</v>
      </c>
      <c r="AW69" s="68">
        <f t="shared" ca="1" si="98"/>
        <v>12.4</v>
      </c>
      <c r="AX69" s="8">
        <f t="shared" ca="1" si="25"/>
        <v>0</v>
      </c>
      <c r="AY69" s="117">
        <f t="shared" ca="1" si="99"/>
        <v>116</v>
      </c>
      <c r="AZ69" s="118">
        <f t="shared" ca="1" si="100"/>
        <v>0</v>
      </c>
      <c r="BA69" s="118">
        <f t="shared" ca="1" si="101"/>
        <v>0.6203208556149733</v>
      </c>
      <c r="BB69" s="118">
        <f t="shared" ca="1" si="102"/>
        <v>0</v>
      </c>
      <c r="BC69" s="118">
        <f t="shared" ca="1" si="103"/>
        <v>0.31016042780748665</v>
      </c>
      <c r="BD69" s="9">
        <f ca="1">IF($AR69="","",RANK(BC69,BC$22:BC$81,1)+COUNTIF(BC$22:BC69,BC69)-1)</f>
        <v>12</v>
      </c>
      <c r="BE69" s="118">
        <f t="shared" ca="1" si="104"/>
        <v>0.31016042780748665</v>
      </c>
      <c r="BF69" s="9">
        <f ca="1">IF($AR69="","",RANK(BE69,BE$22:BE$81,1)+COUNTIF(BE$22:BE69,BE69)-1)</f>
        <v>12</v>
      </c>
    </row>
    <row r="70" spans="1:58" x14ac:dyDescent="0.4">
      <c r="A70" s="63" t="s">
        <v>675</v>
      </c>
      <c r="B70" s="128"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138</v>
      </c>
      <c r="Y70" s="9">
        <f ca="1">COUNTIFS(OFFSET(Data!$A$1,0,MATCH($W70&amp;" qualify",Data!$1:$1,0)-1,1000,1),1)</f>
        <v>10</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Ultimate10135</v>
      </c>
      <c r="AQ70" s="23" t="str">
        <f t="shared" ca="1" si="24"/>
        <v>AT&amp;T TV Now Ultimate10135</v>
      </c>
      <c r="AR70" s="9" t="str">
        <f ca="1">IF(AND(Y70=0,AA70=0),"",IF(A70="1a",W70,IF(AG70="","",IF(OR(ISNUMBER(MATCH(AP70,AP$21:AP69,0)),ISNUMBER(MATCH(AQ70,AP$21:AP69,0))),"",W70&amp;"/"&amp;AG70))))</f>
        <v>AT&amp;T TV Now Ultimate</v>
      </c>
      <c r="AS70" s="9">
        <f t="shared" ca="1" si="94"/>
        <v>138</v>
      </c>
      <c r="AT70" s="9">
        <f t="shared" ca="1" si="95"/>
        <v>10</v>
      </c>
      <c r="AU70" s="14">
        <f t="shared" ca="1" si="96"/>
        <v>135</v>
      </c>
      <c r="AV70" s="23">
        <f t="shared" ca="1" si="97"/>
        <v>1</v>
      </c>
      <c r="AW70" s="68">
        <f t="shared" ca="1" si="98"/>
        <v>13.5</v>
      </c>
      <c r="AX70" s="8">
        <f t="shared" ca="1" si="25"/>
        <v>0</v>
      </c>
      <c r="AY70" s="117">
        <f t="shared" ca="1" si="99"/>
        <v>127</v>
      </c>
      <c r="AZ70" s="118">
        <f t="shared" ca="1" si="100"/>
        <v>0</v>
      </c>
      <c r="BA70" s="118">
        <f t="shared" ca="1" si="101"/>
        <v>0.67914438502673802</v>
      </c>
      <c r="BB70" s="118">
        <f t="shared" ca="1" si="102"/>
        <v>0</v>
      </c>
      <c r="BC70" s="118">
        <f t="shared" ca="1" si="103"/>
        <v>0.33957219251336901</v>
      </c>
      <c r="BD70" s="9">
        <f ca="1">IF($AR70="","",RANK(BC70,BC$22:BC$81,1)+COUNTIF(BC$22:BC70,BC70)-1)</f>
        <v>19</v>
      </c>
      <c r="BE70" s="118">
        <f t="shared" ca="1" si="104"/>
        <v>0.33957219251336901</v>
      </c>
      <c r="BF70" s="9">
        <f ca="1">IF($AR70="","",RANK(BE70,BE$22:BE$81,1)+COUNTIF(BE$22:BE70,BE70)-1)</f>
        <v>19</v>
      </c>
    </row>
    <row r="71" spans="1:58" x14ac:dyDescent="0.4">
      <c r="A71" s="63" t="s">
        <v>675</v>
      </c>
      <c r="B71" s="128"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108</v>
      </c>
      <c r="Y71" s="9">
        <f ca="1">COUNTIFS(OFFSET(Data!$A$1,0,MATCH($W71&amp;" qualify",Data!$1:$1,0)-1,1000,1),1)</f>
        <v>7</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0.7</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Optimo Mas786</v>
      </c>
      <c r="AQ71" s="23" t="str">
        <f t="shared" ca="1" si="24"/>
        <v>AT&amp;T TV Now Optimo Mas786</v>
      </c>
      <c r="AR71" s="9" t="str">
        <f ca="1">IF(AND(Y71=0,AA71=0),"",IF(A71="1a",W71,IF(AG71="","",IF(OR(ISNUMBER(MATCH(AP71,AP$21:AP70,0)),ISNUMBER(MATCH(AQ71,AP$21:AP70,0))),"",W71&amp;"/"&amp;AG71))))</f>
        <v>AT&amp;T TV Now Optimo Mas</v>
      </c>
      <c r="AS71" s="9">
        <f t="shared" ca="1" si="94"/>
        <v>108</v>
      </c>
      <c r="AT71" s="9">
        <f t="shared" ca="1" si="95"/>
        <v>7</v>
      </c>
      <c r="AU71" s="14">
        <f t="shared" ca="1" si="96"/>
        <v>86</v>
      </c>
      <c r="AV71" s="23">
        <f t="shared" ca="1" si="97"/>
        <v>0.7</v>
      </c>
      <c r="AW71" s="68">
        <f t="shared" ca="1" si="98"/>
        <v>12.285714285714286</v>
      </c>
      <c r="AX71" s="8">
        <f t="shared" ca="1" si="25"/>
        <v>0</v>
      </c>
      <c r="AY71" s="117">
        <f t="shared" ca="1" si="99"/>
        <v>78</v>
      </c>
      <c r="AZ71" s="118">
        <f t="shared" ca="1" si="100"/>
        <v>0.30000000000000004</v>
      </c>
      <c r="BA71" s="118">
        <f t="shared" ca="1" si="101"/>
        <v>0.41711229946524064</v>
      </c>
      <c r="BB71" s="118">
        <f t="shared" ca="1" si="102"/>
        <v>0.30000000000000004</v>
      </c>
      <c r="BC71" s="118">
        <f t="shared" ca="1" si="103"/>
        <v>0.35855614973262034</v>
      </c>
      <c r="BD71" s="9">
        <f ca="1">IF($AR71="","",RANK(BC71,BC$22:BC$81,1)+COUNTIF(BC$22:BC71,BC71)-1)</f>
        <v>22</v>
      </c>
      <c r="BE71" s="118">
        <f t="shared" ca="1" si="104"/>
        <v>0.35855614973262034</v>
      </c>
      <c r="BF71" s="9">
        <f ca="1">IF($AR71="","",RANK(BE71,BE$22:BE$81,1)+COUNTIF(BE$22:BE71,BE71)-1)</f>
        <v>22</v>
      </c>
    </row>
    <row r="72" spans="1:58" x14ac:dyDescent="0.4">
      <c r="A72" s="63" t="s">
        <v>675</v>
      </c>
      <c r="B72" s="128"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89</v>
      </c>
      <c r="Y72" s="9">
        <f ca="1">COUNTIFS(OFFSET(Data!$A$1,0,MATCH($W72&amp;" qualify",Data!$1:$1,0)-1,1000,1),1)</f>
        <v>7</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0.7</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YouTube TV750</v>
      </c>
      <c r="AQ72" s="23" t="str">
        <f t="shared" ca="1" si="24"/>
        <v>YouTube TV750</v>
      </c>
      <c r="AR72" s="9" t="str">
        <f ca="1">IF(AND(Y72=0,AA72=0),"",IF(A72="1a",W72,IF(AG72="","",IF(OR(ISNUMBER(MATCH(AP72,AP$21:AP71,0)),ISNUMBER(MATCH(AQ72,AP$21:AP71,0))),"",W72&amp;"/"&amp;AG72))))</f>
        <v>YouTube TV</v>
      </c>
      <c r="AS72" s="9">
        <f t="shared" ca="1" si="94"/>
        <v>89</v>
      </c>
      <c r="AT72" s="9">
        <f t="shared" ca="1" si="95"/>
        <v>7</v>
      </c>
      <c r="AU72" s="14">
        <f t="shared" ca="1" si="96"/>
        <v>50</v>
      </c>
      <c r="AV72" s="23">
        <f t="shared" ca="1" si="97"/>
        <v>0.7</v>
      </c>
      <c r="AW72" s="68">
        <f t="shared" ca="1" si="98"/>
        <v>7.1428571428571432</v>
      </c>
      <c r="AX72" s="8">
        <f t="shared" ca="1" si="25"/>
        <v>0</v>
      </c>
      <c r="AY72" s="117">
        <f t="shared" ca="1" si="99"/>
        <v>42</v>
      </c>
      <c r="AZ72" s="118">
        <f t="shared" ca="1" si="100"/>
        <v>0.30000000000000004</v>
      </c>
      <c r="BA72" s="118">
        <f t="shared" ca="1" si="101"/>
        <v>0.22459893048128343</v>
      </c>
      <c r="BB72" s="118">
        <f t="shared" ca="1" si="102"/>
        <v>0.30000000000000004</v>
      </c>
      <c r="BC72" s="118">
        <f t="shared" ca="1" si="103"/>
        <v>0.26229946524064174</v>
      </c>
      <c r="BD72" s="9">
        <f ca="1">IF($AR72="","",RANK(BC72,BC$22:BC$81,1)+COUNTIF(BC$22:BC72,BC72)-1)</f>
        <v>7</v>
      </c>
      <c r="BE72" s="118">
        <f t="shared" ca="1" si="104"/>
        <v>0.26229946524064174</v>
      </c>
      <c r="BF72" s="9">
        <f ca="1">IF($AR72="","",RANK(BE72,BE$22:BE$81,1)+COUNTIF(BE$22:BE72,BE72)-1)</f>
        <v>7</v>
      </c>
    </row>
    <row r="73" spans="1:58" x14ac:dyDescent="0.4">
      <c r="A73" s="63" t="s">
        <v>675</v>
      </c>
      <c r="B73" s="128"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7</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2">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Hulu with Live TV863</v>
      </c>
      <c r="AQ73" s="23" t="str">
        <f t="shared" ca="1" si="24"/>
        <v>Hulu with Live TV863</v>
      </c>
      <c r="AR73" s="9" t="str">
        <f ca="1">IF(AND(Y73=0,AA73=0),"",IF(A73="1a",W73,IF(AG73="","",IF(OR(ISNUMBER(MATCH(AP73,AP$21:AP72,0)),ISNUMBER(MATCH(AQ73,AP$21:AP72,0))),"",W73&amp;"/"&amp;AG73))))</f>
        <v>Hulu with Live TV</v>
      </c>
      <c r="AS73" s="9">
        <f t="shared" ca="1" si="94"/>
        <v>69</v>
      </c>
      <c r="AT73" s="9">
        <f t="shared" ca="1" si="95"/>
        <v>8</v>
      </c>
      <c r="AU73" s="14">
        <f t="shared" ca="1" si="96"/>
        <v>63</v>
      </c>
      <c r="AV73" s="23">
        <f t="shared" ca="1" si="97"/>
        <v>0.8</v>
      </c>
      <c r="AW73" s="68">
        <f t="shared" ca="1" si="98"/>
        <v>7.875</v>
      </c>
      <c r="AX73" s="8">
        <f t="shared" ca="1" si="25"/>
        <v>1</v>
      </c>
      <c r="AY73" s="117">
        <f t="shared" ca="1" si="99"/>
        <v>55</v>
      </c>
      <c r="AZ73" s="118">
        <f t="shared" ca="1" si="100"/>
        <v>0.19999999999999996</v>
      </c>
      <c r="BA73" s="118">
        <f t="shared" ca="1" si="101"/>
        <v>0.29411764705882354</v>
      </c>
      <c r="BB73" s="118">
        <f t="shared" ca="1" si="102"/>
        <v>0.19999999999999996</v>
      </c>
      <c r="BC73" s="118">
        <f t="shared" ca="1" si="103"/>
        <v>0.24705882352941175</v>
      </c>
      <c r="BD73" s="9">
        <f ca="1">IF($AR73="","",RANK(BC73,BC$22:BC$81,1)+COUNTIF(BC$22:BC73,BC73)-1)</f>
        <v>5</v>
      </c>
      <c r="BE73" s="118">
        <f t="shared" ca="1" si="104"/>
        <v>0.24705882352941175</v>
      </c>
      <c r="BF73" s="9">
        <f ca="1">IF($AR73="","",RANK(BE73,BE$22:BE$81,1)+COUNTIF(BE$22:BE73,BE73)-1)</f>
        <v>5</v>
      </c>
    </row>
    <row r="74" spans="1:58" x14ac:dyDescent="0.4">
      <c r="A74" s="63" t="s">
        <v>675</v>
      </c>
      <c r="B74" s="128"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68" t="str">
        <f t="shared" ca="1" si="98"/>
        <v/>
      </c>
      <c r="AX74" s="8">
        <f t="shared" ca="1" si="25"/>
        <v>0</v>
      </c>
      <c r="AY74" s="117" t="str">
        <f t="shared" ca="1" si="99"/>
        <v/>
      </c>
      <c r="AZ74" s="118" t="str">
        <f t="shared" ca="1" si="100"/>
        <v/>
      </c>
      <c r="BA74" s="118" t="str">
        <f t="shared" ca="1" si="101"/>
        <v/>
      </c>
      <c r="BB74" s="118" t="str">
        <f t="shared" ca="1" si="102"/>
        <v/>
      </c>
      <c r="BC74" s="118" t="str">
        <f t="shared" ca="1" si="103"/>
        <v/>
      </c>
      <c r="BD74" s="9" t="str">
        <f ca="1">IF($AR74="","",RANK(BC74,BC$22:BC$81,1)+COUNTIF(BC$22:BC74,BC74)-1)</f>
        <v/>
      </c>
      <c r="BE74" s="118" t="str">
        <f t="shared" ca="1" si="104"/>
        <v/>
      </c>
      <c r="BF74" s="9" t="str">
        <f ca="1">IF($AR74="","",RANK(BE74,BE$22:BE$81,1)+COUNTIF(BE$22:BE74,BE74)-1)</f>
        <v/>
      </c>
    </row>
    <row r="75" spans="1:58" x14ac:dyDescent="0.4">
      <c r="A75" s="63" t="s">
        <v>675</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97</v>
      </c>
      <c r="Y75" s="9">
        <f ca="1">COUNTIFS(OFFSET(Data!$A$1,0,MATCH($W75&amp;" qualify",Data!$1:$1,0)-1,1000,1),1)</f>
        <v>6</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0.7</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97</v>
      </c>
      <c r="AT75" s="9">
        <f t="shared" ca="1" si="95"/>
        <v>7</v>
      </c>
      <c r="AU75" s="14">
        <f t="shared" ca="1" si="96"/>
        <v>61</v>
      </c>
      <c r="AV75" s="23">
        <f t="shared" ca="1" si="97"/>
        <v>0.7</v>
      </c>
      <c r="AW75" s="68">
        <f t="shared" ca="1" si="98"/>
        <v>8.7142857142857135</v>
      </c>
      <c r="AX75" s="8">
        <f t="shared" ca="1" si="25"/>
        <v>1</v>
      </c>
      <c r="AY75" s="117">
        <f t="shared" ca="1" si="99"/>
        <v>53</v>
      </c>
      <c r="AZ75" s="118">
        <f t="shared" ca="1" si="100"/>
        <v>0.30000000000000004</v>
      </c>
      <c r="BA75" s="118">
        <f t="shared" ca="1" si="101"/>
        <v>0.28342245989304815</v>
      </c>
      <c r="BB75" s="118">
        <f t="shared" ca="1" si="102"/>
        <v>0.30000000000000004</v>
      </c>
      <c r="BC75" s="118">
        <f t="shared" ca="1" si="103"/>
        <v>0.2917112299465241</v>
      </c>
      <c r="BD75" s="9">
        <f ca="1">IF($AR75="","",RANK(BC75,BC$22:BC$81,1)+COUNTIF(BC$22:BC75,BC75)-1)</f>
        <v>10</v>
      </c>
      <c r="BE75" s="118">
        <f t="shared" ca="1" si="104"/>
        <v>0.2917112299465241</v>
      </c>
      <c r="BF75" s="9">
        <f ca="1">IF($AR75="","",RANK(BE75,BE$22:BE$81,1)+COUNTIF(BE$22:BE75,BE75)-1)</f>
        <v>10</v>
      </c>
    </row>
    <row r="76" spans="1:58" x14ac:dyDescent="0.4">
      <c r="A76" s="63" t="s">
        <v>675</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v>
      </c>
      <c r="AW76" s="68">
        <f t="shared" ca="1" si="98"/>
        <v>7.5</v>
      </c>
      <c r="AX76" s="8">
        <f t="shared" ca="1" si="25"/>
        <v>0</v>
      </c>
      <c r="AY76" s="117">
        <f t="shared" ca="1" si="99"/>
        <v>7</v>
      </c>
      <c r="AZ76" s="118">
        <f t="shared" ca="1" si="100"/>
        <v>0.8</v>
      </c>
      <c r="BA76" s="118">
        <f t="shared" ca="1" si="101"/>
        <v>3.7433155080213901E-2</v>
      </c>
      <c r="BB76" s="118">
        <f t="shared" ca="1" si="102"/>
        <v>0.8</v>
      </c>
      <c r="BC76" s="118">
        <f t="shared" ca="1" si="103"/>
        <v>0.41871657754010699</v>
      </c>
      <c r="BD76" s="9">
        <f ca="1">IF($AR76="","",RANK(BC76,BC$22:BC$81,1)+COUNTIF(BC$22:BC76,BC76)-1)</f>
        <v>31</v>
      </c>
      <c r="BE76" s="118">
        <f t="shared" ca="1" si="104"/>
        <v>0.41871657754010699</v>
      </c>
      <c r="BF76" s="9">
        <f ca="1">IF($AR76="","",RANK(BE76,BE$22:BE$81,1)+COUNTIF(BE$22:BE76,BE76)-1)</f>
        <v>31</v>
      </c>
    </row>
    <row r="77" spans="1:58" x14ac:dyDescent="0.4">
      <c r="A77" s="63" t="s">
        <v>675</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675</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13</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13</v>
      </c>
      <c r="AT78" s="9">
        <f t="shared" ref="AT78:AT80" ca="1" si="134">IF(AR78="","",Y78+AA78+AI78+AK78)</f>
        <v>1</v>
      </c>
      <c r="AU78" s="14">
        <f t="shared" ref="AU78:AU80" ca="1" si="135">IF(AR78="","",Z78+AE78+AJ78+AO78)</f>
        <v>8</v>
      </c>
      <c r="AV78" s="23">
        <f t="shared" ref="AV78:AV80" ca="1" si="136">IF(AR78="","",IF($B$2=0,0,AT78/$B$2))</f>
        <v>0.1</v>
      </c>
      <c r="AW78" s="68">
        <f t="shared" ref="AW78:AW80" ca="1" si="137">IF(AT78=0,"",IF(AT78="","",AU78/AT78))</f>
        <v>8</v>
      </c>
      <c r="AX78" s="8">
        <f t="shared" ref="AX78:AX80" ca="1" si="138">AB78+AK78</f>
        <v>1</v>
      </c>
      <c r="AY78" s="117">
        <f t="shared" ref="AY78:AY80" ca="1" si="139">IF($AR78="","",ABS(AU78-AY$20))</f>
        <v>0</v>
      </c>
      <c r="AZ78" s="118">
        <f t="shared" ref="AZ78:AZ80" ca="1" si="140">IF($AR78="","",ABS(AV78-AZ$20))</f>
        <v>0.9</v>
      </c>
      <c r="BA78" s="118">
        <f t="shared" ref="BA78:BA80" ca="1" si="141">IF($AR78="","",AY78/BA$20)</f>
        <v>0</v>
      </c>
      <c r="BB78" s="118">
        <f t="shared" ref="BB78:BB80" ca="1" si="142">IF($AR78="","",AZ78/BB$20)</f>
        <v>0.9</v>
      </c>
      <c r="BC78" s="118">
        <f t="shared" ref="BC78:BC80" ca="1" si="143">IF($AR78="","",AVERAGE(BA78:BB78))</f>
        <v>0.45</v>
      </c>
      <c r="BD78" s="9">
        <f ca="1">IF($AR78="","",RANK(BC78,BC$22:BC$81,1)+COUNTIF(BC$22:BC78,BC78)-1)</f>
        <v>32</v>
      </c>
      <c r="BE78" s="118">
        <f t="shared" ref="BE78:BE80" ca="1" si="144">IF($AR78="","",(BA78*(price_weight_used/100))+(BB78*(100-price_weight_used)/100))</f>
        <v>0.45</v>
      </c>
      <c r="BF78" s="9">
        <f ca="1">IF($AR78="","",RANK(BE78,BE$22:BE$81,1)+COUNTIF(BE$22:BE78,BE78)-1)</f>
        <v>32</v>
      </c>
    </row>
    <row r="79" spans="1:58" x14ac:dyDescent="0.4">
      <c r="A79" s="63" t="s">
        <v>675</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67</v>
      </c>
      <c r="Y79" s="9">
        <f ca="1">COUNTIFS(OFFSET(Data!$A$1,0,MATCH($W79&amp;" qualify",Data!$1:$1,0)-1,1000,1),1)</f>
        <v>4</v>
      </c>
      <c r="Z79" s="14">
        <f t="shared" si="125"/>
        <v>40</v>
      </c>
      <c r="AA79" s="9">
        <f ca="1">IF(OR(A79="1a2a",AG79=""),COUNTIFS(OFFSET(Data!$A$1,0,MATCH(W79&amp;" qualify",Data!$1:$1,0)-1,1000,1),2),IF(A79="12aa",COUNTIFS(OFFSET(Data!$A$1,0,MATCH(W79&amp;" qualify",Data!$1:$1,0)-1,1000,1),2,OFFSET(Data!$A$1,0,MATCH(AG79&amp;" qualify",Data!$1:$1,0)-1,1000,1),"&lt;&gt;1"),""))</f>
        <v>1</v>
      </c>
      <c r="AB79" s="9">
        <f t="shared" ca="1" si="126"/>
        <v>1</v>
      </c>
      <c r="AC79" s="23">
        <f t="shared" ca="1" si="127"/>
        <v>0.5</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Plus</v>
      </c>
      <c r="AE79" s="162">
        <f t="array" aca="1" ref="AE79" ca="1">SUM(IF(OFFSET(Service_DB,,,,1)=W79,IF(ISNUMBER(SEARCH(OFFSET(Service_DB,,1,,1),AD79)),OFFSET(Service_DB,,2,,1),0),0))</f>
        <v>10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Vidgo550</v>
      </c>
      <c r="AQ79" s="23" t="str">
        <f t="shared" ca="1" si="132"/>
        <v>Vidgo550</v>
      </c>
      <c r="AR79" s="9" t="str">
        <f ca="1">IF(AND(Y79=0,AA79=0),"",IF(A79="1a",W79,IF(AG79="","",IF(OR(ISNUMBER(MATCH(AP79,AP$21:AP78,0)),ISNUMBER(MATCH(AQ79,AP$21:AP78,0))),"",W79&amp;"/"&amp;AG79))))</f>
        <v>Vidgo</v>
      </c>
      <c r="AS79" s="9">
        <f t="shared" ca="1" si="133"/>
        <v>67</v>
      </c>
      <c r="AT79" s="9">
        <f t="shared" ca="1" si="134"/>
        <v>5</v>
      </c>
      <c r="AU79" s="14">
        <f t="shared" ca="1" si="135"/>
        <v>50</v>
      </c>
      <c r="AV79" s="23">
        <f t="shared" ca="1" si="136"/>
        <v>0.5</v>
      </c>
      <c r="AW79" s="68">
        <f t="shared" ca="1" si="137"/>
        <v>10</v>
      </c>
      <c r="AX79" s="8">
        <f t="shared" ca="1" si="138"/>
        <v>1</v>
      </c>
      <c r="AY79" s="117">
        <f t="shared" ca="1" si="139"/>
        <v>42</v>
      </c>
      <c r="AZ79" s="118">
        <f t="shared" ca="1" si="140"/>
        <v>0.5</v>
      </c>
      <c r="BA79" s="118">
        <f t="shared" ca="1" si="141"/>
        <v>0.22459893048128343</v>
      </c>
      <c r="BB79" s="118">
        <f t="shared" ca="1" si="142"/>
        <v>0.5</v>
      </c>
      <c r="BC79" s="118">
        <f t="shared" ca="1" si="143"/>
        <v>0.36229946524064172</v>
      </c>
      <c r="BD79" s="9">
        <f ca="1">IF($AR79="","",RANK(BC79,BC$22:BC$81,1)+COUNTIF(BC$22:BC79,BC79)-1)</f>
        <v>23</v>
      </c>
      <c r="BE79" s="118">
        <f t="shared" ca="1" si="144"/>
        <v>0.36229946524064172</v>
      </c>
      <c r="BF79" s="9">
        <f ca="1">IF($AR79="","",RANK(BE79,BE$22:BE$81,1)+COUNTIF(BE$22:BE79,BE79)-1)</f>
        <v>23</v>
      </c>
    </row>
    <row r="80" spans="1:58" x14ac:dyDescent="0.4">
      <c r="A80" s="63" t="s">
        <v>675</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675</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2</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0.3</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Essentials315</v>
      </c>
      <c r="AQ81" s="23" t="str">
        <f t="shared" ca="1" si="24"/>
        <v>Spectrum TV Essentials315</v>
      </c>
      <c r="AR81" s="9" t="str">
        <f ca="1">IF(AND(Y81=0,AA81=0),"",IF(A81="1a",W81,IF(AG81="","",IF(OR(ISNUMBER(MATCH(AP81,AP$21:AP77,0)),ISNUMBER(MATCH(AQ81,AP$21:AP77,0))),"",W81&amp;"/"&amp;AG81))))</f>
        <v>Spectrum TV Essentials</v>
      </c>
      <c r="AS81" s="9">
        <f t="shared" ca="1" si="94"/>
        <v>60</v>
      </c>
      <c r="AT81" s="9">
        <f t="shared" ca="1" si="95"/>
        <v>3</v>
      </c>
      <c r="AU81" s="14">
        <f t="shared" ca="1" si="96"/>
        <v>15</v>
      </c>
      <c r="AV81" s="23">
        <f t="shared" ca="1" si="97"/>
        <v>0.3</v>
      </c>
      <c r="AW81" s="68">
        <f t="shared" ca="1" si="98"/>
        <v>5</v>
      </c>
      <c r="AX81" s="8">
        <f t="shared" ca="1" si="25"/>
        <v>1</v>
      </c>
      <c r="AY81" s="117">
        <f t="shared" ca="1" si="99"/>
        <v>7</v>
      </c>
      <c r="AZ81" s="118">
        <f t="shared" ca="1" si="100"/>
        <v>0.7</v>
      </c>
      <c r="BA81" s="118">
        <f t="shared" ca="1" si="101"/>
        <v>3.7433155080213901E-2</v>
      </c>
      <c r="BB81" s="118">
        <f t="shared" ca="1" si="102"/>
        <v>0.7</v>
      </c>
      <c r="BC81" s="118">
        <f t="shared" ca="1" si="103"/>
        <v>0.36871657754010695</v>
      </c>
      <c r="BD81" s="9">
        <f ca="1">IF($AR81="","",RANK(BC81,BC$22:BC$81,1)+COUNTIF(BC$22:BC81,BC81)-1)</f>
        <v>24</v>
      </c>
      <c r="BE81" s="118">
        <f t="shared" ca="1" si="104"/>
        <v>0.36871657754010695</v>
      </c>
      <c r="BF81" s="9">
        <f ca="1">IF($AR81="","",RANK(BE81,BE$22:BE$81,1)+COUNTIF(BE$22:BE81,BE81)-1)</f>
        <v>24</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26"/>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478</v>
      </c>
      <c r="B1" s="106" t="s">
        <v>404</v>
      </c>
      <c r="C1" s="185" t="s">
        <v>184</v>
      </c>
      <c r="D1" s="125" t="s">
        <v>480</v>
      </c>
      <c r="E1" s="106" t="s">
        <v>409</v>
      </c>
      <c r="F1" s="106" t="s">
        <v>403</v>
      </c>
      <c r="G1" s="106" t="s">
        <v>610</v>
      </c>
      <c r="H1" s="25" t="s">
        <v>234</v>
      </c>
      <c r="I1" s="176" t="s">
        <v>792</v>
      </c>
      <c r="K1" s="70" t="s">
        <v>479</v>
      </c>
      <c r="L1" s="25" t="s">
        <v>86</v>
      </c>
      <c r="N1" s="39"/>
    </row>
    <row r="2" spans="1:15" ht="13.3" thickBot="1" x14ac:dyDescent="0.4">
      <c r="A2" s="71" t="str">
        <f>Services!A2</f>
        <v>Philo</v>
      </c>
      <c r="B2" s="28" t="s">
        <v>1</v>
      </c>
      <c r="C2" s="108">
        <f>Services!C2</f>
        <v>20</v>
      </c>
      <c r="D2" s="126" t="s">
        <v>401</v>
      </c>
      <c r="E2" s="124">
        <f ca="1">COUNTIFS(Data!$D$1:$D$1000,1,OFFSET(Data!$A$1,0,MATCH($A2,Data!$1:$1,0)-1,1000,1),B2)</f>
        <v>4</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5</v>
      </c>
      <c r="H2" s="28" t="str">
        <f>A2&amp;B2&amp;D2</f>
        <v>PhiloYesx</v>
      </c>
      <c r="I2" s="177">
        <f ca="1">COUNTIF(OFFSET(Data!$A$1,0,MATCH(A2,Data!$1:$1,0)-1,1000,1),B2)</f>
        <v>60</v>
      </c>
      <c r="J2" s="29"/>
      <c r="K2" s="28" t="s">
        <v>402</v>
      </c>
      <c r="L2" s="57">
        <f>SUMIF(D$2:D$114,"x",C$2:C$114)</f>
        <v>70</v>
      </c>
    </row>
    <row r="3" spans="1:15" ht="13.3" thickBot="1" x14ac:dyDescent="0.4">
      <c r="A3" s="71" t="str">
        <f>Services!A3</f>
        <v>Sling Orange</v>
      </c>
      <c r="B3" s="28" t="s">
        <v>1</v>
      </c>
      <c r="C3" s="108">
        <f>Services!C3</f>
        <v>30</v>
      </c>
      <c r="D3" s="126"/>
      <c r="E3" s="124">
        <f ca="1">COUNTIFS(Data!$D$1:$D$1000,1,OFFSET(Data!$A$1,0,MATCH($A3,Data!$1:$1,0)-1,1000,1),B3)</f>
        <v>3</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10</v>
      </c>
      <c r="H3" s="28" t="str">
        <f t="shared" ref="H3:H21" si="1">A3&amp;B3&amp;D3</f>
        <v>Sling OrangeYes</v>
      </c>
      <c r="I3" s="177">
        <f ca="1">COUNTIF(OFFSET(Data!$A$1,0,MATCH(A3,Data!$1:$1,0)-1,1000,1),B3)</f>
        <v>33</v>
      </c>
      <c r="K3" s="28" t="s">
        <v>409</v>
      </c>
      <c r="L3" s="115">
        <f ca="1">SUMIF(Data!D:D,1)</f>
        <v>10</v>
      </c>
      <c r="M3" s="35" t="s">
        <v>408</v>
      </c>
      <c r="N3" s="36">
        <f>COUNTA(Data!A:A,1)</f>
        <v>451</v>
      </c>
      <c r="O3" s="26" t="s">
        <v>410</v>
      </c>
    </row>
    <row r="4" spans="1:15" ht="13.3" thickBot="1" x14ac:dyDescent="0.4">
      <c r="A4" s="71" t="str">
        <f>Services!A4</f>
        <v>Sling Blue</v>
      </c>
      <c r="B4" s="28" t="s">
        <v>1</v>
      </c>
      <c r="C4" s="108">
        <f>Services!C4</f>
        <v>30</v>
      </c>
      <c r="D4" s="126"/>
      <c r="E4" s="124">
        <f ca="1">COUNTIFS(Data!$D$1:$D$1000,1,OFFSET(Data!$A$1,0,MATCH($A4,Data!$1:$1,0)-1,1000,1),B4)</f>
        <v>5</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6</v>
      </c>
      <c r="H4" s="28" t="str">
        <f t="shared" si="1"/>
        <v>Sling BlueYes</v>
      </c>
      <c r="I4" s="177">
        <f ca="1">COUNTIF(OFFSET(Data!$A$1,0,MATCH(A4,Data!$1:$1,0)-1,1000,1),B4)</f>
        <v>48</v>
      </c>
      <c r="K4" s="28" t="s">
        <v>419</v>
      </c>
      <c r="L4" s="58">
        <f ca="1">SUMIF(Data!AS:AS,1)</f>
        <v>10</v>
      </c>
      <c r="M4" s="35" t="s">
        <v>408</v>
      </c>
      <c r="N4" s="115">
        <f ca="1">COUNTIFS(Data!D:D,1)</f>
        <v>10</v>
      </c>
      <c r="O4" s="26" t="s">
        <v>411</v>
      </c>
    </row>
    <row r="5" spans="1:15" ht="13.3" thickBot="1" x14ac:dyDescent="0.4">
      <c r="A5" s="71" t="str">
        <f>Services!A5</f>
        <v>AT&amp;T TV Now Plus</v>
      </c>
      <c r="B5" s="28" t="s">
        <v>1</v>
      </c>
      <c r="C5" s="108">
        <f>Services!C5</f>
        <v>65</v>
      </c>
      <c r="D5" s="126"/>
      <c r="E5" s="124">
        <f ca="1">COUNTIFS(Data!$D$1:$D$1000,1,OFFSET(Data!$A$1,0,MATCH($A5,Data!$1:$1,0)-1,1000,1),B5)</f>
        <v>7</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9.2857142857142865</v>
      </c>
      <c r="H5" s="28" t="str">
        <f t="shared" si="1"/>
        <v>AT&amp;T TV Now PlusYes</v>
      </c>
      <c r="I5" s="177">
        <f ca="1">COUNTIF(OFFSET(Data!$A$1,0,MATCH(A5,Data!$1:$1,0)-1,1000,1),B5)</f>
        <v>58</v>
      </c>
      <c r="K5" s="28" t="s">
        <v>494</v>
      </c>
      <c r="L5" s="59">
        <f ca="1">IF(N4=0,0,L4/N4)</f>
        <v>1</v>
      </c>
    </row>
    <row r="6" spans="1:15" ht="13.3" thickBot="1" x14ac:dyDescent="0.4">
      <c r="A6" s="71" t="str">
        <f>Services!A6</f>
        <v>AT&amp;T TV Now Max</v>
      </c>
      <c r="B6" s="28" t="s">
        <v>1</v>
      </c>
      <c r="C6" s="108">
        <f>Services!C6</f>
        <v>80</v>
      </c>
      <c r="D6" s="126"/>
      <c r="E6" s="124">
        <f ca="1">COUNTIFS(Data!$D$1:$D$1000,1,OFFSET(Data!$A$1,0,MATCH($A6,Data!$1:$1,0)-1,1000,1),B6)</f>
        <v>7</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11.428571428571429</v>
      </c>
      <c r="H6" s="28" t="str">
        <f t="shared" si="1"/>
        <v>AT&amp;T TV Now MaxYes</v>
      </c>
      <c r="I6" s="177">
        <f ca="1">COUNTIF(OFFSET(Data!$A$1,0,MATCH(A6,Data!$1:$1,0)-1,1000,1),B6)</f>
        <v>75</v>
      </c>
      <c r="K6" s="28" t="s">
        <v>406</v>
      </c>
      <c r="L6" s="37">
        <f>COUNTIF($H:$H,"*"&amp;"Yesx")</f>
        <v>2</v>
      </c>
    </row>
    <row r="7" spans="1:15" ht="13.3" thickBot="1" x14ac:dyDescent="0.4">
      <c r="A7" s="71" t="str">
        <f>Services!A7</f>
        <v>AT&amp;T TV Now Entertainment</v>
      </c>
      <c r="B7" s="28" t="s">
        <v>1</v>
      </c>
      <c r="C7" s="108">
        <f>Services!C7</f>
        <v>93</v>
      </c>
      <c r="D7" s="126"/>
      <c r="E7" s="124">
        <f ca="1">COUNTIFS(Data!$D$1:$D$1000,1,OFFSET(Data!$A$1,0,MATCH($A7,Data!$1:$1,0)-1,1000,1),B7)</f>
        <v>8</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11.625</v>
      </c>
      <c r="H7" s="28" t="str">
        <f t="shared" si="1"/>
        <v>AT&amp;T TV Now EntertainmentYes</v>
      </c>
      <c r="I7" s="177">
        <f ca="1">COUNTIF(OFFSET(Data!$A$1,0,MATCH(A7,Data!$1:$1,0)-1,1000,1),B7)</f>
        <v>75</v>
      </c>
      <c r="K7" s="28" t="s">
        <v>407</v>
      </c>
      <c r="L7" s="37">
        <f>COUNTIF($D:$D,"x")-L6</f>
        <v>0</v>
      </c>
    </row>
    <row r="8" spans="1:15" ht="13.3" thickBot="1" x14ac:dyDescent="0.4">
      <c r="A8" s="71" t="str">
        <f>Services!A8</f>
        <v>AT&amp;T TV Now Choice</v>
      </c>
      <c r="B8" s="28" t="s">
        <v>1</v>
      </c>
      <c r="C8" s="108">
        <f>Services!C8</f>
        <v>110</v>
      </c>
      <c r="D8" s="126"/>
      <c r="E8" s="124">
        <f ca="1">COUNTIFS(Data!$D$1:$D$1000,1,OFFSET(Data!$A$1,0,MATCH($A8,Data!$1:$1,0)-1,1000,1),B8)</f>
        <v>9</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12.222222222222221</v>
      </c>
      <c r="H8" s="28" t="str">
        <f t="shared" si="1"/>
        <v>AT&amp;T TV Now ChoiceYes</v>
      </c>
      <c r="I8" s="177">
        <f ca="1">COUNTIF(OFFSET(Data!$A$1,0,MATCH(A8,Data!$1:$1,0)-1,1000,1),B8)</f>
        <v>99</v>
      </c>
    </row>
    <row r="9" spans="1:15" ht="13.3" customHeight="1" thickBot="1" x14ac:dyDescent="0.4">
      <c r="A9" s="71" t="str">
        <f>Services!A9</f>
        <v>AT&amp;T TV Now Xtra</v>
      </c>
      <c r="B9" s="28" t="s">
        <v>1</v>
      </c>
      <c r="C9" s="108">
        <f>Services!C9</f>
        <v>124</v>
      </c>
      <c r="D9" s="126"/>
      <c r="E9" s="124">
        <f ca="1">COUNTIFS(Data!$D$1:$D$1000,1,OFFSET(Data!$A$1,0,MATCH($A9,Data!$1:$1,0)-1,1000,1),B9)</f>
        <v>10</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12.4</v>
      </c>
      <c r="H9" s="28" t="str">
        <f t="shared" si="1"/>
        <v>AT&amp;T TV Now XtraYes</v>
      </c>
      <c r="I9" s="177">
        <f ca="1">COUNTIF(OFFSET(Data!$A$1,0,MATCH(A9,Data!$1:$1,0)-1,1000,1),B9)</f>
        <v>128</v>
      </c>
      <c r="K9" s="190" t="s">
        <v>465</v>
      </c>
      <c r="L9" s="191"/>
      <c r="M9" s="191"/>
    </row>
    <row r="10" spans="1:15" ht="13.3" thickBot="1" x14ac:dyDescent="0.4">
      <c r="A10" s="71" t="str">
        <f>Services!A10</f>
        <v>AT&amp;T TV Now Ultimate</v>
      </c>
      <c r="B10" s="28" t="s">
        <v>1</v>
      </c>
      <c r="C10" s="108">
        <f>Services!C10</f>
        <v>135</v>
      </c>
      <c r="D10" s="126"/>
      <c r="E10" s="124">
        <f ca="1">COUNTIFS(Data!$D$1:$D$1000,1,OFFSET(Data!$A$1,0,MATCH($A10,Data!$1:$1,0)-1,1000,1),B10)</f>
        <v>10</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13.5</v>
      </c>
      <c r="H10" s="28" t="str">
        <f t="shared" si="1"/>
        <v>AT&amp;T TV Now UltimateYes</v>
      </c>
      <c r="I10" s="177">
        <f ca="1">COUNTIF(OFFSET(Data!$A$1,0,MATCH(A10,Data!$1:$1,0)-1,1000,1),B10)</f>
        <v>138</v>
      </c>
      <c r="K10" s="26" t="str">
        <f ca="1">Analysis!C18</f>
        <v>(#1) Philo with (+0 Add-Ons) / YouTube TV (+0 Add-Ons)  [%100 of marked] for $70</v>
      </c>
    </row>
    <row r="11" spans="1:15" ht="13.3" thickBot="1" x14ac:dyDescent="0.4">
      <c r="A11" s="71" t="str">
        <f>Services!A11</f>
        <v>AT&amp;T TV Now Optimo Mas</v>
      </c>
      <c r="B11" s="28" t="s">
        <v>1</v>
      </c>
      <c r="C11" s="108">
        <f>Services!C11</f>
        <v>86</v>
      </c>
      <c r="D11" s="126"/>
      <c r="E11" s="124">
        <f ca="1">COUNTIFS(Data!$D$1:$D$1000,1,OFFSET(Data!$A$1,0,MATCH($A11,Data!$1:$1,0)-1,1000,1),B11)</f>
        <v>7</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12.285714285714286</v>
      </c>
      <c r="H11" s="28" t="str">
        <f t="shared" si="1"/>
        <v>AT&amp;T TV Now Optimo MasYes</v>
      </c>
      <c r="I11" s="177">
        <f ca="1">COUNTIF(OFFSET(Data!$A$1,0,MATCH(A11,Data!$1:$1,0)-1,1000,1),B11)</f>
        <v>108</v>
      </c>
      <c r="K11" s="26" t="str">
        <f ca="1">Analysis!D18</f>
        <v>(#2) AT&amp;T TV Now Plus with (+0 Add-Ons) / Philo (+0 Add-Ons)  [%100 of marked] for $85</v>
      </c>
    </row>
    <row r="12" spans="1:15" ht="13.3" thickBot="1" x14ac:dyDescent="0.4">
      <c r="A12" s="71" t="str">
        <f>Services!A12</f>
        <v>YouTube TV</v>
      </c>
      <c r="B12" s="28" t="s">
        <v>1</v>
      </c>
      <c r="C12" s="108">
        <f>Services!C12</f>
        <v>50</v>
      </c>
      <c r="D12" s="126" t="s">
        <v>401</v>
      </c>
      <c r="E12" s="124">
        <f ca="1">COUNTIFS(Data!$D$1:$D$1000,1,OFFSET(Data!$A$1,0,MATCH($A12,Data!$1:$1,0)-1,1000,1),B12)</f>
        <v>7</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7.1428571428571432</v>
      </c>
      <c r="H12" s="28" t="str">
        <f t="shared" si="1"/>
        <v>YouTube TVYesx</v>
      </c>
      <c r="I12" s="177">
        <f ca="1">COUNTIF(OFFSET(Data!$A$1,0,MATCH(A12,Data!$1:$1,0)-1,1000,1),B12)</f>
        <v>89</v>
      </c>
      <c r="K12" s="26" t="str">
        <f ca="1">Analysis!E18</f>
        <v>(#3) AT&amp;T TV Now Max with (+0 Add-Ons) / Philo (+0 Add-Ons)  [%100 of marked] for $100</v>
      </c>
    </row>
    <row r="13" spans="1:15" ht="13.3" thickBot="1" x14ac:dyDescent="0.4">
      <c r="A13" s="71" t="str">
        <f>Services!A13</f>
        <v>Hulu with Live TV</v>
      </c>
      <c r="B13" s="28" t="s">
        <v>1</v>
      </c>
      <c r="C13" s="108">
        <f>Services!C13</f>
        <v>55</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7.8571428571428568</v>
      </c>
      <c r="H13" s="28" t="str">
        <f t="shared" si="1"/>
        <v>Hulu with Live TVYes</v>
      </c>
      <c r="I13" s="177">
        <f ca="1">COUNTIF(OFFSET(Data!$A$1,0,MATCH(A13,Data!$1:$1,0)-1,1000,1),B13)</f>
        <v>69</v>
      </c>
    </row>
    <row r="14" spans="1:15" ht="13.3" thickBot="1" x14ac:dyDescent="0.4">
      <c r="A14" s="71" t="str">
        <f>Services!A14</f>
        <v>PS Vue</v>
      </c>
      <c r="B14" s="28" t="s">
        <v>1</v>
      </c>
      <c r="C14" s="108">
        <f>Services!C14</f>
        <v>50</v>
      </c>
      <c r="D14" s="126"/>
      <c r="E14" s="124">
        <f ca="1">COUNTIFS(Data!$D$1:$D$1000,1,OFFSET(Data!$A$1,0,MATCH($A14,Data!$1:$1,0)-1,1000,1),B14)</f>
        <v>6</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1">
        <f t="shared" ca="1" si="0"/>
        <v>8.3333333333333339</v>
      </c>
      <c r="H14" s="28" t="str">
        <f t="shared" si="1"/>
        <v>PS VueYes</v>
      </c>
      <c r="I14" s="177">
        <f ca="1">COUNTIF(OFFSET(Data!$A$1,0,MATCH(A14,Data!$1:$1,0)-1,1000,1),B14)</f>
        <v>54</v>
      </c>
    </row>
    <row r="15" spans="1:15" ht="13.3" thickBot="1" x14ac:dyDescent="0.4">
      <c r="A15" s="71" t="str">
        <f>Services!A15</f>
        <v>Fubo TV</v>
      </c>
      <c r="B15" s="28" t="s">
        <v>1</v>
      </c>
      <c r="C15" s="108">
        <f>Services!C15</f>
        <v>55</v>
      </c>
      <c r="D15" s="126"/>
      <c r="E15" s="124">
        <f ca="1">COUNTIFS(Data!$D$1:$D$1000,1,OFFSET(Data!$A$1,0,MATCH($A15,Data!$1:$1,0)-1,1000,1),B15)</f>
        <v>6</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9.1666666666666661</v>
      </c>
      <c r="H15" s="28" t="str">
        <f t="shared" si="1"/>
        <v>Fubo TVYes</v>
      </c>
      <c r="I15" s="177">
        <f ca="1">COUNTIF(OFFSET(Data!$A$1,0,MATCH(A15,Data!$1:$1,0)-1,1000,1),B15)</f>
        <v>97</v>
      </c>
    </row>
    <row r="16" spans="1:15" ht="13.3" thickBot="1" x14ac:dyDescent="0.4">
      <c r="A16" s="71" t="str">
        <f>Services!A16</f>
        <v>AT&amp;T Watch TV</v>
      </c>
      <c r="B16" s="28" t="s">
        <v>1</v>
      </c>
      <c r="C16" s="108">
        <f>Services!C16</f>
        <v>15</v>
      </c>
      <c r="D16" s="126"/>
      <c r="E16" s="124">
        <f ca="1">COUNTIFS(Data!$D$1:$D$1000,1,OFFSET(Data!$A$1,0,MATCH($A16,Data!$1:$1,0)-1,1000,1),B16)</f>
        <v>2</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7.5</v>
      </c>
      <c r="H16" s="28" t="str">
        <f t="shared" si="1"/>
        <v>AT&amp;T Watch TVYes</v>
      </c>
      <c r="I16" s="177">
        <f ca="1">COUNTIF(OFFSET(Data!$A$1,0,MATCH(A16,Data!$1:$1,0)-1,1000,1),B16)</f>
        <v>40</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7</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ref="G18" ca="1" si="2">IF(E18=0,"",C18/E18)</f>
        <v/>
      </c>
      <c r="H18" s="28" t="str">
        <f t="shared" ref="H18" si="3">A18&amp;B18&amp;D18</f>
        <v>Frndly TVYes</v>
      </c>
      <c r="I18" s="177">
        <f ca="1">COUNTIF(OFFSET(Data!$A$1,0,MATCH(A18,Data!$1:$1,0)-1,1000,1),B18)</f>
        <v>13</v>
      </c>
    </row>
    <row r="19" spans="1:31" ht="13.3" thickBot="1" x14ac:dyDescent="0.4">
      <c r="A19" s="71" t="str">
        <f>Services!A19</f>
        <v>Vidgo</v>
      </c>
      <c r="B19" s="28" t="s">
        <v>1</v>
      </c>
      <c r="C19" s="108">
        <f>Services!C19</f>
        <v>40</v>
      </c>
      <c r="D19" s="126"/>
      <c r="E19" s="124">
        <f ca="1">COUNTIFS(Data!$D$1:$D$1000,1,OFFSET(Data!$A$1,0,MATCH($A19,Data!$1:$1,0)-1,1000,1),B19)</f>
        <v>4</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ref="G19" ca="1" si="4">IF(E19=0,"",C19/E19)</f>
        <v>10</v>
      </c>
      <c r="H19" s="28" t="str">
        <f t="shared" ref="H19" si="5">A19&amp;B19&amp;D19</f>
        <v>VidgoYes</v>
      </c>
      <c r="I19" s="177">
        <f ca="1">COUNTIF(OFFSET(Data!$A$1,0,MATCH(A19,Data!$1:$1,0)-1,1000,1),B19)</f>
        <v>67</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ref="G20" ca="1" si="6">IF(E20=0,"",C20/E20)</f>
        <v/>
      </c>
      <c r="H20" s="28" t="str">
        <f t="shared" ref="H20" si="7">A20&amp;B20&amp;D20</f>
        <v>Vidgo LatinoYes</v>
      </c>
      <c r="I20" s="177">
        <f ca="1">COUNTIF(OFFSET(Data!$A$1,0,MATCH(A20,Data!$1:$1,0)-1,1000,1),B20)</f>
        <v>24</v>
      </c>
    </row>
    <row r="21" spans="1:31" ht="13.3" thickBot="1" x14ac:dyDescent="0.4">
      <c r="A21" s="71" t="str">
        <f>Services!A21</f>
        <v>Spectrum TV Essentials</v>
      </c>
      <c r="B21" s="28" t="s">
        <v>1</v>
      </c>
      <c r="C21" s="108">
        <f>Services!C21</f>
        <v>15</v>
      </c>
      <c r="D21" s="126"/>
      <c r="E21" s="124">
        <f ca="1">COUNTIFS(Data!$D$1:$D$1000,1,OFFSET(Data!$A$1,0,MATCH($A21,Data!$1:$1,0)-1,1000,1),B21)</f>
        <v>2</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7.5</v>
      </c>
      <c r="H21" s="28" t="str">
        <f t="shared" si="1"/>
        <v>Spectrum TV EssentialsYes</v>
      </c>
      <c r="I21" s="177">
        <f ca="1">COUNTIF(OFFSET(Data!$A$1,0,MATCH(A21,Data!$1:$1,0)-1,1000,1),B21)</f>
        <v>60</v>
      </c>
      <c r="L21" s="26"/>
    </row>
    <row r="22" spans="1:31" ht="26.15" thickBot="1" x14ac:dyDescent="0.4">
      <c r="A22" s="32" t="s">
        <v>442</v>
      </c>
      <c r="B22" s="31"/>
      <c r="C22" s="186"/>
      <c r="D22" s="127"/>
      <c r="E22" s="31"/>
      <c r="F22" s="36"/>
      <c r="G22" s="36"/>
      <c r="H22" s="31"/>
      <c r="I22" s="177" t="s">
        <v>237</v>
      </c>
      <c r="J22" s="33"/>
      <c r="K22" s="34" t="s">
        <v>693</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745</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86" ca="1" si="8">IF(E23=0,"",C23/E23)</f>
        <v/>
      </c>
      <c r="H23" s="28" t="str">
        <f t="shared" ref="H23:H86" si="9">A23&amp;B23&amp;D23</f>
        <v>AT&amp;T TV Now ChoiceCinemax</v>
      </c>
      <c r="I23" s="177">
        <f ca="1">COUNTIF(OFFSET(Data!$A$1,0,MATCH(A23,Data!$1:$1,0)-1,1000,1),B23)</f>
        <v>1</v>
      </c>
      <c r="K23" s="26" t="str">
        <f t="shared" ref="K23" si="10">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745</v>
      </c>
      <c r="B24" s="72" t="s">
        <v>487</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8"/>
        <v/>
      </c>
      <c r="H24" s="28" t="str">
        <f t="shared" si="9"/>
        <v>AT&amp;T TV Now ChoiceDesportes</v>
      </c>
      <c r="I24" s="177">
        <f ca="1">COUNTIF(OFFSET(Data!$A$1,0,MATCH(A24,Data!$1:$1,0)-1,1000,1),B24)</f>
        <v>5</v>
      </c>
      <c r="K24" s="26" t="str">
        <f t="shared" ref="K24:K88" si="11">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745</v>
      </c>
      <c r="B25" s="72" t="s">
        <v>197</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8"/>
        <v/>
      </c>
      <c r="H25" s="28" t="str">
        <f t="shared" si="9"/>
        <v>AT&amp;T TV Now ChoiceEpix</v>
      </c>
      <c r="I25" s="177">
        <f ca="1">COUNTIF(OFFSET(Data!$A$1,0,MATCH(A25,Data!$1:$1,0)-1,1000,1),B25)</f>
        <v>1</v>
      </c>
      <c r="K25" s="26" t="str">
        <f t="shared" si="11"/>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745</v>
      </c>
      <c r="B26" s="72" t="s">
        <v>282</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8"/>
        <v/>
      </c>
      <c r="H26" s="28" t="str">
        <f t="shared" si="9"/>
        <v>AT&amp;T TV Now ChoiceEspanol</v>
      </c>
      <c r="I26" s="177">
        <f ca="1">COUNTIF(OFFSET(Data!$A$1,0,MATCH(A26,Data!$1:$1,0)-1,1000,1),B26)</f>
        <v>50</v>
      </c>
      <c r="K26" s="26" t="str">
        <f t="shared" si="11"/>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745</v>
      </c>
      <c r="B27" s="72" t="s">
        <v>944</v>
      </c>
      <c r="C27" s="108">
        <v>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8"/>
        <v/>
      </c>
      <c r="H27" s="28" t="str">
        <f t="shared" si="9"/>
        <v>AT&amp;T TV Now ChoiceMovies Extra Pack</v>
      </c>
      <c r="I27" s="177">
        <f ca="1">COUNTIF(OFFSET(Data!$A$1,0,MATCH(A27,Data!$1:$1,0)-1,1000,1),B27)</f>
        <v>1</v>
      </c>
      <c r="K27" s="26" t="str">
        <f t="shared" si="11"/>
        <v>AT&amp;T TV Now Choice/Movies Extra Pack</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745</v>
      </c>
      <c r="B28" s="72" t="s">
        <v>163</v>
      </c>
      <c r="C28" s="108">
        <v>40</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8"/>
        <v/>
      </c>
      <c r="H28" s="28" t="str">
        <f t="shared" si="9"/>
        <v>AT&amp;T TV Now ChoiceNBA League Pass</v>
      </c>
      <c r="I28" s="177">
        <f ca="1">COUNTIF(OFFSET(Data!$A$1,0,MATCH(A28,Data!$1:$1,0)-1,1000,1),B28)</f>
        <v>1</v>
      </c>
      <c r="K28" s="26" t="str">
        <f t="shared" ref="K28" si="12">A28&amp;"/"&amp;B28</f>
        <v>AT&amp;T TV Now Choice/NBA League Pass</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745</v>
      </c>
      <c r="B29" s="72" t="s">
        <v>66</v>
      </c>
      <c r="C29" s="108">
        <v>11</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8"/>
        <v/>
      </c>
      <c r="H29" s="28" t="str">
        <f t="shared" si="9"/>
        <v>AT&amp;T TV Now ChoiceShowtime</v>
      </c>
      <c r="I29" s="177">
        <f ca="1">COUNTIF(OFFSET(Data!$A$1,0,MATCH(A29,Data!$1:$1,0)-1,1000,1),B29)</f>
        <v>1</v>
      </c>
      <c r="K29" s="26" t="str">
        <f t="shared" si="11"/>
        <v>AT&amp;T TV Now Choice/Showtime</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745</v>
      </c>
      <c r="B30" s="72" t="s">
        <v>67</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8"/>
        <v/>
      </c>
      <c r="H30" s="28" t="str">
        <f t="shared" si="9"/>
        <v>AT&amp;T TV Now ChoiceStarz</v>
      </c>
      <c r="I30" s="177">
        <f ca="1">COUNTIF(OFFSET(Data!$A$1,0,MATCH(A30,Data!$1:$1,0)-1,1000,1),B30)</f>
        <v>1</v>
      </c>
      <c r="K30" s="26" t="str">
        <f t="shared" si="11"/>
        <v>AT&amp;T TV Now Choice/Starz</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744</v>
      </c>
      <c r="B31" s="72" t="s">
        <v>17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8"/>
        <v/>
      </c>
      <c r="H31" s="28" t="str">
        <f t="shared" si="9"/>
        <v>AT&amp;T TV Now EntertainmentCinemax</v>
      </c>
      <c r="I31" s="177">
        <f ca="1">COUNTIF(OFFSET(Data!$A$1,0,MATCH(A31,Data!$1:$1,0)-1,1000,1),B31)</f>
        <v>1</v>
      </c>
      <c r="K31" s="26" t="str">
        <f t="shared" si="11"/>
        <v>AT&amp;T TV Now Entertainment/Cinemax</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744</v>
      </c>
      <c r="B32" s="72" t="s">
        <v>487</v>
      </c>
      <c r="C32" s="108">
        <v>5</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8"/>
        <v/>
      </c>
      <c r="H32" s="28" t="str">
        <f t="shared" si="9"/>
        <v>AT&amp;T TV Now EntertainmentDesportes</v>
      </c>
      <c r="I32" s="177">
        <f ca="1">COUNTIF(OFFSET(Data!$A$1,0,MATCH(A32,Data!$1:$1,0)-1,1000,1),B32)</f>
        <v>5</v>
      </c>
      <c r="K32" s="26" t="str">
        <f t="shared" si="11"/>
        <v>AT&amp;T TV Now Entertainment/Desportes</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744</v>
      </c>
      <c r="B33" s="72" t="s">
        <v>197</v>
      </c>
      <c r="C33" s="108">
        <v>6</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8"/>
        <v/>
      </c>
      <c r="H33" s="28" t="str">
        <f t="shared" si="9"/>
        <v>AT&amp;T TV Now EntertainmentEpix</v>
      </c>
      <c r="I33" s="177">
        <f ca="1">COUNTIF(OFFSET(Data!$A$1,0,MATCH(A33,Data!$1:$1,0)-1,1000,1),B33)</f>
        <v>1</v>
      </c>
      <c r="K33" s="26" t="str">
        <f t="shared" si="11"/>
        <v>AT&amp;T TV Now Entertainment/Epix</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744</v>
      </c>
      <c r="B34" s="72" t="s">
        <v>282</v>
      </c>
      <c r="C34" s="108">
        <v>15</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8"/>
        <v/>
      </c>
      <c r="H34" s="28" t="str">
        <f t="shared" si="9"/>
        <v>AT&amp;T TV Now EntertainmentEspanol</v>
      </c>
      <c r="I34" s="177">
        <f ca="1">COUNTIF(OFFSET(Data!$A$1,0,MATCH(A34,Data!$1:$1,0)-1,1000,1),B34)</f>
        <v>51</v>
      </c>
      <c r="K34" s="26" t="str">
        <f t="shared" si="11"/>
        <v>AT&amp;T TV Now Entertainment/Espanol</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744</v>
      </c>
      <c r="B35" s="72" t="s">
        <v>944</v>
      </c>
      <c r="C35" s="108">
        <v>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8"/>
        <v/>
      </c>
      <c r="H35" s="28" t="str">
        <f t="shared" si="9"/>
        <v>AT&amp;T TV Now EntertainmentMovies Extra Pack</v>
      </c>
      <c r="I35" s="177">
        <f ca="1">COUNTIF(OFFSET(Data!$A$1,0,MATCH(A35,Data!$1:$1,0)-1,1000,1),B35)</f>
        <v>1</v>
      </c>
      <c r="K35" s="26" t="str">
        <f t="shared" si="11"/>
        <v>AT&amp;T TV Now Entertainment/Movies Extra Pack</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744</v>
      </c>
      <c r="B36" s="72" t="s">
        <v>163</v>
      </c>
      <c r="C36" s="108">
        <v>40</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ca="1" si="8"/>
        <v/>
      </c>
      <c r="H36" s="28" t="str">
        <f t="shared" si="9"/>
        <v>AT&amp;T TV Now EntertainmentNBA League Pass</v>
      </c>
      <c r="I36" s="177">
        <f ca="1">COUNTIF(OFFSET(Data!$A$1,0,MATCH(A36,Data!$1:$1,0)-1,1000,1),B36)</f>
        <v>1</v>
      </c>
      <c r="K36" s="26" t="str">
        <f t="shared" si="11"/>
        <v>AT&amp;T TV Now Entertainment/NBA League Pass</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744</v>
      </c>
      <c r="B37" s="72" t="s">
        <v>66</v>
      </c>
      <c r="C37" s="108">
        <v>11</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8"/>
        <v/>
      </c>
      <c r="H37" s="28" t="str">
        <f t="shared" si="9"/>
        <v>AT&amp;T TV Now EntertainmentShowtime</v>
      </c>
      <c r="I37" s="177">
        <f ca="1">COUNTIF(OFFSET(Data!$A$1,0,MATCH(A37,Data!$1:$1,0)-1,1000,1),B37)</f>
        <v>1</v>
      </c>
      <c r="K37" s="26" t="str">
        <f t="shared" si="11"/>
        <v>AT&amp;T TV Now Entertainment/Showtime</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744</v>
      </c>
      <c r="B38" s="72" t="s">
        <v>67</v>
      </c>
      <c r="C38" s="108">
        <v>11</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8"/>
        <v/>
      </c>
      <c r="H38" s="28" t="str">
        <f t="shared" si="9"/>
        <v>AT&amp;T TV Now EntertainmentStarz</v>
      </c>
      <c r="I38" s="177">
        <f ca="1">COUNTIF(OFFSET(Data!$A$1,0,MATCH(A38,Data!$1:$1,0)-1,1000,1),B38)</f>
        <v>1</v>
      </c>
      <c r="K38" s="26" t="str">
        <f t="shared" si="11"/>
        <v>AT&amp;T TV Now Entertainment/Starz</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743</v>
      </c>
      <c r="B39" s="72" t="s">
        <v>487</v>
      </c>
      <c r="C39" s="108">
        <v>5</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8"/>
        <v/>
      </c>
      <c r="H39" s="28" t="str">
        <f t="shared" si="9"/>
        <v>AT&amp;T TV Now MaxDesportes</v>
      </c>
      <c r="I39" s="177">
        <f ca="1">COUNTIF(OFFSET(Data!$A$1,0,MATCH(A39,Data!$1:$1,0)-1,1000,1),B39)</f>
        <v>5</v>
      </c>
      <c r="K39" s="26" t="str">
        <f t="shared" si="11"/>
        <v>AT&amp;T TV Now Max/Desportes</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743</v>
      </c>
      <c r="B40" s="72" t="s">
        <v>197</v>
      </c>
      <c r="C40" s="108">
        <v>6</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8"/>
        <v/>
      </c>
      <c r="H40" s="28" t="str">
        <f t="shared" si="9"/>
        <v>AT&amp;T TV Now MaxEpix</v>
      </c>
      <c r="I40" s="177">
        <f ca="1">COUNTIF(OFFSET(Data!$A$1,0,MATCH(A40,Data!$1:$1,0)-1,1000,1),B40)</f>
        <v>1</v>
      </c>
      <c r="K40" s="26" t="str">
        <f t="shared" si="11"/>
        <v>AT&amp;T TV Now Max/Epix</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743</v>
      </c>
      <c r="B41" s="72" t="s">
        <v>282</v>
      </c>
      <c r="C41" s="108">
        <v>15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8"/>
        <v/>
      </c>
      <c r="H41" s="28" t="str">
        <f t="shared" si="9"/>
        <v>AT&amp;T TV Now MaxEspanol</v>
      </c>
      <c r="I41" s="177">
        <f ca="1">COUNTIF(OFFSET(Data!$A$1,0,MATCH(A41,Data!$1:$1,0)-1,1000,1),B41)</f>
        <v>53</v>
      </c>
      <c r="K41" s="26" t="str">
        <f t="shared" si="11"/>
        <v>AT&amp;T TV Now Max/Espanol</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743</v>
      </c>
      <c r="B42" s="72" t="s">
        <v>944</v>
      </c>
      <c r="C42" s="108">
        <v>5</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8"/>
        <v/>
      </c>
      <c r="H42" s="28" t="str">
        <f t="shared" si="9"/>
        <v>AT&amp;T TV Now MaxMovies Extra Pack</v>
      </c>
      <c r="I42" s="177">
        <f ca="1">COUNTIF(OFFSET(Data!$A$1,0,MATCH(A42,Data!$1:$1,0)-1,1000,1),B42)</f>
        <v>1</v>
      </c>
      <c r="K42" s="26" t="str">
        <f t="shared" si="11"/>
        <v>AT&amp;T TV Now Max/Movies Extra Pack</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743</v>
      </c>
      <c r="B43" s="72" t="s">
        <v>163</v>
      </c>
      <c r="C43" s="108">
        <v>40</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8"/>
        <v/>
      </c>
      <c r="H43" s="28" t="str">
        <f t="shared" si="9"/>
        <v>AT&amp;T TV Now MaxNBA League Pass</v>
      </c>
      <c r="I43" s="177">
        <f ca="1">COUNTIF(OFFSET(Data!$A$1,0,MATCH(A43,Data!$1:$1,0)-1,1000,1),B43)</f>
        <v>1</v>
      </c>
      <c r="K43" s="26" t="str">
        <f t="shared" ref="K43" si="13">A43&amp;"/"&amp;B43</f>
        <v>AT&amp;T TV Now Max/NBA League Pass</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743</v>
      </c>
      <c r="B44" s="72" t="s">
        <v>66</v>
      </c>
      <c r="C44" s="108">
        <v>11</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8"/>
        <v/>
      </c>
      <c r="H44" s="28" t="str">
        <f t="shared" si="9"/>
        <v>AT&amp;T TV Now MaxShowtime</v>
      </c>
      <c r="I44" s="177">
        <f ca="1">COUNTIF(OFFSET(Data!$A$1,0,MATCH(A44,Data!$1:$1,0)-1,1000,1),B44)</f>
        <v>1</v>
      </c>
      <c r="K44" s="26" t="str">
        <f t="shared" si="11"/>
        <v>AT&amp;T TV Now Max/Showtime</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743</v>
      </c>
      <c r="B45" s="72" t="s">
        <v>67</v>
      </c>
      <c r="C45" s="108">
        <v>11</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8"/>
        <v/>
      </c>
      <c r="H45" s="28" t="str">
        <f t="shared" si="9"/>
        <v>AT&amp;T TV Now MaxStarz</v>
      </c>
      <c r="I45" s="177">
        <f ca="1">COUNTIF(OFFSET(Data!$A$1,0,MATCH(A45,Data!$1:$1,0)-1,1000,1),B45)</f>
        <v>1</v>
      </c>
      <c r="K45" s="26" t="str">
        <f t="shared" si="11"/>
        <v>AT&amp;T TV Now Max/Starz</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748</v>
      </c>
      <c r="B46" s="72" t="s">
        <v>17</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8"/>
        <v/>
      </c>
      <c r="H46" s="28" t="str">
        <f t="shared" si="9"/>
        <v>AT&amp;T TV Now Optimo MasCinemax</v>
      </c>
      <c r="I46" s="177">
        <f ca="1">COUNTIF(OFFSET(Data!$A$1,0,MATCH(A46,Data!$1:$1,0)-1,1000,1),B46)</f>
        <v>1</v>
      </c>
      <c r="K46" s="26" t="str">
        <f t="shared" si="11"/>
        <v>AT&amp;T TV Now Optimo Mas/Cinemax</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748</v>
      </c>
      <c r="B47" s="72" t="s">
        <v>487</v>
      </c>
      <c r="C47" s="108">
        <v>5</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8"/>
        <v/>
      </c>
      <c r="H47" s="28" t="str">
        <f t="shared" si="9"/>
        <v>AT&amp;T TV Now Optimo MasDesportes</v>
      </c>
      <c r="I47" s="177">
        <f ca="1">COUNTIF(OFFSET(Data!$A$1,0,MATCH(A47,Data!$1:$1,0)-1,1000,1),B47)</f>
        <v>0</v>
      </c>
      <c r="K47" s="26" t="str">
        <f t="shared" si="11"/>
        <v>AT&amp;T TV Now Optimo Mas/Desportes</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748</v>
      </c>
      <c r="B48" s="72" t="s">
        <v>197</v>
      </c>
      <c r="C48" s="108">
        <v>6</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8"/>
        <v/>
      </c>
      <c r="H48" s="28" t="str">
        <f t="shared" si="9"/>
        <v>AT&amp;T TV Now Optimo MasEpix</v>
      </c>
      <c r="I48" s="177">
        <f ca="1">COUNTIF(OFFSET(Data!$A$1,0,MATCH(A48,Data!$1:$1,0)-1,1000,1),B48)</f>
        <v>1</v>
      </c>
      <c r="K48" s="26" t="str">
        <f t="shared" si="11"/>
        <v>AT&amp;T TV Now Optimo Mas/Epix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748</v>
      </c>
      <c r="B49" s="72" t="s">
        <v>282</v>
      </c>
      <c r="C49" s="108">
        <v>15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8"/>
        <v/>
      </c>
      <c r="H49" s="28" t="str">
        <f t="shared" si="9"/>
        <v>AT&amp;T TV Now Optimo MasEspanol</v>
      </c>
      <c r="I49" s="177">
        <f ca="1">COUNTIF(OFFSET(Data!$A$1,0,MATCH(A49,Data!$1:$1,0)-1,1000,1),B49)</f>
        <v>0</v>
      </c>
      <c r="K49" s="26" t="str">
        <f t="shared" si="11"/>
        <v>AT&amp;T TV Now Optimo Mas/Espanol</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748</v>
      </c>
      <c r="B50" s="72" t="s">
        <v>944</v>
      </c>
      <c r="C50" s="108">
        <v>5</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8"/>
        <v/>
      </c>
      <c r="H50" s="28" t="str">
        <f t="shared" si="9"/>
        <v>AT&amp;T TV Now Optimo MasMovies Extra Pack</v>
      </c>
      <c r="I50" s="177">
        <f ca="1">COUNTIF(OFFSET(Data!$A$1,0,MATCH(A50,Data!$1:$1,0)-1,1000,1),B50)</f>
        <v>1</v>
      </c>
      <c r="K50" s="26" t="str">
        <f t="shared" si="11"/>
        <v>AT&amp;T TV Now Optimo Mas/Movies Extra Pack</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748</v>
      </c>
      <c r="B51" s="72" t="s">
        <v>163</v>
      </c>
      <c r="C51" s="108">
        <v>40</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8"/>
        <v/>
      </c>
      <c r="H51" s="28" t="str">
        <f t="shared" si="9"/>
        <v>AT&amp;T TV Now Optimo MasNBA League Pass</v>
      </c>
      <c r="I51" s="177">
        <f ca="1">COUNTIF(OFFSET(Data!$A$1,0,MATCH(A51,Data!$1:$1,0)-1,1000,1),B51)</f>
        <v>1</v>
      </c>
      <c r="K51" s="26" t="str">
        <f t="shared" si="11"/>
        <v>AT&amp;T TV Now Optimo Mas/NBA League Pass</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748</v>
      </c>
      <c r="B52" s="72" t="s">
        <v>66</v>
      </c>
      <c r="C52" s="108">
        <v>11</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8"/>
        <v/>
      </c>
      <c r="H52" s="28" t="str">
        <f t="shared" si="9"/>
        <v>AT&amp;T TV Now Optimo MasShowtime</v>
      </c>
      <c r="I52" s="177">
        <f ca="1">COUNTIF(OFFSET(Data!$A$1,0,MATCH(A52,Data!$1:$1,0)-1,1000,1),B52)</f>
        <v>1</v>
      </c>
      <c r="K52" s="26" t="str">
        <f t="shared" si="11"/>
        <v>AT&amp;T TV Now Optimo Mas/Showtime</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748</v>
      </c>
      <c r="B53" s="72" t="s">
        <v>67</v>
      </c>
      <c r="C53" s="108">
        <v>11</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8"/>
        <v/>
      </c>
      <c r="H53" s="28" t="str">
        <f t="shared" si="9"/>
        <v>AT&amp;T TV Now Optimo MasStarz</v>
      </c>
      <c r="I53" s="177">
        <f ca="1">COUNTIF(OFFSET(Data!$A$1,0,MATCH(A53,Data!$1:$1,0)-1,1000,1),B53)</f>
        <v>1</v>
      </c>
      <c r="K53" s="26" t="str">
        <f t="shared" si="11"/>
        <v>AT&amp;T TV Now Optimo Mas/Starz</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742</v>
      </c>
      <c r="B54" s="72" t="s">
        <v>17</v>
      </c>
      <c r="C54" s="108">
        <v>11</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8"/>
        <v/>
      </c>
      <c r="H54" s="28" t="str">
        <f t="shared" si="9"/>
        <v>AT&amp;T TV Now PlusCinemax</v>
      </c>
      <c r="I54" s="177">
        <f ca="1">COUNTIF(OFFSET(Data!$A$1,0,MATCH(A54,Data!$1:$1,0)-1,1000,1),B54)</f>
        <v>1</v>
      </c>
      <c r="K54" s="26" t="str">
        <f t="shared" si="11"/>
        <v>AT&amp;T TV Now Plus/Cinemax</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742</v>
      </c>
      <c r="B55" s="72" t="s">
        <v>487</v>
      </c>
      <c r="C55" s="108">
        <v>5</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8"/>
        <v/>
      </c>
      <c r="H55" s="28" t="str">
        <f t="shared" si="9"/>
        <v>AT&amp;T TV Now PlusDesportes</v>
      </c>
      <c r="I55" s="177">
        <f ca="1">COUNTIF(OFFSET(Data!$A$1,0,MATCH(A55,Data!$1:$1,0)-1,1000,1),B55)</f>
        <v>5</v>
      </c>
      <c r="K55" s="26" t="str">
        <f t="shared" si="11"/>
        <v>AT&amp;T TV Now Plus/Desportes</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742</v>
      </c>
      <c r="B56" s="72" t="s">
        <v>197</v>
      </c>
      <c r="C56" s="108">
        <v>6</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8"/>
        <v/>
      </c>
      <c r="H56" s="28" t="str">
        <f t="shared" si="9"/>
        <v>AT&amp;T TV Now PlusEpix</v>
      </c>
      <c r="I56" s="177">
        <f ca="1">COUNTIF(OFFSET(Data!$A$1,0,MATCH(A56,Data!$1:$1,0)-1,1000,1),B56)</f>
        <v>1</v>
      </c>
      <c r="K56" s="26" t="str">
        <f t="shared" si="11"/>
        <v>AT&amp;T TV Now Plus/Epix</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742</v>
      </c>
      <c r="B57" s="72" t="s">
        <v>282</v>
      </c>
      <c r="C57" s="108">
        <v>15</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8"/>
        <v/>
      </c>
      <c r="H57" s="28" t="str">
        <f t="shared" si="9"/>
        <v>AT&amp;T TV Now PlusEspanol</v>
      </c>
      <c r="I57" s="177">
        <f ca="1">COUNTIF(OFFSET(Data!$A$1,0,MATCH(A57,Data!$1:$1,0)-1,1000,1),B57)</f>
        <v>53</v>
      </c>
      <c r="K57" s="26" t="str">
        <f t="shared" si="11"/>
        <v>AT&amp;T TV Now Plus/Espanol</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742</v>
      </c>
      <c r="B58" s="72" t="s">
        <v>944</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8"/>
        <v/>
      </c>
      <c r="H58" s="28" t="str">
        <f t="shared" si="9"/>
        <v>AT&amp;T TV Now PlusMovies Extra Pack</v>
      </c>
      <c r="I58" s="177">
        <f ca="1">COUNTIF(OFFSET(Data!$A$1,0,MATCH(A58,Data!$1:$1,0)-1,1000,1),B58)</f>
        <v>1</v>
      </c>
      <c r="K58" s="26" t="str">
        <f t="shared" si="11"/>
        <v>AT&amp;T TV Now Plus/Movies Extra Pack</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742</v>
      </c>
      <c r="B59" s="72" t="s">
        <v>163</v>
      </c>
      <c r="C59" s="108">
        <v>40</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8"/>
        <v/>
      </c>
      <c r="H59" s="28" t="str">
        <f t="shared" si="9"/>
        <v>AT&amp;T TV Now PlusNBA League Pass</v>
      </c>
      <c r="I59" s="177">
        <f ca="1">COUNTIF(OFFSET(Data!$A$1,0,MATCH(A59,Data!$1:$1,0)-1,1000,1),B59)</f>
        <v>1</v>
      </c>
      <c r="K59" s="26" t="str">
        <f t="shared" ref="K59" si="14">A59&amp;"/"&amp;B59</f>
        <v>AT&amp;T TV Now Plus/NBA League Pass</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742</v>
      </c>
      <c r="B60" s="72" t="s">
        <v>66</v>
      </c>
      <c r="C60" s="108">
        <v>11</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8"/>
        <v/>
      </c>
      <c r="H60" s="28" t="str">
        <f t="shared" si="9"/>
        <v>AT&amp;T TV Now PlusShowtime</v>
      </c>
      <c r="I60" s="177">
        <f ca="1">COUNTIF(OFFSET(Data!$A$1,0,MATCH(A60,Data!$1:$1,0)-1,1000,1),B60)</f>
        <v>1</v>
      </c>
      <c r="K60" s="26" t="str">
        <f t="shared" si="11"/>
        <v>AT&amp;T TV Now Plus/Showtime</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742</v>
      </c>
      <c r="B61" s="72" t="s">
        <v>67</v>
      </c>
      <c r="C61" s="108">
        <v>11</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ca="1" si="8"/>
        <v/>
      </c>
      <c r="H61" s="28" t="str">
        <f t="shared" si="9"/>
        <v>AT&amp;T TV Now PlusStarz</v>
      </c>
      <c r="I61" s="177">
        <f ca="1">COUNTIF(OFFSET(Data!$A$1,0,MATCH(A61,Data!$1:$1,0)-1,1000,1),B61)</f>
        <v>1</v>
      </c>
      <c r="K61" s="26" t="str">
        <f t="shared" si="11"/>
        <v>AT&amp;T TV Now Plus/Starz</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747</v>
      </c>
      <c r="B62" s="72" t="s">
        <v>17</v>
      </c>
      <c r="C62" s="108">
        <v>11</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8"/>
        <v/>
      </c>
      <c r="H62" s="28" t="str">
        <f t="shared" si="9"/>
        <v>AT&amp;T TV Now UltimateCinemax</v>
      </c>
      <c r="I62" s="177">
        <f ca="1">COUNTIF(OFFSET(Data!$A$1,0,MATCH(A62,Data!$1:$1,0)-1,1000,1),B62)</f>
        <v>1</v>
      </c>
      <c r="K62" s="26" t="str">
        <f t="shared" si="11"/>
        <v>AT&amp;T TV Now Ultimate/Cinemax</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747</v>
      </c>
      <c r="B63" s="72" t="s">
        <v>487</v>
      </c>
      <c r="C63" s="108">
        <v>5</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8"/>
        <v/>
      </c>
      <c r="H63" s="28" t="str">
        <f t="shared" si="9"/>
        <v>AT&amp;T TV Now UltimateDesportes</v>
      </c>
      <c r="I63" s="177">
        <f ca="1">COUNTIF(OFFSET(Data!$A$1,0,MATCH(A63,Data!$1:$1,0)-1,1000,1),B63)</f>
        <v>4</v>
      </c>
      <c r="K63" s="26" t="str">
        <f t="shared" si="11"/>
        <v>AT&amp;T TV Now Ultimate/Desportes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747</v>
      </c>
      <c r="B64" s="72" t="s">
        <v>197</v>
      </c>
      <c r="C64" s="108">
        <v>6</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8"/>
        <v/>
      </c>
      <c r="H64" s="28" t="str">
        <f t="shared" si="9"/>
        <v>AT&amp;T TV Now UltimateEpix</v>
      </c>
      <c r="I64" s="177">
        <f ca="1">COUNTIF(OFFSET(Data!$A$1,0,MATCH(A64,Data!$1:$1,0)-1,1000,1),B64)</f>
        <v>1</v>
      </c>
      <c r="K64" s="26" t="str">
        <f t="shared" si="11"/>
        <v>AT&amp;T TV Now Ultimate/Epix</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747</v>
      </c>
      <c r="B65" s="72" t="s">
        <v>282</v>
      </c>
      <c r="C65" s="108">
        <v>15</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8"/>
        <v/>
      </c>
      <c r="H65" s="28" t="str">
        <f t="shared" si="9"/>
        <v>AT&amp;T TV Now UltimateEspanol</v>
      </c>
      <c r="I65" s="177">
        <f ca="1">COUNTIF(OFFSET(Data!$A$1,0,MATCH(A65,Data!$1:$1,0)-1,1000,1),B65)</f>
        <v>49</v>
      </c>
      <c r="K65" s="26" t="str">
        <f t="shared" si="11"/>
        <v>AT&amp;T TV Now Ultimate/Espanol</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747</v>
      </c>
      <c r="B66" s="72" t="s">
        <v>944</v>
      </c>
      <c r="C66" s="108">
        <v>5</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8"/>
        <v/>
      </c>
      <c r="H66" s="28" t="str">
        <f t="shared" si="9"/>
        <v>AT&amp;T TV Now UltimateMovies Extra Pack</v>
      </c>
      <c r="I66" s="177">
        <f ca="1">COUNTIF(OFFSET(Data!$A$1,0,MATCH(A66,Data!$1:$1,0)-1,1000,1),B66)</f>
        <v>1</v>
      </c>
      <c r="K66" s="26" t="str">
        <f t="shared" si="11"/>
        <v>AT&amp;T TV Now Ultimate/Movies Extra Pack</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747</v>
      </c>
      <c r="B67" s="72" t="s">
        <v>163</v>
      </c>
      <c r="C67" s="108">
        <v>40</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8"/>
        <v/>
      </c>
      <c r="H67" s="28" t="str">
        <f t="shared" si="9"/>
        <v>AT&amp;T TV Now UltimateNBA League Pass</v>
      </c>
      <c r="I67" s="177">
        <f ca="1">COUNTIF(OFFSET(Data!$A$1,0,MATCH(A67,Data!$1:$1,0)-1,1000,1),B67)</f>
        <v>1</v>
      </c>
      <c r="K67" s="26" t="str">
        <f t="shared" si="11"/>
        <v>AT&amp;T TV Now Ultimate/NBA League Pass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747</v>
      </c>
      <c r="B68" s="72" t="s">
        <v>66</v>
      </c>
      <c r="C68" s="108">
        <v>11</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8"/>
        <v/>
      </c>
      <c r="H68" s="28" t="str">
        <f t="shared" si="9"/>
        <v>AT&amp;T TV Now UltimateShowtime</v>
      </c>
      <c r="I68" s="177">
        <f ca="1">COUNTIF(OFFSET(Data!$A$1,0,MATCH(A68,Data!$1:$1,0)-1,1000,1),B68)</f>
        <v>1</v>
      </c>
      <c r="K68" s="26" t="str">
        <f t="shared" si="11"/>
        <v>AT&amp;T TV Now Ultimate/Showtime</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747</v>
      </c>
      <c r="B69" s="72" t="s">
        <v>67</v>
      </c>
      <c r="C69" s="108">
        <v>11</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8"/>
        <v/>
      </c>
      <c r="H69" s="28" t="str">
        <f t="shared" si="9"/>
        <v>AT&amp;T TV Now UltimateStarz</v>
      </c>
      <c r="I69" s="177">
        <f ca="1">COUNTIF(OFFSET(Data!$A$1,0,MATCH(A69,Data!$1:$1,0)-1,1000,1),B69)</f>
        <v>1</v>
      </c>
      <c r="K69" s="26" t="str">
        <f t="shared" si="11"/>
        <v>AT&amp;T TV Now Ultimate/Starz</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746</v>
      </c>
      <c r="B70" s="72" t="s">
        <v>17</v>
      </c>
      <c r="C70" s="108">
        <v>11</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8"/>
        <v/>
      </c>
      <c r="H70" s="28" t="str">
        <f t="shared" si="9"/>
        <v>AT&amp;T TV Now XtraCinemax</v>
      </c>
      <c r="I70" s="177">
        <f ca="1">COUNTIF(OFFSET(Data!$A$1,0,MATCH(A70,Data!$1:$1,0)-1,1000,1),B70)</f>
        <v>1</v>
      </c>
      <c r="K70" s="26" t="str">
        <f t="shared" si="11"/>
        <v>AT&amp;T TV Now Xtra/Cinemax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746</v>
      </c>
      <c r="B71" s="72" t="s">
        <v>487</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8"/>
        <v/>
      </c>
      <c r="H71" s="28" t="str">
        <f t="shared" si="9"/>
        <v>AT&amp;T TV Now XtraDesportes</v>
      </c>
      <c r="I71" s="189">
        <f ca="1">COUNTIF(OFFSET(Data!$A$1,0,MATCH(A71,Data!$1:$1,0)-1,1000,1),B71)</f>
        <v>5</v>
      </c>
      <c r="K71" s="26" t="str">
        <f t="shared" si="11"/>
        <v>AT&amp;T TV Now Xtra/Desportes</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746</v>
      </c>
      <c r="B72" s="72" t="s">
        <v>197</v>
      </c>
      <c r="C72" s="107">
        <v>6</v>
      </c>
      <c r="D72" s="126"/>
      <c r="E72" s="28">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8"/>
        <v/>
      </c>
      <c r="H72" s="28" t="str">
        <f t="shared" si="9"/>
        <v>AT&amp;T TV Now XtraEpix</v>
      </c>
      <c r="I72" s="184">
        <f ca="1">COUNTIF(OFFSET(Data!$A$1,0,MATCH(A72,Data!$1:$1,0)-1,1000,1),B72)</f>
        <v>1</v>
      </c>
      <c r="K72" s="26" t="str">
        <f t="shared" si="11"/>
        <v>AT&amp;T TV Now Xtra/Epix</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c r="DR72" s="39"/>
      <c r="DS72" s="39"/>
      <c r="DT72" s="39"/>
      <c r="DU72" s="39"/>
      <c r="DV72" s="39"/>
      <c r="DW72" s="39"/>
      <c r="DX72" s="39"/>
      <c r="DY72" s="39"/>
      <c r="DZ72" s="39"/>
      <c r="EA72" s="39"/>
      <c r="EB72" s="39"/>
      <c r="EC72" s="39"/>
      <c r="ED72" s="39"/>
      <c r="EE72" s="39"/>
      <c r="EF72" s="39"/>
      <c r="EG72" s="39"/>
      <c r="EH72" s="39"/>
      <c r="EI72" s="39"/>
      <c r="EJ72" s="39"/>
      <c r="EK72" s="39"/>
      <c r="EL72" s="39"/>
      <c r="EM72" s="39"/>
      <c r="EN72" s="39"/>
      <c r="EO72" s="39"/>
      <c r="EP72" s="39"/>
      <c r="EQ72" s="39"/>
      <c r="ER72" s="39"/>
      <c r="ES72" s="39"/>
      <c r="ET72" s="39"/>
      <c r="EU72" s="39"/>
      <c r="EV72" s="39"/>
      <c r="EW72" s="39"/>
      <c r="EX72" s="39"/>
      <c r="EY72" s="39"/>
      <c r="EZ72" s="39"/>
      <c r="FA72" s="39"/>
      <c r="FB72" s="39"/>
      <c r="FC72" s="39"/>
      <c r="FD72" s="39"/>
      <c r="FE72" s="39"/>
      <c r="FF72" s="39"/>
      <c r="FG72" s="39"/>
      <c r="FH72" s="39"/>
      <c r="FI72" s="39"/>
      <c r="FJ72" s="39"/>
      <c r="FK72" s="39"/>
      <c r="FL72" s="39"/>
      <c r="FM72" s="39"/>
      <c r="FN72" s="39"/>
      <c r="FO72" s="39"/>
      <c r="FP72" s="39"/>
      <c r="FQ72" s="39"/>
      <c r="FR72" s="39"/>
      <c r="FS72" s="39"/>
      <c r="FT72" s="39"/>
      <c r="FU72" s="39"/>
      <c r="FV72" s="39"/>
      <c r="FW72" s="39"/>
      <c r="FX72" s="39"/>
      <c r="FY72" s="39"/>
      <c r="FZ72" s="39"/>
      <c r="GA72" s="39"/>
      <c r="GB72" s="39"/>
      <c r="GC72" s="39"/>
      <c r="GD72" s="39"/>
      <c r="GE72" s="39"/>
      <c r="GF72" s="39"/>
      <c r="GG72" s="39"/>
      <c r="GH72" s="39"/>
      <c r="GI72" s="39"/>
      <c r="GJ72" s="39"/>
      <c r="GK72" s="39"/>
      <c r="GL72" s="39"/>
      <c r="GM72" s="39"/>
      <c r="GN72" s="39"/>
      <c r="GO72" s="39"/>
      <c r="GP72" s="39"/>
      <c r="GQ72" s="39"/>
      <c r="GR72" s="39"/>
      <c r="GS72" s="39"/>
      <c r="GT72" s="39"/>
      <c r="GU72" s="39"/>
      <c r="GV72" s="39"/>
      <c r="GW72" s="39"/>
      <c r="GX72" s="39"/>
      <c r="GY72" s="39"/>
      <c r="GZ72" s="39"/>
      <c r="HA72" s="39"/>
      <c r="HB72" s="39"/>
      <c r="HC72" s="39"/>
      <c r="HD72" s="39"/>
      <c r="HE72" s="39"/>
      <c r="HF72" s="39"/>
      <c r="HG72" s="39"/>
      <c r="HH72" s="39"/>
      <c r="HI72" s="39"/>
      <c r="HJ72" s="39"/>
      <c r="HK72" s="39"/>
      <c r="HL72" s="39"/>
      <c r="HM72" s="39"/>
      <c r="HN72" s="39"/>
      <c r="HO72" s="39"/>
      <c r="HP72" s="39"/>
      <c r="HQ72" s="39"/>
      <c r="HR72" s="39"/>
      <c r="HS72" s="39"/>
      <c r="HT72" s="39"/>
      <c r="HU72" s="39"/>
      <c r="HV72" s="39"/>
      <c r="HW72" s="39"/>
      <c r="HX72" s="39"/>
      <c r="HY72" s="39"/>
      <c r="HZ72" s="39"/>
      <c r="IA72" s="39"/>
      <c r="IB72" s="39"/>
      <c r="IC72" s="39"/>
      <c r="ID72" s="39"/>
      <c r="IE72" s="39"/>
      <c r="IF72" s="39"/>
      <c r="IG72" s="39"/>
      <c r="IH72" s="39"/>
      <c r="II72" s="39"/>
      <c r="IJ72" s="39"/>
      <c r="IK72" s="39"/>
      <c r="IL72" s="39"/>
      <c r="IM72" s="39"/>
      <c r="IN72" s="39"/>
      <c r="IO72" s="39"/>
      <c r="IP72" s="39"/>
      <c r="IQ72" s="39"/>
      <c r="IR72" s="39"/>
      <c r="IS72" s="39"/>
      <c r="IT72" s="39"/>
      <c r="IU72" s="39"/>
      <c r="IV72" s="39"/>
      <c r="IW72" s="39"/>
      <c r="IX72" s="39"/>
      <c r="IY72" s="39"/>
      <c r="IZ72" s="39"/>
      <c r="JA72" s="39"/>
      <c r="JB72" s="39"/>
      <c r="JC72" s="39"/>
      <c r="JD72" s="39"/>
      <c r="JE72" s="39"/>
      <c r="JF72" s="39"/>
      <c r="JG72" s="39"/>
      <c r="JH72" s="39"/>
      <c r="JI72" s="39"/>
      <c r="JJ72" s="39"/>
      <c r="JK72" s="39"/>
      <c r="JL72" s="39"/>
      <c r="JM72" s="39"/>
      <c r="JN72" s="39"/>
      <c r="JO72" s="39"/>
      <c r="JP72" s="39"/>
      <c r="JQ72" s="39"/>
      <c r="JR72" s="39"/>
      <c r="JS72" s="39"/>
      <c r="JT72" s="39"/>
      <c r="JU72" s="39"/>
      <c r="JV72" s="39"/>
      <c r="JW72" s="39"/>
      <c r="JX72" s="39"/>
      <c r="JY72" s="39"/>
      <c r="JZ72" s="39"/>
      <c r="KA72" s="39"/>
      <c r="KB72" s="39"/>
      <c r="KC72" s="39"/>
      <c r="KD72" s="39"/>
      <c r="KE72" s="39"/>
      <c r="KF72" s="39"/>
      <c r="KG72" s="39"/>
      <c r="KH72" s="39"/>
      <c r="KI72" s="39"/>
      <c r="KJ72" s="39"/>
      <c r="KK72" s="39"/>
      <c r="KL72" s="39"/>
      <c r="KM72" s="39"/>
      <c r="KN72" s="39"/>
      <c r="KO72" s="39"/>
      <c r="KP72" s="39"/>
      <c r="KQ72" s="39"/>
      <c r="KR72" s="39"/>
      <c r="KS72" s="39"/>
      <c r="KT72" s="39"/>
      <c r="KU72" s="39"/>
      <c r="KV72" s="39"/>
      <c r="KW72" s="39"/>
      <c r="KX72" s="39"/>
      <c r="KY72" s="39"/>
      <c r="KZ72" s="39"/>
      <c r="LA72" s="39"/>
      <c r="LB72" s="39"/>
      <c r="LC72" s="39"/>
      <c r="LD72" s="39"/>
      <c r="LE72" s="39"/>
      <c r="LF72" s="39"/>
      <c r="LG72" s="39"/>
      <c r="LH72" s="39"/>
      <c r="LI72" s="39"/>
      <c r="LJ72" s="39"/>
      <c r="LK72" s="39"/>
      <c r="LL72" s="39"/>
      <c r="LM72" s="39"/>
      <c r="LN72" s="39"/>
      <c r="LO72" s="39"/>
      <c r="LP72" s="39"/>
      <c r="LQ72" s="39"/>
      <c r="LR72" s="39"/>
      <c r="LS72" s="39"/>
      <c r="LT72" s="39"/>
      <c r="LU72" s="39"/>
      <c r="LV72" s="39"/>
      <c r="LW72" s="39"/>
      <c r="LX72" s="39"/>
      <c r="LY72" s="39"/>
      <c r="LZ72" s="39"/>
      <c r="MA72" s="39"/>
      <c r="MB72" s="39"/>
      <c r="MC72" s="39"/>
      <c r="MD72" s="39"/>
      <c r="ME72" s="39"/>
      <c r="MF72" s="39"/>
      <c r="MG72" s="39"/>
      <c r="MH72" s="39"/>
      <c r="MI72" s="39"/>
      <c r="MJ72" s="39"/>
      <c r="MK72" s="39"/>
      <c r="ML72" s="39"/>
      <c r="MM72" s="39"/>
      <c r="MN72" s="39"/>
      <c r="MO72" s="39"/>
      <c r="MP72" s="39"/>
      <c r="MQ72" s="39"/>
      <c r="MR72" s="39"/>
      <c r="MS72" s="39"/>
      <c r="MT72" s="39"/>
      <c r="MU72" s="39"/>
      <c r="MV72" s="39"/>
      <c r="MW72" s="39"/>
      <c r="MX72" s="39"/>
      <c r="MY72" s="39"/>
      <c r="MZ72" s="39"/>
      <c r="NA72" s="39"/>
      <c r="NB72" s="39"/>
      <c r="NC72" s="39"/>
      <c r="ND72" s="39"/>
      <c r="NE72" s="39"/>
      <c r="NF72" s="39"/>
      <c r="NG72" s="39"/>
      <c r="NH72" s="39"/>
      <c r="NI72" s="39"/>
      <c r="NJ72" s="39"/>
      <c r="NK72" s="39"/>
      <c r="NL72" s="39"/>
      <c r="NM72" s="39"/>
      <c r="NN72" s="39"/>
      <c r="NO72" s="39"/>
      <c r="NP72" s="39"/>
      <c r="NQ72" s="39"/>
      <c r="NR72" s="39"/>
      <c r="NS72" s="39"/>
      <c r="NT72" s="39"/>
      <c r="NU72" s="39"/>
      <c r="NV72" s="39"/>
      <c r="NW72" s="39"/>
      <c r="NX72" s="39"/>
      <c r="NY72" s="39"/>
      <c r="NZ72" s="39"/>
      <c r="OA72" s="39"/>
      <c r="OB72" s="39"/>
      <c r="OC72" s="39"/>
      <c r="OD72" s="39"/>
      <c r="OE72" s="39"/>
      <c r="OF72" s="39"/>
      <c r="OG72" s="39"/>
      <c r="OH72" s="39"/>
      <c r="OI72" s="39"/>
      <c r="OJ72" s="39"/>
      <c r="OK72" s="39"/>
      <c r="OL72" s="39"/>
      <c r="OM72" s="39"/>
      <c r="ON72" s="39"/>
      <c r="OO72" s="39"/>
      <c r="OP72" s="39"/>
      <c r="OQ72" s="39"/>
      <c r="OR72" s="39"/>
      <c r="OS72" s="39"/>
      <c r="OT72" s="39"/>
      <c r="OU72" s="39"/>
      <c r="OV72" s="39"/>
      <c r="OW72" s="39"/>
      <c r="OX72" s="39"/>
      <c r="OY72" s="39"/>
      <c r="OZ72" s="39"/>
      <c r="PA72" s="39"/>
      <c r="PB72" s="39"/>
      <c r="PC72" s="39"/>
      <c r="PD72" s="39"/>
      <c r="PE72" s="39"/>
      <c r="PF72" s="39"/>
      <c r="PG72" s="39"/>
      <c r="PH72" s="39"/>
      <c r="PI72" s="39"/>
      <c r="PJ72" s="39"/>
      <c r="PK72" s="39"/>
      <c r="PL72" s="39"/>
      <c r="PM72" s="39"/>
      <c r="PN72" s="39"/>
      <c r="PO72" s="39"/>
      <c r="PP72" s="39"/>
      <c r="PQ72" s="39"/>
      <c r="PR72" s="39"/>
      <c r="PS72" s="39"/>
      <c r="PT72" s="39"/>
      <c r="PU72" s="39"/>
      <c r="PV72" s="39"/>
      <c r="PW72" s="39"/>
      <c r="PX72" s="39"/>
      <c r="PY72" s="39"/>
      <c r="PZ72" s="39"/>
      <c r="QA72" s="39"/>
      <c r="QB72" s="39"/>
      <c r="QC72" s="39"/>
      <c r="QD72" s="39"/>
      <c r="QE72" s="39"/>
      <c r="QF72" s="39"/>
      <c r="QG72" s="39"/>
      <c r="QH72" s="39"/>
      <c r="QI72" s="39"/>
      <c r="QJ72" s="39"/>
      <c r="QK72" s="39"/>
      <c r="QL72" s="39"/>
      <c r="QM72" s="39"/>
      <c r="QN72" s="39"/>
      <c r="QO72" s="39"/>
      <c r="QP72" s="39"/>
      <c r="QQ72" s="39"/>
      <c r="QR72" s="39"/>
      <c r="QS72" s="39"/>
      <c r="QT72" s="39"/>
      <c r="QU72" s="39"/>
      <c r="QV72" s="39"/>
      <c r="QW72" s="39"/>
      <c r="QX72" s="39"/>
      <c r="QY72" s="39"/>
      <c r="QZ72" s="39"/>
      <c r="RA72" s="39"/>
      <c r="RB72" s="39"/>
      <c r="RC72" s="39"/>
      <c r="RD72" s="39"/>
      <c r="RE72" s="39"/>
      <c r="RF72" s="39"/>
      <c r="RG72" s="39"/>
      <c r="RH72" s="39"/>
      <c r="RI72" s="39"/>
      <c r="RJ72" s="39"/>
      <c r="RK72" s="39"/>
      <c r="RL72" s="39"/>
      <c r="RM72" s="39"/>
      <c r="RN72" s="39"/>
      <c r="RO72" s="39"/>
      <c r="RP72" s="39"/>
      <c r="RQ72" s="39"/>
      <c r="RR72" s="39"/>
      <c r="RS72" s="39"/>
      <c r="RT72" s="39"/>
      <c r="RU72" s="39"/>
      <c r="RV72" s="39"/>
      <c r="RW72" s="39"/>
      <c r="RX72" s="39"/>
      <c r="RY72" s="39"/>
      <c r="RZ72" s="39"/>
      <c r="SA72" s="39"/>
      <c r="SB72" s="39"/>
      <c r="SC72" s="39"/>
      <c r="SD72" s="39"/>
      <c r="SE72" s="39"/>
      <c r="SF72" s="39"/>
      <c r="SG72" s="39"/>
      <c r="SH72" s="39"/>
      <c r="SI72" s="39"/>
      <c r="SJ72" s="39"/>
      <c r="SK72" s="39"/>
      <c r="SL72" s="39"/>
      <c r="SM72" s="39"/>
      <c r="SN72" s="39"/>
      <c r="SO72" s="39"/>
      <c r="SP72" s="39"/>
      <c r="SQ72" s="39"/>
      <c r="SR72" s="39"/>
      <c r="SS72" s="39"/>
      <c r="ST72" s="39"/>
      <c r="SU72" s="39"/>
      <c r="SV72" s="39"/>
      <c r="SW72" s="39"/>
      <c r="SX72" s="39"/>
      <c r="SY72" s="39"/>
      <c r="SZ72" s="39"/>
      <c r="TA72" s="39"/>
      <c r="TB72" s="39"/>
      <c r="TC72" s="39"/>
      <c r="TD72" s="39"/>
      <c r="TE72" s="39"/>
      <c r="TF72" s="39"/>
      <c r="TG72" s="39"/>
      <c r="TH72" s="39"/>
      <c r="TI72" s="39"/>
      <c r="TJ72" s="39"/>
      <c r="TK72" s="39"/>
      <c r="TL72" s="39"/>
      <c r="TM72" s="39"/>
      <c r="TN72" s="39"/>
      <c r="TO72" s="39"/>
      <c r="TP72" s="39"/>
      <c r="TQ72" s="39"/>
      <c r="TR72" s="39"/>
      <c r="TS72" s="39"/>
      <c r="TT72" s="39"/>
      <c r="TU72" s="39"/>
      <c r="TV72" s="39"/>
      <c r="TW72" s="39"/>
      <c r="TX72" s="39"/>
      <c r="TY72" s="39"/>
      <c r="TZ72" s="39"/>
      <c r="UA72" s="39"/>
      <c r="UB72" s="39"/>
      <c r="UC72" s="39"/>
      <c r="UD72" s="39"/>
      <c r="UE72" s="39"/>
      <c r="UF72" s="39"/>
      <c r="UG72" s="39"/>
      <c r="UH72" s="39"/>
      <c r="UI72" s="39"/>
      <c r="UJ72" s="39"/>
      <c r="UK72" s="39"/>
      <c r="UL72" s="39"/>
      <c r="UM72" s="39"/>
      <c r="UN72" s="39"/>
      <c r="UO72" s="39"/>
      <c r="UP72" s="39"/>
      <c r="UQ72" s="39"/>
      <c r="UR72" s="39"/>
      <c r="US72" s="39"/>
      <c r="UT72" s="39"/>
      <c r="UU72" s="39"/>
      <c r="UV72" s="39"/>
      <c r="UW72" s="39"/>
      <c r="UX72" s="39"/>
      <c r="UY72" s="39"/>
      <c r="UZ72" s="39"/>
      <c r="VA72" s="39"/>
      <c r="VB72" s="39"/>
      <c r="VC72" s="39"/>
      <c r="VD72" s="39"/>
      <c r="VE72" s="39"/>
      <c r="VF72" s="39"/>
      <c r="VG72" s="39"/>
      <c r="VH72" s="39"/>
      <c r="VI72" s="39"/>
      <c r="VJ72" s="39"/>
      <c r="VK72" s="39"/>
      <c r="VL72" s="39"/>
      <c r="VM72" s="39"/>
      <c r="VN72" s="39"/>
      <c r="VO72" s="39"/>
      <c r="VP72" s="39"/>
      <c r="VQ72" s="39"/>
      <c r="VR72" s="39"/>
      <c r="VS72" s="39"/>
      <c r="VT72" s="39"/>
      <c r="VU72" s="39"/>
      <c r="VV72" s="39"/>
      <c r="VW72" s="39"/>
      <c r="VX72" s="39"/>
      <c r="VY72" s="39"/>
      <c r="VZ72" s="39"/>
      <c r="WA72" s="39"/>
      <c r="WB72" s="39"/>
      <c r="WC72" s="39"/>
      <c r="WD72" s="39"/>
      <c r="WE72" s="39"/>
      <c r="WF72" s="39"/>
      <c r="WG72" s="39"/>
      <c r="WH72" s="39"/>
      <c r="WI72" s="39"/>
      <c r="WJ72" s="39"/>
      <c r="WK72" s="39"/>
      <c r="WL72" s="39"/>
      <c r="WM72" s="39"/>
      <c r="WN72" s="39"/>
      <c r="WO72" s="39"/>
      <c r="WP72" s="39"/>
      <c r="WQ72" s="39"/>
      <c r="WR72" s="39"/>
      <c r="WS72" s="39"/>
      <c r="WT72" s="39"/>
      <c r="WU72" s="39"/>
      <c r="WV72" s="39"/>
      <c r="WW72" s="39"/>
      <c r="WX72" s="39"/>
      <c r="WY72" s="39"/>
      <c r="WZ72" s="39"/>
      <c r="XA72" s="39"/>
      <c r="XB72" s="39"/>
      <c r="XC72" s="39"/>
      <c r="XD72" s="39"/>
      <c r="XE72" s="39"/>
      <c r="XF72" s="39"/>
      <c r="XG72" s="39"/>
      <c r="XH72" s="39"/>
      <c r="XI72" s="39"/>
      <c r="XJ72" s="39"/>
      <c r="XK72" s="39"/>
      <c r="XL72" s="39"/>
      <c r="XM72" s="39"/>
      <c r="XN72" s="39"/>
      <c r="XO72" s="39"/>
      <c r="XP72" s="39"/>
      <c r="XQ72" s="39"/>
      <c r="XR72" s="39"/>
      <c r="XS72" s="39"/>
      <c r="XT72" s="39"/>
      <c r="XU72" s="39"/>
      <c r="XV72" s="39"/>
      <c r="XW72" s="39"/>
      <c r="XX72" s="39"/>
      <c r="XY72" s="39"/>
      <c r="XZ72" s="39"/>
      <c r="YA72" s="39"/>
      <c r="YB72" s="39"/>
      <c r="YC72" s="39"/>
      <c r="YD72" s="39"/>
      <c r="YE72" s="39"/>
      <c r="YF72" s="39"/>
      <c r="YG72" s="39"/>
      <c r="YH72" s="39"/>
      <c r="YI72" s="39"/>
      <c r="YJ72" s="39"/>
      <c r="YK72" s="39"/>
      <c r="YL72" s="39"/>
      <c r="YM72" s="39"/>
      <c r="YN72" s="39"/>
      <c r="YO72" s="39"/>
      <c r="YP72" s="39"/>
      <c r="YQ72" s="39"/>
      <c r="YR72" s="39"/>
      <c r="YS72" s="39"/>
      <c r="YT72" s="39"/>
      <c r="YU72" s="39"/>
      <c r="YV72" s="39"/>
      <c r="YW72" s="39"/>
      <c r="YX72" s="39"/>
      <c r="YY72" s="39"/>
      <c r="YZ72" s="39"/>
      <c r="ZA72" s="39"/>
      <c r="ZB72" s="39"/>
      <c r="ZC72" s="39"/>
      <c r="ZD72" s="39"/>
      <c r="ZE72" s="39"/>
      <c r="ZF72" s="39"/>
      <c r="ZG72" s="39"/>
      <c r="ZH72" s="39"/>
      <c r="ZI72" s="39"/>
      <c r="ZJ72" s="39"/>
      <c r="ZK72" s="39"/>
      <c r="ZL72" s="39"/>
      <c r="ZM72" s="39"/>
      <c r="ZN72" s="39"/>
      <c r="ZO72" s="39"/>
      <c r="ZP72" s="39"/>
      <c r="ZQ72" s="39"/>
      <c r="ZR72" s="39"/>
      <c r="ZS72" s="39"/>
      <c r="ZT72" s="39"/>
      <c r="ZU72" s="39"/>
      <c r="ZV72" s="39"/>
      <c r="ZW72" s="39"/>
      <c r="ZX72" s="39"/>
      <c r="ZY72" s="39"/>
      <c r="ZZ72" s="39"/>
      <c r="AAA72" s="39"/>
      <c r="AAB72" s="39"/>
      <c r="AAC72" s="39"/>
      <c r="AAD72" s="39"/>
      <c r="AAE72" s="39"/>
      <c r="AAF72" s="39"/>
      <c r="AAG72" s="39"/>
      <c r="AAH72" s="39"/>
      <c r="AAI72" s="39"/>
      <c r="AAJ72" s="39"/>
      <c r="AAK72" s="39"/>
      <c r="AAL72" s="39"/>
      <c r="AAM72" s="39"/>
      <c r="AAN72" s="39"/>
      <c r="AAO72" s="39"/>
      <c r="AAP72" s="39"/>
      <c r="AAQ72" s="39"/>
      <c r="AAR72" s="39"/>
      <c r="AAS72" s="39"/>
      <c r="AAT72" s="39"/>
      <c r="AAU72" s="39"/>
      <c r="AAV72" s="39"/>
      <c r="AAW72" s="39"/>
      <c r="AAX72" s="39"/>
      <c r="AAY72" s="39"/>
      <c r="AAZ72" s="39"/>
      <c r="ABA72" s="39"/>
      <c r="ABB72" s="39"/>
      <c r="ABC72" s="39"/>
      <c r="ABD72" s="39"/>
      <c r="ABE72" s="39"/>
      <c r="ABF72" s="39"/>
      <c r="ABG72" s="39"/>
      <c r="ABH72" s="39"/>
      <c r="ABI72" s="39"/>
      <c r="ABJ72" s="39"/>
      <c r="ABK72" s="39"/>
      <c r="ABL72" s="39"/>
      <c r="ABM72" s="39"/>
      <c r="ABN72" s="39"/>
      <c r="ABO72" s="39"/>
      <c r="ABP72" s="39"/>
      <c r="ABQ72" s="39"/>
      <c r="ABR72" s="39"/>
      <c r="ABS72" s="39"/>
      <c r="ABT72" s="39"/>
      <c r="ABU72" s="39"/>
      <c r="ABV72" s="39"/>
      <c r="ABW72" s="39"/>
      <c r="ABX72" s="39"/>
      <c r="ABY72" s="39"/>
      <c r="ABZ72" s="39"/>
      <c r="ACA72" s="39"/>
      <c r="ACB72" s="39"/>
      <c r="ACC72" s="39"/>
      <c r="ACD72" s="39"/>
      <c r="ACE72" s="39"/>
      <c r="ACF72" s="39"/>
      <c r="ACG72" s="39"/>
      <c r="ACH72" s="39"/>
      <c r="ACI72" s="39"/>
      <c r="ACJ72" s="39"/>
      <c r="ACK72" s="39"/>
      <c r="ACL72" s="39"/>
      <c r="ACM72" s="39"/>
      <c r="ACN72" s="39"/>
      <c r="ACO72" s="39"/>
      <c r="ACP72" s="39"/>
      <c r="ACQ72" s="39"/>
      <c r="ACR72" s="39"/>
      <c r="ACS72" s="39"/>
      <c r="ACT72" s="39"/>
      <c r="ACU72" s="39"/>
      <c r="ACV72" s="39"/>
      <c r="ACW72" s="39"/>
      <c r="ACX72" s="39"/>
      <c r="ACY72" s="39"/>
      <c r="ACZ72" s="39"/>
      <c r="ADA72" s="39"/>
      <c r="ADB72" s="39"/>
      <c r="ADC72" s="39"/>
      <c r="ADD72" s="39"/>
      <c r="ADE72" s="39"/>
      <c r="ADF72" s="39"/>
      <c r="ADG72" s="39"/>
      <c r="ADH72" s="39"/>
      <c r="ADI72" s="39"/>
      <c r="ADJ72" s="39"/>
      <c r="ADK72" s="39"/>
      <c r="ADL72" s="39"/>
      <c r="ADM72" s="39"/>
      <c r="ADN72" s="39"/>
      <c r="ADO72" s="39"/>
      <c r="ADP72" s="39"/>
      <c r="ADQ72" s="39"/>
      <c r="ADR72" s="39"/>
      <c r="ADS72" s="39"/>
      <c r="ADT72" s="39"/>
      <c r="ADU72" s="39"/>
      <c r="ADV72" s="39"/>
      <c r="ADW72" s="39"/>
      <c r="ADX72" s="39"/>
      <c r="ADY72" s="39"/>
      <c r="ADZ72" s="39"/>
      <c r="AEA72" s="39"/>
      <c r="AEB72" s="39"/>
      <c r="AEC72" s="39"/>
      <c r="AED72" s="39"/>
      <c r="AEE72" s="39"/>
      <c r="AEF72" s="39"/>
      <c r="AEG72" s="39"/>
      <c r="AEH72" s="39"/>
      <c r="AEI72" s="39"/>
      <c r="AEJ72" s="39"/>
      <c r="AEK72" s="39"/>
      <c r="AEL72" s="39"/>
      <c r="AEM72" s="39"/>
      <c r="AEN72" s="39"/>
      <c r="AEO72" s="39"/>
      <c r="AEP72" s="39"/>
      <c r="AEQ72" s="39"/>
      <c r="AER72" s="39"/>
      <c r="AES72" s="39"/>
      <c r="AET72" s="39"/>
      <c r="AEU72" s="39"/>
      <c r="AEV72" s="39"/>
      <c r="AEW72" s="39"/>
      <c r="AEX72" s="39"/>
      <c r="AEY72" s="39"/>
      <c r="AEZ72" s="39"/>
      <c r="AFA72" s="39"/>
      <c r="AFB72" s="39"/>
      <c r="AFC72" s="39"/>
      <c r="AFD72" s="39"/>
      <c r="AFE72" s="39"/>
      <c r="AFF72" s="39"/>
      <c r="AFG72" s="39"/>
      <c r="AFH72" s="39"/>
      <c r="AFI72" s="39"/>
      <c r="AFJ72" s="39"/>
      <c r="AFK72" s="39"/>
      <c r="AFL72" s="39"/>
      <c r="AFM72" s="39"/>
      <c r="AFN72" s="39"/>
      <c r="AFO72" s="39"/>
      <c r="AFP72" s="39"/>
      <c r="AFQ72" s="39"/>
      <c r="AFR72" s="39"/>
      <c r="AFS72" s="39"/>
      <c r="AFT72" s="39"/>
      <c r="AFU72" s="39"/>
      <c r="AFV72" s="39"/>
      <c r="AFW72" s="39"/>
      <c r="AFX72" s="39"/>
      <c r="AFY72" s="39"/>
      <c r="AFZ72" s="39"/>
      <c r="AGA72" s="39"/>
      <c r="AGB72" s="39"/>
      <c r="AGC72" s="39"/>
      <c r="AGD72" s="39"/>
      <c r="AGE72" s="39"/>
      <c r="AGF72" s="39"/>
      <c r="AGG72" s="39"/>
      <c r="AGH72" s="39"/>
      <c r="AGI72" s="39"/>
      <c r="AGJ72" s="39"/>
      <c r="AGK72" s="39"/>
      <c r="AGL72" s="39"/>
      <c r="AGM72" s="39"/>
      <c r="AGN72" s="39"/>
      <c r="AGO72" s="39"/>
      <c r="AGP72" s="39"/>
      <c r="AGQ72" s="39"/>
      <c r="AGR72" s="39"/>
      <c r="AGS72" s="39"/>
      <c r="AGT72" s="39"/>
      <c r="AGU72" s="39"/>
      <c r="AGV72" s="39"/>
      <c r="AGW72" s="39"/>
      <c r="AGX72" s="39"/>
      <c r="AGY72" s="39"/>
      <c r="AGZ72" s="39"/>
      <c r="AHA72" s="39"/>
      <c r="AHB72" s="39"/>
      <c r="AHC72" s="39"/>
      <c r="AHD72" s="39"/>
      <c r="AHE72" s="39"/>
      <c r="AHF72" s="39"/>
      <c r="AHG72" s="39"/>
      <c r="AHH72" s="39"/>
      <c r="AHI72" s="39"/>
      <c r="AHJ72" s="39"/>
      <c r="AHK72" s="39"/>
      <c r="AHL72" s="39"/>
      <c r="AHM72" s="39"/>
      <c r="AHN72" s="39"/>
      <c r="AHO72" s="39"/>
      <c r="AHP72" s="39"/>
      <c r="AHQ72" s="39"/>
      <c r="AHR72" s="39"/>
      <c r="AHS72" s="39"/>
      <c r="AHT72" s="39"/>
      <c r="AHU72" s="39"/>
      <c r="AHV72" s="39"/>
      <c r="AHW72" s="39"/>
      <c r="AHX72" s="39"/>
      <c r="AHY72" s="39"/>
      <c r="AHZ72" s="39"/>
      <c r="AIA72" s="39"/>
      <c r="AIB72" s="39"/>
      <c r="AIC72" s="39"/>
      <c r="AID72" s="39"/>
      <c r="AIE72" s="39"/>
      <c r="AIF72" s="39"/>
      <c r="AIG72" s="39"/>
      <c r="AIH72" s="39"/>
      <c r="AII72" s="39"/>
      <c r="AIJ72" s="39"/>
      <c r="AIK72" s="39"/>
      <c r="AIL72" s="39"/>
      <c r="AIM72" s="39"/>
      <c r="AIN72" s="39"/>
      <c r="AIO72" s="39"/>
      <c r="AIP72" s="39"/>
      <c r="AIQ72" s="39"/>
      <c r="AIR72" s="39"/>
      <c r="AIS72" s="39"/>
      <c r="AIT72" s="39"/>
      <c r="AIU72" s="39"/>
      <c r="AIV72" s="39"/>
      <c r="AIW72" s="39"/>
      <c r="AIX72" s="39"/>
      <c r="AIY72" s="39"/>
      <c r="AIZ72" s="39"/>
      <c r="AJA72" s="39"/>
      <c r="AJB72" s="39"/>
      <c r="AJC72" s="39"/>
      <c r="AJD72" s="39"/>
      <c r="AJE72" s="39"/>
      <c r="AJF72" s="39"/>
      <c r="AJG72" s="39"/>
      <c r="AJH72" s="39"/>
      <c r="AJI72" s="39"/>
      <c r="AJJ72" s="39"/>
      <c r="AJK72" s="39"/>
      <c r="AJL72" s="39"/>
      <c r="AJM72" s="39"/>
      <c r="AJN72" s="39"/>
      <c r="AJO72" s="39"/>
      <c r="AJP72" s="39"/>
      <c r="AJQ72" s="39"/>
      <c r="AJR72" s="39"/>
      <c r="AJS72" s="39"/>
      <c r="AJT72" s="39"/>
      <c r="AJU72" s="39"/>
      <c r="AJV72" s="39"/>
      <c r="AJW72" s="39"/>
      <c r="AJX72" s="39"/>
      <c r="AJY72" s="39"/>
      <c r="AJZ72" s="39"/>
      <c r="AKA72" s="39"/>
      <c r="AKB72" s="39"/>
      <c r="AKC72" s="39"/>
      <c r="AKD72" s="39"/>
      <c r="AKE72" s="39"/>
      <c r="AKF72" s="39"/>
      <c r="AKG72" s="39"/>
      <c r="AKH72" s="39"/>
      <c r="AKI72" s="39"/>
      <c r="AKJ72" s="39"/>
      <c r="AKK72" s="39"/>
      <c r="AKL72" s="39"/>
      <c r="AKM72" s="39"/>
      <c r="AKN72" s="39"/>
      <c r="AKO72" s="39"/>
      <c r="AKP72" s="39"/>
      <c r="AKQ72" s="39"/>
      <c r="AKR72" s="39"/>
      <c r="AKS72" s="39"/>
      <c r="AKT72" s="39"/>
      <c r="AKU72" s="39"/>
      <c r="AKV72" s="39"/>
      <c r="AKW72" s="39"/>
      <c r="AKX72" s="39"/>
      <c r="AKY72" s="39"/>
      <c r="AKZ72" s="39"/>
      <c r="ALA72" s="39"/>
      <c r="ALB72" s="39"/>
      <c r="ALC72" s="39"/>
      <c r="ALD72" s="39"/>
      <c r="ALE72" s="39"/>
      <c r="ALF72" s="39"/>
      <c r="ALG72" s="39"/>
      <c r="ALH72" s="39"/>
      <c r="ALI72" s="39"/>
      <c r="ALJ72" s="39"/>
      <c r="ALK72" s="39"/>
      <c r="ALL72" s="39"/>
      <c r="ALM72" s="39"/>
      <c r="ALN72" s="39"/>
      <c r="ALO72" s="39"/>
      <c r="ALP72" s="39"/>
      <c r="ALQ72" s="39"/>
      <c r="ALR72" s="39"/>
      <c r="ALS72" s="39"/>
      <c r="ALT72" s="39"/>
      <c r="ALU72" s="39"/>
      <c r="ALV72" s="39"/>
      <c r="ALW72" s="39"/>
      <c r="ALX72" s="39"/>
      <c r="ALY72" s="39"/>
      <c r="ALZ72" s="39"/>
      <c r="AMA72" s="39"/>
      <c r="AMB72" s="39"/>
      <c r="AMC72" s="39"/>
      <c r="AMD72" s="39"/>
      <c r="AME72" s="39"/>
      <c r="AMF72" s="39"/>
      <c r="AMG72" s="39"/>
      <c r="AMH72" s="39"/>
      <c r="AMI72" s="39"/>
      <c r="AMJ72" s="39"/>
      <c r="AMK72" s="39"/>
      <c r="AML72" s="39"/>
      <c r="AMM72" s="39"/>
      <c r="AMN72" s="39"/>
      <c r="AMO72" s="39"/>
      <c r="AMP72" s="39"/>
      <c r="AMQ72" s="39"/>
      <c r="AMR72" s="39"/>
      <c r="AMS72" s="39"/>
      <c r="AMT72" s="39"/>
      <c r="AMU72" s="39"/>
      <c r="AMV72" s="39"/>
      <c r="AMW72" s="39"/>
      <c r="AMX72" s="39"/>
      <c r="AMY72" s="39"/>
      <c r="AMZ72" s="39"/>
      <c r="ANA72" s="39"/>
      <c r="ANB72" s="39"/>
      <c r="ANC72" s="39"/>
      <c r="AND72" s="39"/>
      <c r="ANE72" s="39"/>
      <c r="ANF72" s="39"/>
      <c r="ANG72" s="39"/>
      <c r="ANH72" s="39"/>
      <c r="ANI72" s="39"/>
      <c r="ANJ72" s="39"/>
      <c r="ANK72" s="39"/>
      <c r="ANL72" s="39"/>
      <c r="ANM72" s="39"/>
      <c r="ANN72" s="39"/>
      <c r="ANO72" s="39"/>
      <c r="ANP72" s="39"/>
      <c r="ANQ72" s="39"/>
      <c r="ANR72" s="39"/>
      <c r="ANS72" s="39"/>
      <c r="ANT72" s="39"/>
      <c r="ANU72" s="39"/>
      <c r="ANV72" s="39"/>
      <c r="ANW72" s="39"/>
      <c r="ANX72" s="39"/>
      <c r="ANY72" s="39"/>
      <c r="ANZ72" s="39"/>
      <c r="AOA72" s="39"/>
      <c r="AOB72" s="39"/>
      <c r="AOC72" s="39"/>
      <c r="AOD72" s="39"/>
      <c r="AOE72" s="39"/>
      <c r="AOF72" s="39"/>
      <c r="AOG72" s="39"/>
      <c r="AOH72" s="39"/>
      <c r="AOI72" s="39"/>
      <c r="AOJ72" s="39"/>
      <c r="AOK72" s="39"/>
      <c r="AOL72" s="39"/>
      <c r="AOM72" s="39"/>
      <c r="AON72" s="39"/>
      <c r="AOO72" s="39"/>
      <c r="AOP72" s="39"/>
      <c r="AOQ72" s="39"/>
      <c r="AOR72" s="39"/>
      <c r="AOS72" s="39"/>
      <c r="AOT72" s="39"/>
      <c r="AOU72" s="39"/>
      <c r="AOV72" s="39"/>
      <c r="AOW72" s="39"/>
      <c r="AOX72" s="39"/>
      <c r="AOY72" s="39"/>
      <c r="AOZ72" s="39"/>
      <c r="APA72" s="39"/>
      <c r="APB72" s="39"/>
      <c r="APC72" s="39"/>
      <c r="APD72" s="39"/>
      <c r="APE72" s="39"/>
      <c r="APF72" s="39"/>
      <c r="APG72" s="39"/>
      <c r="APH72" s="39"/>
      <c r="API72" s="39"/>
      <c r="APJ72" s="39"/>
      <c r="APK72" s="39"/>
      <c r="APL72" s="39"/>
      <c r="APM72" s="39"/>
      <c r="APN72" s="39"/>
      <c r="APO72" s="39"/>
      <c r="APP72" s="39"/>
      <c r="APQ72" s="39"/>
      <c r="APR72" s="39"/>
      <c r="APS72" s="39"/>
      <c r="APT72" s="39"/>
      <c r="APU72" s="39"/>
      <c r="APV72" s="39"/>
      <c r="APW72" s="39"/>
      <c r="APX72" s="39"/>
      <c r="APY72" s="39"/>
      <c r="APZ72" s="39"/>
      <c r="AQA72" s="39"/>
      <c r="AQB72" s="39"/>
      <c r="AQC72" s="39"/>
      <c r="AQD72" s="39"/>
      <c r="AQE72" s="39"/>
      <c r="AQF72" s="39"/>
      <c r="AQG72" s="39"/>
      <c r="AQH72" s="39"/>
      <c r="AQI72" s="39"/>
      <c r="AQJ72" s="39"/>
      <c r="AQK72" s="39"/>
      <c r="AQL72" s="39"/>
      <c r="AQM72" s="39"/>
      <c r="AQN72" s="39"/>
      <c r="AQO72" s="39"/>
      <c r="AQP72" s="39"/>
      <c r="AQQ72" s="39"/>
      <c r="AQR72" s="39"/>
      <c r="AQS72" s="39"/>
      <c r="AQT72" s="39"/>
      <c r="AQU72" s="39"/>
      <c r="AQV72" s="39"/>
      <c r="AQW72" s="39"/>
      <c r="AQX72" s="39"/>
      <c r="AQY72" s="39"/>
      <c r="AQZ72" s="39"/>
      <c r="ARA72" s="39"/>
      <c r="ARB72" s="39"/>
      <c r="ARC72" s="39"/>
      <c r="ARD72" s="39"/>
      <c r="ARE72" s="39"/>
      <c r="ARF72" s="39"/>
      <c r="ARG72" s="39"/>
      <c r="ARH72" s="39"/>
      <c r="ARI72" s="39"/>
      <c r="ARJ72" s="39"/>
      <c r="ARK72" s="39"/>
      <c r="ARL72" s="39"/>
      <c r="ARM72" s="39"/>
      <c r="ARN72" s="39"/>
      <c r="ARO72" s="39"/>
      <c r="ARP72" s="39"/>
      <c r="ARQ72" s="39"/>
      <c r="ARR72" s="39"/>
      <c r="ARS72" s="39"/>
      <c r="ART72" s="39"/>
      <c r="ARU72" s="39"/>
      <c r="ARV72" s="39"/>
      <c r="ARW72" s="39"/>
      <c r="ARX72" s="39"/>
      <c r="ARY72" s="39"/>
      <c r="ARZ72" s="39"/>
      <c r="ASA72" s="39"/>
      <c r="ASB72" s="39"/>
      <c r="ASC72" s="39"/>
      <c r="ASD72" s="39"/>
      <c r="ASE72" s="39"/>
      <c r="ASF72" s="39"/>
      <c r="ASG72" s="39"/>
      <c r="ASH72" s="39"/>
      <c r="ASI72" s="39"/>
      <c r="ASJ72" s="39"/>
      <c r="ASK72" s="39"/>
      <c r="ASL72" s="39"/>
      <c r="ASM72" s="39"/>
      <c r="ASN72" s="39"/>
      <c r="ASO72" s="39"/>
      <c r="ASP72" s="39"/>
      <c r="ASQ72" s="39"/>
      <c r="ASR72" s="39"/>
      <c r="ASS72" s="39"/>
      <c r="AST72" s="39"/>
      <c r="ASU72" s="39"/>
      <c r="ASV72" s="39"/>
      <c r="ASW72" s="39"/>
      <c r="ASX72" s="39"/>
      <c r="ASY72" s="39"/>
      <c r="ASZ72" s="39"/>
      <c r="ATA72" s="39"/>
      <c r="ATB72" s="39"/>
      <c r="ATC72" s="39"/>
      <c r="ATD72" s="39"/>
      <c r="ATE72" s="39"/>
      <c r="ATF72" s="39"/>
      <c r="ATG72" s="39"/>
      <c r="ATH72" s="39"/>
      <c r="ATI72" s="39"/>
      <c r="ATJ72" s="39"/>
      <c r="ATK72" s="39"/>
      <c r="ATL72" s="39"/>
      <c r="ATM72" s="39"/>
      <c r="ATN72" s="39"/>
      <c r="ATO72" s="39"/>
      <c r="ATP72" s="39"/>
      <c r="ATQ72" s="39"/>
      <c r="ATR72" s="39"/>
      <c r="ATS72" s="39"/>
      <c r="ATT72" s="39"/>
      <c r="ATU72" s="39"/>
      <c r="ATV72" s="39"/>
      <c r="ATW72" s="39"/>
      <c r="ATX72" s="39"/>
      <c r="ATY72" s="39"/>
      <c r="ATZ72" s="39"/>
      <c r="AUA72" s="39"/>
      <c r="AUB72" s="39"/>
      <c r="AUC72" s="39"/>
      <c r="AUD72" s="39"/>
      <c r="AUE72" s="39"/>
      <c r="AUF72" s="39"/>
      <c r="AUG72" s="39"/>
      <c r="AUH72" s="39"/>
      <c r="AUI72" s="39"/>
      <c r="AUJ72" s="39"/>
      <c r="AUK72" s="39"/>
      <c r="AUL72" s="39"/>
      <c r="AUM72" s="39"/>
      <c r="AUN72" s="39"/>
      <c r="AUO72" s="39"/>
      <c r="AUP72" s="39"/>
      <c r="AUQ72" s="39"/>
      <c r="AUR72" s="39"/>
      <c r="AUS72" s="39"/>
      <c r="AUT72" s="39"/>
      <c r="AUU72" s="39"/>
      <c r="AUV72" s="39"/>
      <c r="AUW72" s="39"/>
      <c r="AUX72" s="39"/>
      <c r="AUY72" s="39"/>
      <c r="AUZ72" s="39"/>
      <c r="AVA72" s="39"/>
      <c r="AVB72" s="39"/>
      <c r="AVC72" s="39"/>
      <c r="AVD72" s="39"/>
      <c r="AVE72" s="39"/>
      <c r="AVF72" s="39"/>
      <c r="AVG72" s="39"/>
      <c r="AVH72" s="39"/>
      <c r="AVI72" s="39"/>
      <c r="AVJ72" s="39"/>
      <c r="AVK72" s="39"/>
      <c r="AVL72" s="39"/>
      <c r="AVM72" s="39"/>
      <c r="AVN72" s="39"/>
      <c r="AVO72" s="39"/>
      <c r="AVP72" s="39"/>
      <c r="AVQ72" s="39"/>
      <c r="AVR72" s="39"/>
      <c r="AVS72" s="39"/>
      <c r="AVT72" s="39"/>
      <c r="AVU72" s="39"/>
      <c r="AVV72" s="39"/>
      <c r="AVW72" s="39"/>
      <c r="AVX72" s="39"/>
      <c r="AVY72" s="39"/>
      <c r="AVZ72" s="39"/>
      <c r="AWA72" s="39"/>
      <c r="AWB72" s="39"/>
      <c r="AWC72" s="39"/>
      <c r="AWD72" s="39"/>
      <c r="AWE72" s="39"/>
      <c r="AWF72" s="39"/>
      <c r="AWG72" s="39"/>
      <c r="AWH72" s="39"/>
      <c r="AWI72" s="39"/>
      <c r="AWJ72" s="39"/>
      <c r="AWK72" s="39"/>
      <c r="AWL72" s="39"/>
      <c r="AWM72" s="39"/>
      <c r="AWN72" s="39"/>
      <c r="AWO72" s="39"/>
      <c r="AWP72" s="39"/>
      <c r="AWQ72" s="39"/>
      <c r="AWR72" s="39"/>
      <c r="AWS72" s="39"/>
      <c r="AWT72" s="39"/>
      <c r="AWU72" s="39"/>
      <c r="AWV72" s="39"/>
      <c r="AWW72" s="39"/>
      <c r="AWX72" s="39"/>
      <c r="AWY72" s="39"/>
      <c r="AWZ72" s="39"/>
      <c r="AXA72" s="39"/>
      <c r="AXB72" s="39"/>
      <c r="AXC72" s="39"/>
      <c r="AXD72" s="39"/>
      <c r="AXE72" s="39"/>
      <c r="AXF72" s="39"/>
      <c r="AXG72" s="39"/>
      <c r="AXH72" s="39"/>
      <c r="AXI72" s="39"/>
      <c r="AXJ72" s="39"/>
      <c r="AXK72" s="39"/>
      <c r="AXL72" s="39"/>
      <c r="AXM72" s="39"/>
      <c r="AXN72" s="39"/>
      <c r="AXO72" s="39"/>
      <c r="AXP72" s="39"/>
      <c r="AXQ72" s="39"/>
      <c r="AXR72" s="39"/>
      <c r="AXS72" s="39"/>
      <c r="AXT72" s="39"/>
      <c r="AXU72" s="39"/>
      <c r="AXV72" s="39"/>
      <c r="AXW72" s="39"/>
      <c r="AXX72" s="39"/>
      <c r="AXY72" s="39"/>
      <c r="AXZ72" s="39"/>
      <c r="AYA72" s="39"/>
      <c r="AYB72" s="39"/>
      <c r="AYC72" s="39"/>
      <c r="AYD72" s="39"/>
      <c r="AYE72" s="39"/>
      <c r="AYF72" s="39"/>
      <c r="AYG72" s="39"/>
      <c r="AYH72" s="39"/>
      <c r="AYI72" s="39"/>
      <c r="AYJ72" s="39"/>
      <c r="AYK72" s="39"/>
      <c r="AYL72" s="39"/>
      <c r="AYM72" s="39"/>
      <c r="AYN72" s="39"/>
      <c r="AYO72" s="39"/>
      <c r="AYP72" s="39"/>
      <c r="AYQ72" s="39"/>
      <c r="AYR72" s="39"/>
      <c r="AYS72" s="39"/>
      <c r="AYT72" s="39"/>
      <c r="AYU72" s="39"/>
      <c r="AYV72" s="39"/>
      <c r="AYW72" s="39"/>
      <c r="AYX72" s="39"/>
      <c r="AYY72" s="39"/>
      <c r="AYZ72" s="39"/>
      <c r="AZA72" s="39"/>
      <c r="AZB72" s="39"/>
      <c r="AZC72" s="39"/>
      <c r="AZD72" s="39"/>
      <c r="AZE72" s="39"/>
      <c r="AZF72" s="39"/>
      <c r="AZG72" s="39"/>
      <c r="AZH72" s="39"/>
      <c r="AZI72" s="39"/>
      <c r="AZJ72" s="39"/>
      <c r="AZK72" s="39"/>
      <c r="AZL72" s="39"/>
      <c r="AZM72" s="39"/>
      <c r="AZN72" s="39"/>
      <c r="AZO72" s="39"/>
      <c r="AZP72" s="39"/>
      <c r="AZQ72" s="39"/>
      <c r="AZR72" s="39"/>
      <c r="AZS72" s="39"/>
      <c r="AZT72" s="39"/>
      <c r="AZU72" s="39"/>
      <c r="AZV72" s="39"/>
      <c r="AZW72" s="39"/>
      <c r="AZX72" s="39"/>
      <c r="AZY72" s="39"/>
      <c r="AZZ72" s="39"/>
      <c r="BAA72" s="39"/>
      <c r="BAB72" s="39"/>
      <c r="BAC72" s="39"/>
      <c r="BAD72" s="39"/>
      <c r="BAE72" s="39"/>
      <c r="BAF72" s="39"/>
      <c r="BAG72" s="39"/>
      <c r="BAH72" s="39"/>
      <c r="BAI72" s="39"/>
      <c r="BAJ72" s="39"/>
      <c r="BAK72" s="39"/>
      <c r="BAL72" s="39"/>
      <c r="BAM72" s="39"/>
      <c r="BAN72" s="39"/>
      <c r="BAO72" s="39"/>
      <c r="BAP72" s="39"/>
      <c r="BAQ72" s="39"/>
      <c r="BAR72" s="39"/>
      <c r="BAS72" s="39"/>
      <c r="BAT72" s="39"/>
      <c r="BAU72" s="39"/>
      <c r="BAV72" s="39"/>
      <c r="BAW72" s="39"/>
      <c r="BAX72" s="39"/>
      <c r="BAY72" s="39"/>
      <c r="BAZ72" s="39"/>
      <c r="BBA72" s="39"/>
      <c r="BBB72" s="39"/>
      <c r="BBC72" s="39"/>
      <c r="BBD72" s="39"/>
      <c r="BBE72" s="39"/>
      <c r="BBF72" s="39"/>
      <c r="BBG72" s="39"/>
      <c r="BBH72" s="39"/>
      <c r="BBI72" s="39"/>
      <c r="BBJ72" s="39"/>
      <c r="BBK72" s="39"/>
      <c r="BBL72" s="39"/>
      <c r="BBM72" s="39"/>
      <c r="BBN72" s="39"/>
      <c r="BBO72" s="39"/>
      <c r="BBP72" s="39"/>
      <c r="BBQ72" s="39"/>
      <c r="BBR72" s="39"/>
      <c r="BBS72" s="39"/>
      <c r="BBT72" s="39"/>
      <c r="BBU72" s="39"/>
      <c r="BBV72" s="39"/>
      <c r="BBW72" s="39"/>
      <c r="BBX72" s="39"/>
      <c r="BBY72" s="39"/>
      <c r="BBZ72" s="39"/>
      <c r="BCA72" s="39"/>
      <c r="BCB72" s="39"/>
      <c r="BCC72" s="39"/>
      <c r="BCD72" s="39"/>
      <c r="BCE72" s="39"/>
      <c r="BCF72" s="39"/>
      <c r="BCG72" s="39"/>
      <c r="BCH72" s="39"/>
      <c r="BCI72" s="39"/>
      <c r="BCJ72" s="39"/>
      <c r="BCK72" s="39"/>
      <c r="BCL72" s="39"/>
      <c r="BCM72" s="39"/>
      <c r="BCN72" s="39"/>
      <c r="BCO72" s="39"/>
      <c r="BCP72" s="39"/>
      <c r="BCQ72" s="39"/>
      <c r="BCR72" s="39"/>
      <c r="BCS72" s="39"/>
      <c r="BCT72" s="39"/>
      <c r="BCU72" s="39"/>
      <c r="BCV72" s="39"/>
      <c r="BCW72" s="39"/>
      <c r="BCX72" s="39"/>
      <c r="BCY72" s="39"/>
      <c r="BCZ72" s="39"/>
      <c r="BDA72" s="39"/>
      <c r="BDB72" s="39"/>
      <c r="BDC72" s="39"/>
      <c r="BDD72" s="39"/>
      <c r="BDE72" s="39"/>
      <c r="BDF72" s="39"/>
      <c r="BDG72" s="39"/>
      <c r="BDH72" s="39"/>
      <c r="BDI72" s="39"/>
      <c r="BDJ72" s="39"/>
      <c r="BDK72" s="39"/>
      <c r="BDL72" s="39"/>
      <c r="BDM72" s="39"/>
      <c r="BDN72" s="39"/>
      <c r="BDO72" s="39"/>
      <c r="BDP72" s="39"/>
      <c r="BDQ72" s="39"/>
      <c r="BDR72" s="39"/>
      <c r="BDS72" s="39"/>
      <c r="BDT72" s="39"/>
      <c r="BDU72" s="39"/>
      <c r="BDV72" s="39"/>
      <c r="BDW72" s="39"/>
      <c r="BDX72" s="39"/>
      <c r="BDY72" s="39"/>
      <c r="BDZ72" s="39"/>
      <c r="BEA72" s="39"/>
      <c r="BEB72" s="39"/>
      <c r="BEC72" s="39"/>
      <c r="BED72" s="39"/>
      <c r="BEE72" s="39"/>
      <c r="BEF72" s="39"/>
      <c r="BEG72" s="39"/>
      <c r="BEH72" s="39"/>
      <c r="BEI72" s="39"/>
      <c r="BEJ72" s="39"/>
      <c r="BEK72" s="39"/>
      <c r="BEL72" s="39"/>
      <c r="BEM72" s="39"/>
      <c r="BEN72" s="39"/>
      <c r="BEO72" s="39"/>
      <c r="BEP72" s="39"/>
      <c r="BEQ72" s="39"/>
      <c r="BER72" s="39"/>
      <c r="BES72" s="39"/>
      <c r="BET72" s="39"/>
      <c r="BEU72" s="39"/>
      <c r="BEV72" s="39"/>
      <c r="BEW72" s="39"/>
      <c r="BEX72" s="39"/>
      <c r="BEY72" s="39"/>
      <c r="BEZ72" s="39"/>
      <c r="BFA72" s="39"/>
      <c r="BFB72" s="39"/>
      <c r="BFC72" s="39"/>
      <c r="BFD72" s="39"/>
      <c r="BFE72" s="39"/>
      <c r="BFF72" s="39"/>
      <c r="BFG72" s="39"/>
      <c r="BFH72" s="39"/>
      <c r="BFI72" s="39"/>
      <c r="BFJ72" s="39"/>
      <c r="BFK72" s="39"/>
      <c r="BFL72" s="39"/>
      <c r="BFM72" s="39"/>
      <c r="BFN72" s="39"/>
      <c r="BFO72" s="39"/>
      <c r="BFP72" s="39"/>
      <c r="BFQ72" s="39"/>
      <c r="BFR72" s="39"/>
      <c r="BFS72" s="39"/>
      <c r="BFT72" s="39"/>
      <c r="BFU72" s="39"/>
      <c r="BFV72" s="39"/>
      <c r="BFW72" s="39"/>
      <c r="BFX72" s="39"/>
      <c r="BFY72" s="39"/>
      <c r="BFZ72" s="39"/>
      <c r="BGA72" s="39"/>
      <c r="BGB72" s="39"/>
      <c r="BGC72" s="39"/>
      <c r="BGD72" s="39"/>
      <c r="BGE72" s="39"/>
      <c r="BGF72" s="39"/>
      <c r="BGG72" s="39"/>
      <c r="BGH72" s="39"/>
      <c r="BGI72" s="39"/>
      <c r="BGJ72" s="39"/>
      <c r="BGK72" s="39"/>
      <c r="BGL72" s="39"/>
      <c r="BGM72" s="39"/>
      <c r="BGN72" s="39"/>
      <c r="BGO72" s="39"/>
      <c r="BGP72" s="39"/>
      <c r="BGQ72" s="39"/>
      <c r="BGR72" s="39"/>
      <c r="BGS72" s="39"/>
      <c r="BGT72" s="39"/>
      <c r="BGU72" s="39"/>
      <c r="BGV72" s="39"/>
      <c r="BGW72" s="39"/>
      <c r="BGX72" s="39"/>
      <c r="BGY72" s="39"/>
      <c r="BGZ72" s="39"/>
      <c r="BHA72" s="39"/>
      <c r="BHB72" s="39"/>
      <c r="BHC72" s="39"/>
      <c r="BHD72" s="39"/>
      <c r="BHE72" s="39"/>
      <c r="BHF72" s="39"/>
      <c r="BHG72" s="39"/>
      <c r="BHH72" s="39"/>
      <c r="BHI72" s="39"/>
      <c r="BHJ72" s="39"/>
      <c r="BHK72" s="39"/>
      <c r="BHL72" s="39"/>
      <c r="BHM72" s="39"/>
      <c r="BHN72" s="39"/>
      <c r="BHO72" s="39"/>
      <c r="BHP72" s="39"/>
      <c r="BHQ72" s="39"/>
      <c r="BHR72" s="39"/>
      <c r="BHS72" s="39"/>
      <c r="BHT72" s="39"/>
      <c r="BHU72" s="39"/>
      <c r="BHV72" s="39"/>
      <c r="BHW72" s="39"/>
      <c r="BHX72" s="39"/>
      <c r="BHY72" s="39"/>
      <c r="BHZ72" s="39"/>
      <c r="BIA72" s="39"/>
      <c r="BIB72" s="39"/>
      <c r="BIC72" s="39"/>
      <c r="BID72" s="39"/>
      <c r="BIE72" s="39"/>
      <c r="BIF72" s="39"/>
      <c r="BIG72" s="39"/>
      <c r="BIH72" s="39"/>
      <c r="BII72" s="39"/>
      <c r="BIJ72" s="39"/>
      <c r="BIK72" s="39"/>
      <c r="BIL72" s="39"/>
      <c r="BIM72" s="39"/>
      <c r="BIN72" s="39"/>
      <c r="BIO72" s="39"/>
      <c r="BIP72" s="39"/>
      <c r="BIQ72" s="39"/>
      <c r="BIR72" s="39"/>
      <c r="BIS72" s="39"/>
      <c r="BIT72" s="39"/>
      <c r="BIU72" s="39"/>
      <c r="BIV72" s="39"/>
      <c r="BIW72" s="39"/>
      <c r="BIX72" s="39"/>
      <c r="BIY72" s="39"/>
      <c r="BIZ72" s="39"/>
      <c r="BJA72" s="39"/>
      <c r="BJB72" s="39"/>
      <c r="BJC72" s="39"/>
      <c r="BJD72" s="39"/>
      <c r="BJE72" s="39"/>
      <c r="BJF72" s="39"/>
      <c r="BJG72" s="39"/>
      <c r="BJH72" s="39"/>
      <c r="BJI72" s="39"/>
      <c r="BJJ72" s="39"/>
      <c r="BJK72" s="39"/>
      <c r="BJL72" s="39"/>
      <c r="BJM72" s="39"/>
      <c r="BJN72" s="39"/>
      <c r="BJO72" s="39"/>
      <c r="BJP72" s="39"/>
      <c r="BJQ72" s="39"/>
      <c r="BJR72" s="39"/>
      <c r="BJS72" s="39"/>
      <c r="BJT72" s="39"/>
      <c r="BJU72" s="39"/>
      <c r="BJV72" s="39"/>
      <c r="BJW72" s="39"/>
      <c r="BJX72" s="39"/>
      <c r="BJY72" s="39"/>
      <c r="BJZ72" s="39"/>
      <c r="BKA72" s="39"/>
      <c r="BKB72" s="39"/>
      <c r="BKC72" s="39"/>
      <c r="BKD72" s="39"/>
      <c r="BKE72" s="39"/>
      <c r="BKF72" s="39"/>
      <c r="BKG72" s="39"/>
      <c r="BKH72" s="39"/>
      <c r="BKI72" s="39"/>
      <c r="BKJ72" s="39"/>
      <c r="BKK72" s="39"/>
      <c r="BKL72" s="39"/>
      <c r="BKM72" s="39"/>
      <c r="BKN72" s="39"/>
      <c r="BKO72" s="39"/>
      <c r="BKP72" s="39"/>
      <c r="BKQ72" s="39"/>
      <c r="BKR72" s="39"/>
      <c r="BKS72" s="39"/>
      <c r="BKT72" s="39"/>
      <c r="BKU72" s="39"/>
      <c r="BKV72" s="39"/>
      <c r="BKW72" s="39"/>
      <c r="BKX72" s="39"/>
      <c r="BKY72" s="39"/>
      <c r="BKZ72" s="39"/>
      <c r="BLA72" s="39"/>
      <c r="BLB72" s="39"/>
      <c r="BLC72" s="39"/>
      <c r="BLD72" s="39"/>
      <c r="BLE72" s="39"/>
      <c r="BLF72" s="39"/>
      <c r="BLG72" s="39"/>
      <c r="BLH72" s="39"/>
      <c r="BLI72" s="39"/>
      <c r="BLJ72" s="39"/>
      <c r="BLK72" s="39"/>
      <c r="BLL72" s="39"/>
      <c r="BLM72" s="39"/>
      <c r="BLN72" s="39"/>
      <c r="BLO72" s="39"/>
      <c r="BLP72" s="39"/>
      <c r="BLQ72" s="39"/>
      <c r="BLR72" s="39"/>
      <c r="BLS72" s="39"/>
      <c r="BLT72" s="39"/>
      <c r="BLU72" s="39"/>
      <c r="BLV72" s="39"/>
      <c r="BLW72" s="39"/>
      <c r="BLX72" s="39"/>
      <c r="BLY72" s="39"/>
      <c r="BLZ72" s="39"/>
      <c r="BMA72" s="39"/>
      <c r="BMB72" s="39"/>
      <c r="BMC72" s="39"/>
      <c r="BMD72" s="39"/>
      <c r="BME72" s="39"/>
      <c r="BMF72" s="39"/>
      <c r="BMG72" s="39"/>
      <c r="BMH72" s="39"/>
      <c r="BMI72" s="39"/>
      <c r="BMJ72" s="39"/>
      <c r="BMK72" s="39"/>
      <c r="BML72" s="39"/>
      <c r="BMM72" s="39"/>
      <c r="BMN72" s="39"/>
      <c r="BMO72" s="39"/>
      <c r="BMP72" s="39"/>
      <c r="BMQ72" s="39"/>
      <c r="BMR72" s="39"/>
      <c r="BMS72" s="39"/>
      <c r="BMT72" s="39"/>
      <c r="BMU72" s="39"/>
      <c r="BMV72" s="39"/>
      <c r="BMW72" s="39"/>
      <c r="BMX72" s="39"/>
      <c r="BMY72" s="39"/>
      <c r="BMZ72" s="39"/>
      <c r="BNA72" s="39"/>
      <c r="BNB72" s="39"/>
      <c r="BNC72" s="39"/>
      <c r="BND72" s="39"/>
      <c r="BNE72" s="39"/>
      <c r="BNF72" s="39"/>
      <c r="BNG72" s="39"/>
      <c r="BNH72" s="39"/>
      <c r="BNI72" s="39"/>
      <c r="BNJ72" s="39"/>
      <c r="BNK72" s="39"/>
      <c r="BNL72" s="39"/>
      <c r="BNM72" s="39"/>
      <c r="BNN72" s="39"/>
      <c r="BNO72" s="39"/>
      <c r="BNP72" s="39"/>
      <c r="BNQ72" s="39"/>
      <c r="BNR72" s="39"/>
      <c r="BNS72" s="39"/>
      <c r="BNT72" s="39"/>
      <c r="BNU72" s="39"/>
      <c r="BNV72" s="39"/>
      <c r="BNW72" s="39"/>
      <c r="BNX72" s="39"/>
      <c r="BNY72" s="39"/>
      <c r="BNZ72" s="39"/>
      <c r="BOA72" s="39"/>
      <c r="BOB72" s="39"/>
      <c r="BOC72" s="39"/>
      <c r="BOD72" s="39"/>
      <c r="BOE72" s="39"/>
      <c r="BOF72" s="39"/>
      <c r="BOG72" s="39"/>
      <c r="BOH72" s="39"/>
      <c r="BOI72" s="39"/>
      <c r="BOJ72" s="39"/>
      <c r="BOK72" s="39"/>
      <c r="BOL72" s="39"/>
      <c r="BOM72" s="39"/>
      <c r="BON72" s="39"/>
      <c r="BOO72" s="39"/>
      <c r="BOP72" s="39"/>
      <c r="BOQ72" s="39"/>
      <c r="BOR72" s="39"/>
      <c r="BOS72" s="39"/>
      <c r="BOT72" s="39"/>
      <c r="BOU72" s="39"/>
      <c r="BOV72" s="39"/>
      <c r="BOW72" s="39"/>
      <c r="BOX72" s="39"/>
      <c r="BOY72" s="39"/>
      <c r="BOZ72" s="39"/>
      <c r="BPA72" s="39"/>
      <c r="BPB72" s="39"/>
      <c r="BPC72" s="39"/>
      <c r="BPD72" s="39"/>
      <c r="BPE72" s="39"/>
      <c r="BPF72" s="39"/>
      <c r="BPG72" s="39"/>
      <c r="BPH72" s="39"/>
      <c r="BPI72" s="39"/>
      <c r="BPJ72" s="39"/>
      <c r="BPK72" s="39"/>
      <c r="BPL72" s="39"/>
      <c r="BPM72" s="39"/>
      <c r="BPN72" s="39"/>
      <c r="BPO72" s="39"/>
      <c r="BPP72" s="39"/>
      <c r="BPQ72" s="39"/>
      <c r="BPR72" s="39"/>
      <c r="BPS72" s="39"/>
      <c r="BPT72" s="39"/>
      <c r="BPU72" s="39"/>
      <c r="BPV72" s="39"/>
      <c r="BPW72" s="39"/>
      <c r="BPX72" s="39"/>
      <c r="BPY72" s="39"/>
      <c r="BPZ72" s="39"/>
      <c r="BQA72" s="39"/>
      <c r="BQB72" s="39"/>
      <c r="BQC72" s="39"/>
      <c r="BQD72" s="39"/>
      <c r="BQE72" s="39"/>
      <c r="BQF72" s="39"/>
      <c r="BQG72" s="39"/>
      <c r="BQH72" s="39"/>
      <c r="BQI72" s="39"/>
      <c r="BQJ72" s="39"/>
      <c r="BQK72" s="39"/>
      <c r="BQL72" s="39"/>
      <c r="BQM72" s="39"/>
      <c r="BQN72" s="39"/>
      <c r="BQO72" s="39"/>
      <c r="BQP72" s="39"/>
      <c r="BQQ72" s="39"/>
      <c r="BQR72" s="39"/>
      <c r="BQS72" s="39"/>
      <c r="BQT72" s="39"/>
      <c r="BQU72" s="39"/>
      <c r="BQV72" s="39"/>
      <c r="BQW72" s="39"/>
      <c r="BQX72" s="39"/>
      <c r="BQY72" s="39"/>
      <c r="BQZ72" s="39"/>
      <c r="BRA72" s="39"/>
      <c r="BRB72" s="39"/>
      <c r="BRC72" s="39"/>
      <c r="BRD72" s="39"/>
      <c r="BRE72" s="39"/>
      <c r="BRF72" s="39"/>
      <c r="BRG72" s="39"/>
      <c r="BRH72" s="39"/>
      <c r="BRI72" s="39"/>
      <c r="BRJ72" s="39"/>
      <c r="BRK72" s="39"/>
      <c r="BRL72" s="39"/>
      <c r="BRM72" s="39"/>
      <c r="BRN72" s="39"/>
      <c r="BRO72" s="39"/>
      <c r="BRP72" s="39"/>
      <c r="BRQ72" s="39"/>
      <c r="BRR72" s="39"/>
      <c r="BRS72" s="39"/>
      <c r="BRT72" s="39"/>
      <c r="BRU72" s="39"/>
      <c r="BRV72" s="39"/>
      <c r="BRW72" s="39"/>
      <c r="BRX72" s="39"/>
      <c r="BRY72" s="39"/>
      <c r="BRZ72" s="39"/>
      <c r="BSA72" s="39"/>
      <c r="BSB72" s="39"/>
      <c r="BSC72" s="39"/>
      <c r="BSD72" s="39"/>
      <c r="BSE72" s="39"/>
      <c r="BSF72" s="39"/>
      <c r="BSG72" s="39"/>
      <c r="BSH72" s="39"/>
      <c r="BSI72" s="39"/>
      <c r="BSJ72" s="39"/>
      <c r="BSK72" s="39"/>
      <c r="BSL72" s="39"/>
      <c r="BSM72" s="39"/>
      <c r="BSN72" s="39"/>
      <c r="BSO72" s="39"/>
      <c r="BSP72" s="39"/>
      <c r="BSQ72" s="39"/>
      <c r="BSR72" s="39"/>
      <c r="BSS72" s="39"/>
      <c r="BST72" s="39"/>
      <c r="BSU72" s="39"/>
      <c r="BSV72" s="39"/>
      <c r="BSW72" s="39"/>
      <c r="BSX72" s="39"/>
      <c r="BSY72" s="39"/>
      <c r="BSZ72" s="39"/>
      <c r="BTA72" s="39"/>
      <c r="BTB72" s="39"/>
      <c r="BTC72" s="39"/>
      <c r="BTD72" s="39"/>
      <c r="BTE72" s="39"/>
      <c r="BTF72" s="39"/>
      <c r="BTG72" s="39"/>
      <c r="BTH72" s="39"/>
      <c r="BTI72" s="39"/>
      <c r="BTJ72" s="39"/>
      <c r="BTK72" s="39"/>
      <c r="BTL72" s="39"/>
      <c r="BTM72" s="39"/>
      <c r="BTN72" s="39"/>
      <c r="BTO72" s="39"/>
      <c r="BTP72" s="39"/>
      <c r="BTQ72" s="39"/>
      <c r="BTR72" s="39"/>
      <c r="BTS72" s="39"/>
      <c r="BTT72" s="39"/>
      <c r="BTU72" s="39"/>
      <c r="BTV72" s="39"/>
      <c r="BTW72" s="39"/>
      <c r="BTX72" s="39"/>
      <c r="BTY72" s="39"/>
      <c r="BTZ72" s="39"/>
      <c r="BUA72" s="39"/>
      <c r="BUB72" s="39"/>
      <c r="BUC72" s="39"/>
      <c r="BUD72" s="39"/>
      <c r="BUE72" s="39"/>
      <c r="BUF72" s="39"/>
      <c r="BUG72" s="39"/>
      <c r="BUH72" s="39"/>
      <c r="BUI72" s="39"/>
      <c r="BUJ72" s="39"/>
      <c r="BUK72" s="39"/>
      <c r="BUL72" s="39"/>
      <c r="BUM72" s="39"/>
      <c r="BUN72" s="39"/>
      <c r="BUO72" s="39"/>
      <c r="BUP72" s="39"/>
      <c r="BUQ72" s="39"/>
      <c r="BUR72" s="39"/>
      <c r="BUS72" s="39"/>
      <c r="BUT72" s="39"/>
      <c r="BUU72" s="39"/>
      <c r="BUV72" s="39"/>
      <c r="BUW72" s="39"/>
      <c r="BUX72" s="39"/>
      <c r="BUY72" s="39"/>
      <c r="BUZ72" s="39"/>
      <c r="BVA72" s="39"/>
      <c r="BVB72" s="39"/>
      <c r="BVC72" s="39"/>
      <c r="BVD72" s="39"/>
      <c r="BVE72" s="39"/>
      <c r="BVF72" s="39"/>
      <c r="BVG72" s="39"/>
      <c r="BVH72" s="39"/>
      <c r="BVI72" s="39"/>
      <c r="BVJ72" s="39"/>
      <c r="BVK72" s="39"/>
      <c r="BVL72" s="39"/>
      <c r="BVM72" s="39"/>
      <c r="BVN72" s="39"/>
      <c r="BVO72" s="39"/>
      <c r="BVP72" s="39"/>
      <c r="BVQ72" s="39"/>
      <c r="BVR72" s="39"/>
      <c r="BVS72" s="39"/>
      <c r="BVT72" s="39"/>
      <c r="BVU72" s="39"/>
      <c r="BVV72" s="39"/>
      <c r="BVW72" s="39"/>
      <c r="BVX72" s="39"/>
      <c r="BVY72" s="39"/>
      <c r="BVZ72" s="39"/>
      <c r="BWA72" s="39"/>
      <c r="BWB72" s="39"/>
      <c r="BWC72" s="39"/>
      <c r="BWD72" s="39"/>
      <c r="BWE72" s="39"/>
      <c r="BWF72" s="39"/>
      <c r="BWG72" s="39"/>
      <c r="BWH72" s="39"/>
      <c r="BWI72" s="39"/>
      <c r="BWJ72" s="39"/>
      <c r="BWK72" s="39"/>
      <c r="BWL72" s="39"/>
      <c r="BWM72" s="39"/>
      <c r="BWN72" s="39"/>
      <c r="BWO72" s="39"/>
      <c r="BWP72" s="39"/>
      <c r="BWQ72" s="39"/>
      <c r="BWR72" s="39"/>
      <c r="BWS72" s="39"/>
      <c r="BWT72" s="39"/>
      <c r="BWU72" s="39"/>
      <c r="BWV72" s="39"/>
      <c r="BWW72" s="39"/>
      <c r="BWX72" s="39"/>
      <c r="BWY72" s="39"/>
      <c r="BWZ72" s="39"/>
      <c r="BXA72" s="39"/>
      <c r="BXB72" s="39"/>
      <c r="BXC72" s="39"/>
      <c r="BXD72" s="39"/>
      <c r="BXE72" s="39"/>
      <c r="BXF72" s="39"/>
      <c r="BXG72" s="39"/>
      <c r="BXH72" s="39"/>
      <c r="BXI72" s="39"/>
      <c r="BXJ72" s="39"/>
      <c r="BXK72" s="39"/>
      <c r="BXL72" s="39"/>
      <c r="BXM72" s="39"/>
      <c r="BXN72" s="39"/>
      <c r="BXO72" s="39"/>
      <c r="BXP72" s="39"/>
      <c r="BXQ72" s="39"/>
      <c r="BXR72" s="39"/>
      <c r="BXS72" s="39"/>
      <c r="BXT72" s="39"/>
      <c r="BXU72" s="39"/>
      <c r="BXV72" s="39"/>
      <c r="BXW72" s="39"/>
      <c r="BXX72" s="39"/>
      <c r="BXY72" s="39"/>
      <c r="BXZ72" s="39"/>
      <c r="BYA72" s="39"/>
      <c r="BYB72" s="39"/>
      <c r="BYC72" s="39"/>
      <c r="BYD72" s="39"/>
      <c r="BYE72" s="39"/>
      <c r="BYF72" s="39"/>
      <c r="BYG72" s="39"/>
      <c r="BYH72" s="39"/>
      <c r="BYI72" s="39"/>
      <c r="BYJ72" s="39"/>
      <c r="BYK72" s="39"/>
      <c r="BYL72" s="39"/>
      <c r="BYM72" s="39"/>
      <c r="BYN72" s="39"/>
      <c r="BYO72" s="39"/>
      <c r="BYP72" s="39"/>
      <c r="BYQ72" s="39"/>
      <c r="BYR72" s="39"/>
      <c r="BYS72" s="39"/>
      <c r="BYT72" s="39"/>
      <c r="BYU72" s="39"/>
      <c r="BYV72" s="39"/>
      <c r="BYW72" s="39"/>
      <c r="BYX72" s="39"/>
      <c r="BYY72" s="39"/>
      <c r="BYZ72" s="39"/>
      <c r="BZA72" s="39"/>
      <c r="BZB72" s="39"/>
      <c r="BZC72" s="39"/>
      <c r="BZD72" s="39"/>
      <c r="BZE72" s="39"/>
      <c r="BZF72" s="39"/>
      <c r="BZG72" s="39"/>
      <c r="BZH72" s="39"/>
      <c r="BZI72" s="39"/>
      <c r="BZJ72" s="39"/>
      <c r="BZK72" s="39"/>
      <c r="BZL72" s="39"/>
      <c r="BZM72" s="39"/>
      <c r="BZN72" s="39"/>
      <c r="BZO72" s="39"/>
      <c r="BZP72" s="39"/>
      <c r="BZQ72" s="39"/>
      <c r="BZR72" s="39"/>
      <c r="BZS72" s="39"/>
      <c r="BZT72" s="39"/>
      <c r="BZU72" s="39"/>
      <c r="BZV72" s="39"/>
      <c r="BZW72" s="39"/>
      <c r="BZX72" s="39"/>
      <c r="BZY72" s="39"/>
      <c r="BZZ72" s="39"/>
      <c r="CAA72" s="39"/>
      <c r="CAB72" s="39"/>
      <c r="CAC72" s="39"/>
      <c r="CAD72" s="39"/>
      <c r="CAE72" s="39"/>
      <c r="CAF72" s="39"/>
      <c r="CAG72" s="39"/>
      <c r="CAH72" s="39"/>
      <c r="CAI72" s="39"/>
      <c r="CAJ72" s="39"/>
      <c r="CAK72" s="39"/>
      <c r="CAL72" s="39"/>
      <c r="CAM72" s="39"/>
      <c r="CAN72" s="39"/>
      <c r="CAO72" s="39"/>
      <c r="CAP72" s="39"/>
      <c r="CAQ72" s="39"/>
      <c r="CAR72" s="39"/>
      <c r="CAS72" s="39"/>
      <c r="CAT72" s="39"/>
      <c r="CAU72" s="39"/>
      <c r="CAV72" s="39"/>
      <c r="CAW72" s="39"/>
      <c r="CAX72" s="39"/>
      <c r="CAY72" s="39"/>
      <c r="CAZ72" s="39"/>
      <c r="CBA72" s="39"/>
      <c r="CBB72" s="39"/>
      <c r="CBC72" s="39"/>
      <c r="CBD72" s="39"/>
      <c r="CBE72" s="39"/>
      <c r="CBF72" s="39"/>
      <c r="CBG72" s="39"/>
      <c r="CBH72" s="39"/>
      <c r="CBI72" s="39"/>
      <c r="CBJ72" s="39"/>
      <c r="CBK72" s="39"/>
      <c r="CBL72" s="39"/>
      <c r="CBM72" s="39"/>
      <c r="CBN72" s="39"/>
      <c r="CBO72" s="39"/>
      <c r="CBP72" s="39"/>
      <c r="CBQ72" s="39"/>
      <c r="CBR72" s="39"/>
      <c r="CBS72" s="39"/>
      <c r="CBT72" s="39"/>
      <c r="CBU72" s="39"/>
      <c r="CBV72" s="39"/>
      <c r="CBW72" s="39"/>
      <c r="CBX72" s="39"/>
      <c r="CBY72" s="39"/>
      <c r="CBZ72" s="39"/>
      <c r="CCA72" s="39"/>
      <c r="CCB72" s="39"/>
      <c r="CCC72" s="39"/>
      <c r="CCD72" s="39"/>
      <c r="CCE72" s="39"/>
      <c r="CCF72" s="39"/>
      <c r="CCG72" s="39"/>
      <c r="CCH72" s="39"/>
      <c r="CCI72" s="39"/>
      <c r="CCJ72" s="39"/>
      <c r="CCK72" s="39"/>
      <c r="CCL72" s="39"/>
      <c r="CCM72" s="39"/>
      <c r="CCN72" s="39"/>
      <c r="CCO72" s="39"/>
      <c r="CCP72" s="39"/>
      <c r="CCQ72" s="39"/>
      <c r="CCR72" s="39"/>
      <c r="CCS72" s="39"/>
      <c r="CCT72" s="39"/>
      <c r="CCU72" s="39"/>
      <c r="CCV72" s="39"/>
      <c r="CCW72" s="39"/>
      <c r="CCX72" s="39"/>
      <c r="CCY72" s="39"/>
      <c r="CCZ72" s="39"/>
      <c r="CDA72" s="39"/>
      <c r="CDB72" s="39"/>
      <c r="CDC72" s="39"/>
      <c r="CDD72" s="39"/>
      <c r="CDE72" s="39"/>
      <c r="CDF72" s="39"/>
      <c r="CDG72" s="39"/>
      <c r="CDH72" s="39"/>
      <c r="CDI72" s="39"/>
      <c r="CDJ72" s="39"/>
      <c r="CDK72" s="39"/>
      <c r="CDL72" s="39"/>
      <c r="CDM72" s="39"/>
      <c r="CDN72" s="39"/>
      <c r="CDO72" s="39"/>
      <c r="CDP72" s="39"/>
      <c r="CDQ72" s="39"/>
      <c r="CDR72" s="39"/>
      <c r="CDS72" s="39"/>
      <c r="CDT72" s="39"/>
      <c r="CDU72" s="39"/>
      <c r="CDV72" s="39"/>
      <c r="CDW72" s="39"/>
      <c r="CDX72" s="39"/>
      <c r="CDY72" s="39"/>
      <c r="CDZ72" s="39"/>
      <c r="CEA72" s="39"/>
      <c r="CEB72" s="39"/>
      <c r="CEC72" s="39"/>
      <c r="CED72" s="39"/>
      <c r="CEE72" s="39"/>
      <c r="CEF72" s="39"/>
      <c r="CEG72" s="39"/>
      <c r="CEH72" s="39"/>
      <c r="CEI72" s="39"/>
      <c r="CEJ72" s="39"/>
      <c r="CEK72" s="39"/>
      <c r="CEL72" s="39"/>
      <c r="CEM72" s="39"/>
      <c r="CEN72" s="39"/>
      <c r="CEO72" s="39"/>
      <c r="CEP72" s="39"/>
      <c r="CEQ72" s="39"/>
      <c r="CER72" s="39"/>
      <c r="CES72" s="39"/>
      <c r="CET72" s="39"/>
      <c r="CEU72" s="39"/>
      <c r="CEV72" s="39"/>
      <c r="CEW72" s="39"/>
      <c r="CEX72" s="39"/>
      <c r="CEY72" s="39"/>
      <c r="CEZ72" s="39"/>
      <c r="CFA72" s="39"/>
      <c r="CFB72" s="39"/>
      <c r="CFC72" s="39"/>
      <c r="CFD72" s="39"/>
      <c r="CFE72" s="39"/>
      <c r="CFF72" s="39"/>
      <c r="CFG72" s="39"/>
      <c r="CFH72" s="39"/>
      <c r="CFI72" s="39"/>
      <c r="CFJ72" s="39"/>
      <c r="CFK72" s="39"/>
      <c r="CFL72" s="39"/>
      <c r="CFM72" s="39"/>
      <c r="CFN72" s="39"/>
      <c r="CFO72" s="39"/>
      <c r="CFP72" s="39"/>
      <c r="CFQ72" s="39"/>
      <c r="CFR72" s="39"/>
      <c r="CFS72" s="39"/>
      <c r="CFT72" s="39"/>
      <c r="CFU72" s="39"/>
      <c r="CFV72" s="39"/>
      <c r="CFW72" s="39"/>
      <c r="CFX72" s="39"/>
      <c r="CFY72" s="39"/>
      <c r="CFZ72" s="39"/>
      <c r="CGA72" s="39"/>
      <c r="CGB72" s="39"/>
      <c r="CGC72" s="39"/>
      <c r="CGD72" s="39"/>
      <c r="CGE72" s="39"/>
      <c r="CGF72" s="39"/>
      <c r="CGG72" s="39"/>
      <c r="CGH72" s="39"/>
      <c r="CGI72" s="39"/>
      <c r="CGJ72" s="39"/>
      <c r="CGK72" s="39"/>
      <c r="CGL72" s="39"/>
      <c r="CGM72" s="39"/>
      <c r="CGN72" s="39"/>
      <c r="CGO72" s="39"/>
      <c r="CGP72" s="39"/>
      <c r="CGQ72" s="39"/>
      <c r="CGR72" s="39"/>
      <c r="CGS72" s="39"/>
      <c r="CGT72" s="39"/>
      <c r="CGU72" s="39"/>
      <c r="CGV72" s="39"/>
      <c r="CGW72" s="39"/>
      <c r="CGX72" s="39"/>
      <c r="CGY72" s="39"/>
      <c r="CGZ72" s="39"/>
      <c r="CHA72" s="39"/>
      <c r="CHB72" s="39"/>
      <c r="CHC72" s="39"/>
      <c r="CHD72" s="39"/>
      <c r="CHE72" s="39"/>
      <c r="CHF72" s="39"/>
      <c r="CHG72" s="39"/>
      <c r="CHH72" s="39"/>
      <c r="CHI72" s="39"/>
      <c r="CHJ72" s="39"/>
      <c r="CHK72" s="39"/>
      <c r="CHL72" s="39"/>
      <c r="CHM72" s="39"/>
      <c r="CHN72" s="39"/>
      <c r="CHO72" s="39"/>
      <c r="CHP72" s="39"/>
      <c r="CHQ72" s="39"/>
      <c r="CHR72" s="39"/>
      <c r="CHS72" s="39"/>
      <c r="CHT72" s="39"/>
      <c r="CHU72" s="39"/>
      <c r="CHV72" s="39"/>
      <c r="CHW72" s="39"/>
      <c r="CHX72" s="39"/>
      <c r="CHY72" s="39"/>
      <c r="CHZ72" s="39"/>
      <c r="CIA72" s="39"/>
      <c r="CIB72" s="39"/>
      <c r="CIC72" s="39"/>
      <c r="CID72" s="39"/>
      <c r="CIE72" s="39"/>
      <c r="CIF72" s="39"/>
      <c r="CIG72" s="39"/>
      <c r="CIH72" s="39"/>
      <c r="CII72" s="39"/>
      <c r="CIJ72" s="39"/>
      <c r="CIK72" s="39"/>
      <c r="CIL72" s="39"/>
      <c r="CIM72" s="39"/>
      <c r="CIN72" s="39"/>
      <c r="CIO72" s="39"/>
      <c r="CIP72" s="39"/>
      <c r="CIQ72" s="39"/>
      <c r="CIR72" s="39"/>
      <c r="CIS72" s="39"/>
      <c r="CIT72" s="39"/>
      <c r="CIU72" s="39"/>
      <c r="CIV72" s="39"/>
      <c r="CIW72" s="39"/>
      <c r="CIX72" s="39"/>
      <c r="CIY72" s="39"/>
      <c r="CIZ72" s="39"/>
      <c r="CJA72" s="39"/>
      <c r="CJB72" s="39"/>
      <c r="CJC72" s="39"/>
      <c r="CJD72" s="39"/>
      <c r="CJE72" s="39"/>
      <c r="CJF72" s="39"/>
      <c r="CJG72" s="39"/>
      <c r="CJH72" s="39"/>
      <c r="CJI72" s="39"/>
      <c r="CJJ72" s="39"/>
      <c r="CJK72" s="39"/>
      <c r="CJL72" s="39"/>
      <c r="CJM72" s="39"/>
      <c r="CJN72" s="39"/>
      <c r="CJO72" s="39"/>
      <c r="CJP72" s="39"/>
      <c r="CJQ72" s="39"/>
      <c r="CJR72" s="39"/>
      <c r="CJS72" s="39"/>
      <c r="CJT72" s="39"/>
      <c r="CJU72" s="39"/>
      <c r="CJV72" s="39"/>
      <c r="CJW72" s="39"/>
      <c r="CJX72" s="39"/>
      <c r="CJY72" s="39"/>
      <c r="CJZ72" s="39"/>
      <c r="CKA72" s="39"/>
      <c r="CKB72" s="39"/>
      <c r="CKC72" s="39"/>
      <c r="CKD72" s="39"/>
      <c r="CKE72" s="39"/>
      <c r="CKF72" s="39"/>
      <c r="CKG72" s="39"/>
      <c r="CKH72" s="39"/>
      <c r="CKI72" s="39"/>
      <c r="CKJ72" s="39"/>
      <c r="CKK72" s="39"/>
      <c r="CKL72" s="39"/>
      <c r="CKM72" s="39"/>
      <c r="CKN72" s="39"/>
      <c r="CKO72" s="39"/>
      <c r="CKP72" s="39"/>
      <c r="CKQ72" s="39"/>
      <c r="CKR72" s="39"/>
      <c r="CKS72" s="39"/>
      <c r="CKT72" s="39"/>
      <c r="CKU72" s="39"/>
      <c r="CKV72" s="39"/>
      <c r="CKW72" s="39"/>
      <c r="CKX72" s="39"/>
      <c r="CKY72" s="39"/>
      <c r="CKZ72" s="39"/>
      <c r="CLA72" s="39"/>
      <c r="CLB72" s="39"/>
      <c r="CLC72" s="39"/>
      <c r="CLD72" s="39"/>
      <c r="CLE72" s="39"/>
      <c r="CLF72" s="39"/>
      <c r="CLG72" s="39"/>
      <c r="CLH72" s="39"/>
      <c r="CLI72" s="39"/>
      <c r="CLJ72" s="39"/>
      <c r="CLK72" s="39"/>
      <c r="CLL72" s="39"/>
      <c r="CLM72" s="39"/>
      <c r="CLN72" s="39"/>
      <c r="CLO72" s="39"/>
      <c r="CLP72" s="39"/>
      <c r="CLQ72" s="39"/>
      <c r="CLR72" s="39"/>
      <c r="CLS72" s="39"/>
      <c r="CLT72" s="39"/>
      <c r="CLU72" s="39"/>
      <c r="CLV72" s="39"/>
      <c r="CLW72" s="39"/>
      <c r="CLX72" s="39"/>
      <c r="CLY72" s="39"/>
      <c r="CLZ72" s="39"/>
      <c r="CMA72" s="39"/>
      <c r="CMB72" s="39"/>
      <c r="CMC72" s="39"/>
      <c r="CMD72" s="39"/>
      <c r="CME72" s="39"/>
      <c r="CMF72" s="39"/>
      <c r="CMG72" s="39"/>
      <c r="CMH72" s="39"/>
      <c r="CMI72" s="39"/>
      <c r="CMJ72" s="39"/>
      <c r="CMK72" s="39"/>
      <c r="CML72" s="39"/>
      <c r="CMM72" s="39"/>
      <c r="CMN72" s="39"/>
      <c r="CMO72" s="39"/>
      <c r="CMP72" s="39"/>
      <c r="CMQ72" s="39"/>
      <c r="CMR72" s="39"/>
      <c r="CMS72" s="39"/>
      <c r="CMT72" s="39"/>
      <c r="CMU72" s="39"/>
      <c r="CMV72" s="39"/>
      <c r="CMW72" s="39"/>
      <c r="CMX72" s="39"/>
      <c r="CMY72" s="39"/>
      <c r="CMZ72" s="39"/>
      <c r="CNA72" s="39"/>
      <c r="CNB72" s="39"/>
      <c r="CNC72" s="39"/>
      <c r="CND72" s="39"/>
      <c r="CNE72" s="39"/>
      <c r="CNF72" s="39"/>
      <c r="CNG72" s="39"/>
      <c r="CNH72" s="39"/>
      <c r="CNI72" s="39"/>
      <c r="CNJ72" s="39"/>
      <c r="CNK72" s="39"/>
      <c r="CNL72" s="39"/>
      <c r="CNM72" s="39"/>
      <c r="CNN72" s="39"/>
      <c r="CNO72" s="39"/>
      <c r="CNP72" s="39"/>
      <c r="CNQ72" s="39"/>
      <c r="CNR72" s="39"/>
      <c r="CNS72" s="39"/>
      <c r="CNT72" s="39"/>
      <c r="CNU72" s="39"/>
      <c r="CNV72" s="39"/>
      <c r="CNW72" s="39"/>
      <c r="CNX72" s="39"/>
      <c r="CNY72" s="39"/>
      <c r="CNZ72" s="39"/>
      <c r="COA72" s="39"/>
      <c r="COB72" s="39"/>
      <c r="COC72" s="39"/>
      <c r="COD72" s="39"/>
      <c r="COE72" s="39"/>
      <c r="COF72" s="39"/>
      <c r="COG72" s="39"/>
      <c r="COH72" s="39"/>
      <c r="COI72" s="39"/>
      <c r="COJ72" s="39"/>
      <c r="COK72" s="39"/>
      <c r="COL72" s="39"/>
      <c r="COM72" s="39"/>
      <c r="CON72" s="39"/>
      <c r="COO72" s="39"/>
      <c r="COP72" s="39"/>
      <c r="COQ72" s="39"/>
      <c r="COR72" s="39"/>
      <c r="COS72" s="39"/>
      <c r="COT72" s="39"/>
      <c r="COU72" s="39"/>
      <c r="COV72" s="39"/>
      <c r="COW72" s="39"/>
      <c r="COX72" s="39"/>
      <c r="COY72" s="39"/>
      <c r="COZ72" s="39"/>
      <c r="CPA72" s="39"/>
      <c r="CPB72" s="39"/>
      <c r="CPC72" s="39"/>
      <c r="CPD72" s="39"/>
      <c r="CPE72" s="39"/>
      <c r="CPF72" s="39"/>
      <c r="CPG72" s="39"/>
      <c r="CPH72" s="39"/>
      <c r="CPI72" s="39"/>
      <c r="CPJ72" s="39"/>
      <c r="CPK72" s="39"/>
      <c r="CPL72" s="39"/>
      <c r="CPM72" s="39"/>
      <c r="CPN72" s="39"/>
      <c r="CPO72" s="39"/>
      <c r="CPP72" s="39"/>
      <c r="CPQ72" s="39"/>
      <c r="CPR72" s="39"/>
      <c r="CPS72" s="39"/>
      <c r="CPT72" s="39"/>
      <c r="CPU72" s="39"/>
      <c r="CPV72" s="39"/>
      <c r="CPW72" s="39"/>
      <c r="CPX72" s="39"/>
      <c r="CPY72" s="39"/>
      <c r="CPZ72" s="39"/>
      <c r="CQA72" s="39"/>
      <c r="CQB72" s="39"/>
      <c r="CQC72" s="39"/>
      <c r="CQD72" s="39"/>
      <c r="CQE72" s="39"/>
      <c r="CQF72" s="39"/>
      <c r="CQG72" s="39"/>
      <c r="CQH72" s="39"/>
      <c r="CQI72" s="39"/>
      <c r="CQJ72" s="39"/>
      <c r="CQK72" s="39"/>
      <c r="CQL72" s="39"/>
      <c r="CQM72" s="39"/>
      <c r="CQN72" s="39"/>
      <c r="CQO72" s="39"/>
      <c r="CQP72" s="39"/>
      <c r="CQQ72" s="39"/>
      <c r="CQR72" s="39"/>
      <c r="CQS72" s="39"/>
      <c r="CQT72" s="39"/>
      <c r="CQU72" s="39"/>
      <c r="CQV72" s="39"/>
      <c r="CQW72" s="39"/>
      <c r="CQX72" s="39"/>
      <c r="CQY72" s="39"/>
      <c r="CQZ72" s="39"/>
      <c r="CRA72" s="39"/>
      <c r="CRB72" s="39"/>
      <c r="CRC72" s="39"/>
      <c r="CRD72" s="39"/>
      <c r="CRE72" s="39"/>
      <c r="CRF72" s="39"/>
      <c r="CRG72" s="39"/>
      <c r="CRH72" s="39"/>
      <c r="CRI72" s="39"/>
      <c r="CRJ72" s="39"/>
      <c r="CRK72" s="39"/>
      <c r="CRL72" s="39"/>
      <c r="CRM72" s="39"/>
      <c r="CRN72" s="39"/>
      <c r="CRO72" s="39"/>
      <c r="CRP72" s="39"/>
      <c r="CRQ72" s="39"/>
      <c r="CRR72" s="39"/>
      <c r="CRS72" s="39"/>
      <c r="CRT72" s="39"/>
      <c r="CRU72" s="39"/>
      <c r="CRV72" s="39"/>
      <c r="CRW72" s="39"/>
      <c r="CRX72" s="39"/>
      <c r="CRY72" s="39"/>
      <c r="CRZ72" s="39"/>
      <c r="CSA72" s="39"/>
      <c r="CSB72" s="39"/>
      <c r="CSC72" s="39"/>
      <c r="CSD72" s="39"/>
      <c r="CSE72" s="39"/>
      <c r="CSF72" s="39"/>
      <c r="CSG72" s="39"/>
      <c r="CSH72" s="39"/>
      <c r="CSI72" s="39"/>
      <c r="CSJ72" s="39"/>
      <c r="CSK72" s="39"/>
      <c r="CSL72" s="39"/>
      <c r="CSM72" s="39"/>
      <c r="CSN72" s="39"/>
      <c r="CSO72" s="39"/>
      <c r="CSP72" s="39"/>
      <c r="CSQ72" s="39"/>
      <c r="CSR72" s="39"/>
      <c r="CSS72" s="39"/>
      <c r="CST72" s="39"/>
      <c r="CSU72" s="39"/>
      <c r="CSV72" s="39"/>
      <c r="CSW72" s="39"/>
      <c r="CSX72" s="39"/>
      <c r="CSY72" s="39"/>
      <c r="CSZ72" s="39"/>
      <c r="CTA72" s="39"/>
      <c r="CTB72" s="39"/>
      <c r="CTC72" s="39"/>
      <c r="CTD72" s="39"/>
      <c r="CTE72" s="39"/>
      <c r="CTF72" s="39"/>
      <c r="CTG72" s="39"/>
      <c r="CTH72" s="39"/>
      <c r="CTI72" s="39"/>
      <c r="CTJ72" s="39"/>
      <c r="CTK72" s="39"/>
      <c r="CTL72" s="39"/>
      <c r="CTM72" s="39"/>
      <c r="CTN72" s="39"/>
      <c r="CTO72" s="39"/>
      <c r="CTP72" s="39"/>
      <c r="CTQ72" s="39"/>
      <c r="CTR72" s="39"/>
      <c r="CTS72" s="39"/>
      <c r="CTT72" s="39"/>
      <c r="CTU72" s="39"/>
      <c r="CTV72" s="39"/>
      <c r="CTW72" s="39"/>
      <c r="CTX72" s="39"/>
      <c r="CTY72" s="39"/>
      <c r="CTZ72" s="39"/>
      <c r="CUA72" s="39"/>
      <c r="CUB72" s="39"/>
      <c r="CUC72" s="39"/>
      <c r="CUD72" s="39"/>
      <c r="CUE72" s="39"/>
      <c r="CUF72" s="39"/>
      <c r="CUG72" s="39"/>
      <c r="CUH72" s="39"/>
      <c r="CUI72" s="39"/>
      <c r="CUJ72" s="39"/>
      <c r="CUK72" s="39"/>
      <c r="CUL72" s="39"/>
      <c r="CUM72" s="39"/>
      <c r="CUN72" s="39"/>
      <c r="CUO72" s="39"/>
      <c r="CUP72" s="39"/>
      <c r="CUQ72" s="39"/>
      <c r="CUR72" s="39"/>
      <c r="CUS72" s="39"/>
      <c r="CUT72" s="39"/>
      <c r="CUU72" s="39"/>
      <c r="CUV72" s="39"/>
      <c r="CUW72" s="39"/>
      <c r="CUX72" s="39"/>
      <c r="CUY72" s="39"/>
      <c r="CUZ72" s="39"/>
      <c r="CVA72" s="39"/>
      <c r="CVB72" s="39"/>
      <c r="CVC72" s="39"/>
      <c r="CVD72" s="39"/>
      <c r="CVE72" s="39"/>
      <c r="CVF72" s="39"/>
      <c r="CVG72" s="39"/>
      <c r="CVH72" s="39"/>
      <c r="CVI72" s="39"/>
      <c r="CVJ72" s="39"/>
      <c r="CVK72" s="39"/>
      <c r="CVL72" s="39"/>
      <c r="CVM72" s="39"/>
      <c r="CVN72" s="39"/>
      <c r="CVO72" s="39"/>
      <c r="CVP72" s="39"/>
      <c r="CVQ72" s="39"/>
      <c r="CVR72" s="39"/>
      <c r="CVS72" s="39"/>
      <c r="CVT72" s="39"/>
      <c r="CVU72" s="39"/>
      <c r="CVV72" s="39"/>
      <c r="CVW72" s="39"/>
      <c r="CVX72" s="39"/>
      <c r="CVY72" s="39"/>
      <c r="CVZ72" s="39"/>
      <c r="CWA72" s="39"/>
      <c r="CWB72" s="39"/>
      <c r="CWC72" s="39"/>
      <c r="CWD72" s="39"/>
      <c r="CWE72" s="39"/>
      <c r="CWF72" s="39"/>
      <c r="CWG72" s="39"/>
      <c r="CWH72" s="39"/>
      <c r="CWI72" s="39"/>
      <c r="CWJ72" s="39"/>
      <c r="CWK72" s="39"/>
      <c r="CWL72" s="39"/>
      <c r="CWM72" s="39"/>
      <c r="CWN72" s="39"/>
      <c r="CWO72" s="39"/>
      <c r="CWP72" s="39"/>
      <c r="CWQ72" s="39"/>
      <c r="CWR72" s="39"/>
      <c r="CWS72" s="39"/>
      <c r="CWT72" s="39"/>
      <c r="CWU72" s="39"/>
      <c r="CWV72" s="39"/>
      <c r="CWW72" s="39"/>
      <c r="CWX72" s="39"/>
      <c r="CWY72" s="39"/>
      <c r="CWZ72" s="39"/>
      <c r="CXA72" s="39"/>
      <c r="CXB72" s="39"/>
      <c r="CXC72" s="39"/>
      <c r="CXD72" s="39"/>
      <c r="CXE72" s="39"/>
      <c r="CXF72" s="39"/>
      <c r="CXG72" s="39"/>
      <c r="CXH72" s="39"/>
      <c r="CXI72" s="39"/>
      <c r="CXJ72" s="39"/>
      <c r="CXK72" s="39"/>
      <c r="CXL72" s="39"/>
      <c r="CXM72" s="39"/>
      <c r="CXN72" s="39"/>
      <c r="CXO72" s="39"/>
      <c r="CXP72" s="39"/>
      <c r="CXQ72" s="39"/>
      <c r="CXR72" s="39"/>
      <c r="CXS72" s="39"/>
      <c r="CXT72" s="39"/>
      <c r="CXU72" s="39"/>
      <c r="CXV72" s="39"/>
      <c r="CXW72" s="39"/>
      <c r="CXX72" s="39"/>
      <c r="CXY72" s="39"/>
      <c r="CXZ72" s="39"/>
      <c r="CYA72" s="39"/>
      <c r="CYB72" s="39"/>
      <c r="CYC72" s="39"/>
      <c r="CYD72" s="39"/>
      <c r="CYE72" s="39"/>
      <c r="CYF72" s="39"/>
      <c r="CYG72" s="39"/>
      <c r="CYH72" s="39"/>
      <c r="CYI72" s="39"/>
      <c r="CYJ72" s="39"/>
      <c r="CYK72" s="39"/>
      <c r="CYL72" s="39"/>
      <c r="CYM72" s="39"/>
      <c r="CYN72" s="39"/>
      <c r="CYO72" s="39"/>
      <c r="CYP72" s="39"/>
      <c r="CYQ72" s="39"/>
      <c r="CYR72" s="39"/>
      <c r="CYS72" s="39"/>
      <c r="CYT72" s="39"/>
      <c r="CYU72" s="39"/>
      <c r="CYV72" s="39"/>
      <c r="CYW72" s="39"/>
      <c r="CYX72" s="39"/>
      <c r="CYY72" s="39"/>
      <c r="CYZ72" s="39"/>
      <c r="CZA72" s="39"/>
      <c r="CZB72" s="39"/>
      <c r="CZC72" s="39"/>
      <c r="CZD72" s="39"/>
      <c r="CZE72" s="39"/>
      <c r="CZF72" s="39"/>
      <c r="CZG72" s="39"/>
      <c r="CZH72" s="39"/>
      <c r="CZI72" s="39"/>
      <c r="CZJ72" s="39"/>
      <c r="CZK72" s="39"/>
      <c r="CZL72" s="39"/>
      <c r="CZM72" s="39"/>
      <c r="CZN72" s="39"/>
      <c r="CZO72" s="39"/>
      <c r="CZP72" s="39"/>
      <c r="CZQ72" s="39"/>
      <c r="CZR72" s="39"/>
      <c r="CZS72" s="39"/>
      <c r="CZT72" s="39"/>
      <c r="CZU72" s="39"/>
      <c r="CZV72" s="39"/>
      <c r="CZW72" s="39"/>
      <c r="CZX72" s="39"/>
      <c r="CZY72" s="39"/>
      <c r="CZZ72" s="39"/>
      <c r="DAA72" s="39"/>
      <c r="DAB72" s="39"/>
      <c r="DAC72" s="39"/>
      <c r="DAD72" s="39"/>
      <c r="DAE72" s="39"/>
      <c r="DAF72" s="39"/>
      <c r="DAG72" s="39"/>
      <c r="DAH72" s="39"/>
      <c r="DAI72" s="39"/>
      <c r="DAJ72" s="39"/>
      <c r="DAK72" s="39"/>
      <c r="DAL72" s="39"/>
      <c r="DAM72" s="39"/>
      <c r="DAN72" s="39"/>
      <c r="DAO72" s="39"/>
      <c r="DAP72" s="39"/>
      <c r="DAQ72" s="39"/>
      <c r="DAR72" s="39"/>
      <c r="DAS72" s="39"/>
      <c r="DAT72" s="39"/>
      <c r="DAU72" s="39"/>
      <c r="DAV72" s="39"/>
      <c r="DAW72" s="39"/>
      <c r="DAX72" s="39"/>
      <c r="DAY72" s="39"/>
      <c r="DAZ72" s="39"/>
      <c r="DBA72" s="39"/>
      <c r="DBB72" s="39"/>
      <c r="DBC72" s="39"/>
      <c r="DBD72" s="39"/>
      <c r="DBE72" s="39"/>
      <c r="DBF72" s="39"/>
      <c r="DBG72" s="39"/>
      <c r="DBH72" s="39"/>
      <c r="DBI72" s="39"/>
      <c r="DBJ72" s="39"/>
      <c r="DBK72" s="39"/>
      <c r="DBL72" s="39"/>
      <c r="DBM72" s="39"/>
      <c r="DBN72" s="39"/>
      <c r="DBO72" s="39"/>
      <c r="DBP72" s="39"/>
      <c r="DBQ72" s="39"/>
      <c r="DBR72" s="39"/>
      <c r="DBS72" s="39"/>
      <c r="DBT72" s="39"/>
      <c r="DBU72" s="39"/>
      <c r="DBV72" s="39"/>
      <c r="DBW72" s="39"/>
      <c r="DBX72" s="39"/>
      <c r="DBY72" s="39"/>
      <c r="DBZ72" s="39"/>
      <c r="DCA72" s="39"/>
      <c r="DCB72" s="39"/>
      <c r="DCC72" s="39"/>
      <c r="DCD72" s="39"/>
      <c r="DCE72" s="39"/>
      <c r="DCF72" s="39"/>
      <c r="DCG72" s="39"/>
      <c r="DCH72" s="39"/>
      <c r="DCI72" s="39"/>
      <c r="DCJ72" s="39"/>
      <c r="DCK72" s="39"/>
      <c r="DCL72" s="39"/>
      <c r="DCM72" s="39"/>
      <c r="DCN72" s="39"/>
      <c r="DCO72" s="39"/>
      <c r="DCP72" s="39"/>
      <c r="DCQ72" s="39"/>
      <c r="DCR72" s="39"/>
      <c r="DCS72" s="39"/>
      <c r="DCT72" s="39"/>
      <c r="DCU72" s="39"/>
      <c r="DCV72" s="39"/>
      <c r="DCW72" s="39"/>
      <c r="DCX72" s="39"/>
      <c r="DCY72" s="39"/>
      <c r="DCZ72" s="39"/>
      <c r="DDA72" s="39"/>
      <c r="DDB72" s="39"/>
      <c r="DDC72" s="39"/>
      <c r="DDD72" s="39"/>
      <c r="DDE72" s="39"/>
      <c r="DDF72" s="39"/>
      <c r="DDG72" s="39"/>
      <c r="DDH72" s="39"/>
      <c r="DDI72" s="39"/>
      <c r="DDJ72" s="39"/>
      <c r="DDK72" s="39"/>
      <c r="DDL72" s="39"/>
      <c r="DDM72" s="39"/>
      <c r="DDN72" s="39"/>
      <c r="DDO72" s="39"/>
      <c r="DDP72" s="39"/>
      <c r="DDQ72" s="39"/>
      <c r="DDR72" s="39"/>
      <c r="DDS72" s="39"/>
      <c r="DDT72" s="39"/>
      <c r="DDU72" s="39"/>
      <c r="DDV72" s="39"/>
      <c r="DDW72" s="39"/>
      <c r="DDX72" s="39"/>
      <c r="DDY72" s="39"/>
      <c r="DDZ72" s="39"/>
      <c r="DEA72" s="39"/>
      <c r="DEB72" s="39"/>
      <c r="DEC72" s="39"/>
      <c r="DED72" s="39"/>
      <c r="DEE72" s="39"/>
      <c r="DEF72" s="39"/>
      <c r="DEG72" s="39"/>
      <c r="DEH72" s="39"/>
      <c r="DEI72" s="39"/>
      <c r="DEJ72" s="39"/>
      <c r="DEK72" s="39"/>
      <c r="DEL72" s="39"/>
      <c r="DEM72" s="39"/>
      <c r="DEN72" s="39"/>
      <c r="DEO72" s="39"/>
      <c r="DEP72" s="39"/>
      <c r="DEQ72" s="39"/>
      <c r="DER72" s="39"/>
      <c r="DES72" s="39"/>
      <c r="DET72" s="39"/>
      <c r="DEU72" s="39"/>
      <c r="DEV72" s="39"/>
      <c r="DEW72" s="39"/>
      <c r="DEX72" s="39"/>
      <c r="DEY72" s="39"/>
      <c r="DEZ72" s="39"/>
      <c r="DFA72" s="39"/>
      <c r="DFB72" s="39"/>
      <c r="DFC72" s="39"/>
      <c r="DFD72" s="39"/>
      <c r="DFE72" s="39"/>
      <c r="DFF72" s="39"/>
      <c r="DFG72" s="39"/>
      <c r="DFH72" s="39"/>
      <c r="DFI72" s="39"/>
      <c r="DFJ72" s="39"/>
      <c r="DFK72" s="39"/>
      <c r="DFL72" s="39"/>
      <c r="DFM72" s="39"/>
      <c r="DFN72" s="39"/>
      <c r="DFO72" s="39"/>
      <c r="DFP72" s="39"/>
      <c r="DFQ72" s="39"/>
      <c r="DFR72" s="39"/>
      <c r="DFS72" s="39"/>
      <c r="DFT72" s="39"/>
      <c r="DFU72" s="39"/>
      <c r="DFV72" s="39"/>
      <c r="DFW72" s="39"/>
      <c r="DFX72" s="39"/>
      <c r="DFY72" s="39"/>
      <c r="DFZ72" s="39"/>
      <c r="DGA72" s="39"/>
      <c r="DGB72" s="39"/>
      <c r="DGC72" s="39"/>
      <c r="DGD72" s="39"/>
      <c r="DGE72" s="39"/>
      <c r="DGF72" s="39"/>
      <c r="DGG72" s="39"/>
      <c r="DGH72" s="39"/>
      <c r="DGI72" s="39"/>
      <c r="DGJ72" s="39"/>
      <c r="DGK72" s="39"/>
      <c r="DGL72" s="39"/>
      <c r="DGM72" s="39"/>
      <c r="DGN72" s="39"/>
      <c r="DGO72" s="39"/>
      <c r="DGP72" s="39"/>
      <c r="DGQ72" s="39"/>
      <c r="DGR72" s="39"/>
      <c r="DGS72" s="39"/>
      <c r="DGT72" s="39"/>
      <c r="DGU72" s="39"/>
      <c r="DGV72" s="39"/>
      <c r="DGW72" s="39"/>
      <c r="DGX72" s="39"/>
      <c r="DGY72" s="39"/>
      <c r="DGZ72" s="39"/>
      <c r="DHA72" s="39"/>
      <c r="DHB72" s="39"/>
      <c r="DHC72" s="39"/>
      <c r="DHD72" s="39"/>
      <c r="DHE72" s="39"/>
      <c r="DHF72" s="39"/>
      <c r="DHG72" s="39"/>
      <c r="DHH72" s="39"/>
      <c r="DHI72" s="39"/>
      <c r="DHJ72" s="39"/>
      <c r="DHK72" s="39"/>
      <c r="DHL72" s="39"/>
      <c r="DHM72" s="39"/>
      <c r="DHN72" s="39"/>
      <c r="DHO72" s="39"/>
      <c r="DHP72" s="39"/>
      <c r="DHQ72" s="39"/>
      <c r="DHR72" s="39"/>
      <c r="DHS72" s="39"/>
      <c r="DHT72" s="39"/>
      <c r="DHU72" s="39"/>
      <c r="DHV72" s="39"/>
      <c r="DHW72" s="39"/>
      <c r="DHX72" s="39"/>
      <c r="DHY72" s="39"/>
      <c r="DHZ72" s="39"/>
      <c r="DIA72" s="39"/>
      <c r="DIB72" s="39"/>
      <c r="DIC72" s="39"/>
      <c r="DID72" s="39"/>
      <c r="DIE72" s="39"/>
      <c r="DIF72" s="39"/>
      <c r="DIG72" s="39"/>
      <c r="DIH72" s="39"/>
      <c r="DII72" s="39"/>
      <c r="DIJ72" s="39"/>
      <c r="DIK72" s="39"/>
      <c r="DIL72" s="39"/>
      <c r="DIM72" s="39"/>
      <c r="DIN72" s="39"/>
      <c r="DIO72" s="39"/>
      <c r="DIP72" s="39"/>
      <c r="DIQ72" s="39"/>
      <c r="DIR72" s="39"/>
      <c r="DIS72" s="39"/>
      <c r="DIT72" s="39"/>
      <c r="DIU72" s="39"/>
      <c r="DIV72" s="39"/>
      <c r="DIW72" s="39"/>
      <c r="DIX72" s="39"/>
      <c r="DIY72" s="39"/>
      <c r="DIZ72" s="39"/>
      <c r="DJA72" s="39"/>
      <c r="DJB72" s="39"/>
      <c r="DJC72" s="39"/>
      <c r="DJD72" s="39"/>
      <c r="DJE72" s="39"/>
      <c r="DJF72" s="39"/>
      <c r="DJG72" s="39"/>
      <c r="DJH72" s="39"/>
      <c r="DJI72" s="39"/>
      <c r="DJJ72" s="39"/>
      <c r="DJK72" s="39"/>
      <c r="DJL72" s="39"/>
      <c r="DJM72" s="39"/>
      <c r="DJN72" s="39"/>
      <c r="DJO72" s="39"/>
      <c r="DJP72" s="39"/>
      <c r="DJQ72" s="39"/>
      <c r="DJR72" s="39"/>
      <c r="DJS72" s="39"/>
      <c r="DJT72" s="39"/>
      <c r="DJU72" s="39"/>
      <c r="DJV72" s="39"/>
      <c r="DJW72" s="39"/>
      <c r="DJX72" s="39"/>
      <c r="DJY72" s="39"/>
      <c r="DJZ72" s="39"/>
      <c r="DKA72" s="39"/>
      <c r="DKB72" s="39"/>
      <c r="DKC72" s="39"/>
      <c r="DKD72" s="39"/>
      <c r="DKE72" s="39"/>
      <c r="DKF72" s="39"/>
      <c r="DKG72" s="39"/>
      <c r="DKH72" s="39"/>
      <c r="DKI72" s="39"/>
      <c r="DKJ72" s="39"/>
      <c r="DKK72" s="39"/>
      <c r="DKL72" s="39"/>
      <c r="DKM72" s="39"/>
      <c r="DKN72" s="39"/>
      <c r="DKO72" s="39"/>
      <c r="DKP72" s="39"/>
      <c r="DKQ72" s="39"/>
      <c r="DKR72" s="39"/>
      <c r="DKS72" s="39"/>
      <c r="DKT72" s="39"/>
      <c r="DKU72" s="39"/>
      <c r="DKV72" s="39"/>
      <c r="DKW72" s="39"/>
      <c r="DKX72" s="39"/>
      <c r="DKY72" s="39"/>
      <c r="DKZ72" s="39"/>
      <c r="DLA72" s="39"/>
      <c r="DLB72" s="39"/>
      <c r="DLC72" s="39"/>
      <c r="DLD72" s="39"/>
      <c r="DLE72" s="39"/>
      <c r="DLF72" s="39"/>
      <c r="DLG72" s="39"/>
      <c r="DLH72" s="39"/>
      <c r="DLI72" s="39"/>
      <c r="DLJ72" s="39"/>
      <c r="DLK72" s="39"/>
      <c r="DLL72" s="39"/>
      <c r="DLM72" s="39"/>
      <c r="DLN72" s="39"/>
      <c r="DLO72" s="39"/>
      <c r="DLP72" s="39"/>
      <c r="DLQ72" s="39"/>
      <c r="DLR72" s="39"/>
      <c r="DLS72" s="39"/>
      <c r="DLT72" s="39"/>
      <c r="DLU72" s="39"/>
      <c r="DLV72" s="39"/>
      <c r="DLW72" s="39"/>
      <c r="DLX72" s="39"/>
      <c r="DLY72" s="39"/>
      <c r="DLZ72" s="39"/>
      <c r="DMA72" s="39"/>
      <c r="DMB72" s="39"/>
      <c r="DMC72" s="39"/>
      <c r="DMD72" s="39"/>
      <c r="DME72" s="39"/>
      <c r="DMF72" s="39"/>
      <c r="DMG72" s="39"/>
      <c r="DMH72" s="39"/>
      <c r="DMI72" s="39"/>
      <c r="DMJ72" s="39"/>
      <c r="DMK72" s="39"/>
      <c r="DML72" s="39"/>
      <c r="DMM72" s="39"/>
      <c r="DMN72" s="39"/>
      <c r="DMO72" s="39"/>
      <c r="DMP72" s="39"/>
      <c r="DMQ72" s="39"/>
      <c r="DMR72" s="39"/>
      <c r="DMS72" s="39"/>
      <c r="DMT72" s="39"/>
      <c r="DMU72" s="39"/>
      <c r="DMV72" s="39"/>
      <c r="DMW72" s="39"/>
      <c r="DMX72" s="39"/>
      <c r="DMY72" s="39"/>
      <c r="DMZ72" s="39"/>
      <c r="DNA72" s="39"/>
      <c r="DNB72" s="39"/>
      <c r="DNC72" s="39"/>
      <c r="DND72" s="39"/>
      <c r="DNE72" s="39"/>
      <c r="DNF72" s="39"/>
      <c r="DNG72" s="39"/>
      <c r="DNH72" s="39"/>
      <c r="DNI72" s="39"/>
      <c r="DNJ72" s="39"/>
      <c r="DNK72" s="39"/>
      <c r="DNL72" s="39"/>
      <c r="DNM72" s="39"/>
      <c r="DNN72" s="39"/>
      <c r="DNO72" s="39"/>
      <c r="DNP72" s="39"/>
      <c r="DNQ72" s="39"/>
      <c r="DNR72" s="39"/>
      <c r="DNS72" s="39"/>
      <c r="DNT72" s="39"/>
      <c r="DNU72" s="39"/>
      <c r="DNV72" s="39"/>
      <c r="DNW72" s="39"/>
      <c r="DNX72" s="39"/>
      <c r="DNY72" s="39"/>
      <c r="DNZ72" s="39"/>
      <c r="DOA72" s="39"/>
      <c r="DOB72" s="39"/>
      <c r="DOC72" s="39"/>
      <c r="DOD72" s="39"/>
      <c r="DOE72" s="39"/>
      <c r="DOF72" s="39"/>
      <c r="DOG72" s="39"/>
      <c r="DOH72" s="39"/>
      <c r="DOI72" s="39"/>
      <c r="DOJ72" s="39"/>
      <c r="DOK72" s="39"/>
      <c r="DOL72" s="39"/>
      <c r="DOM72" s="39"/>
      <c r="DON72" s="39"/>
      <c r="DOO72" s="39"/>
      <c r="DOP72" s="39"/>
      <c r="DOQ72" s="39"/>
      <c r="DOR72" s="39"/>
      <c r="DOS72" s="39"/>
      <c r="DOT72" s="39"/>
      <c r="DOU72" s="39"/>
      <c r="DOV72" s="39"/>
      <c r="DOW72" s="39"/>
      <c r="DOX72" s="39"/>
      <c r="DOY72" s="39"/>
      <c r="DOZ72" s="39"/>
      <c r="DPA72" s="39"/>
      <c r="DPB72" s="39"/>
      <c r="DPC72" s="39"/>
      <c r="DPD72" s="39"/>
      <c r="DPE72" s="39"/>
      <c r="DPF72" s="39"/>
      <c r="DPG72" s="39"/>
      <c r="DPH72" s="39"/>
      <c r="DPI72" s="39"/>
      <c r="DPJ72" s="39"/>
      <c r="DPK72" s="39"/>
      <c r="DPL72" s="39"/>
      <c r="DPM72" s="39"/>
      <c r="DPN72" s="39"/>
      <c r="DPO72" s="39"/>
      <c r="DPP72" s="39"/>
      <c r="DPQ72" s="39"/>
      <c r="DPR72" s="39"/>
      <c r="DPS72" s="39"/>
      <c r="DPT72" s="39"/>
      <c r="DPU72" s="39"/>
      <c r="DPV72" s="39"/>
      <c r="DPW72" s="39"/>
      <c r="DPX72" s="39"/>
      <c r="DPY72" s="39"/>
      <c r="DPZ72" s="39"/>
      <c r="DQA72" s="39"/>
      <c r="DQB72" s="39"/>
      <c r="DQC72" s="39"/>
      <c r="DQD72" s="39"/>
      <c r="DQE72" s="39"/>
      <c r="DQF72" s="39"/>
      <c r="DQG72" s="39"/>
      <c r="DQH72" s="39"/>
      <c r="DQI72" s="39"/>
      <c r="DQJ72" s="39"/>
      <c r="DQK72" s="39"/>
      <c r="DQL72" s="39"/>
      <c r="DQM72" s="39"/>
      <c r="DQN72" s="39"/>
      <c r="DQO72" s="39"/>
      <c r="DQP72" s="39"/>
      <c r="DQQ72" s="39"/>
      <c r="DQR72" s="39"/>
      <c r="DQS72" s="39"/>
      <c r="DQT72" s="39"/>
      <c r="DQU72" s="39"/>
      <c r="DQV72" s="39"/>
      <c r="DQW72" s="39"/>
      <c r="DQX72" s="39"/>
      <c r="DQY72" s="39"/>
      <c r="DQZ72" s="39"/>
      <c r="DRA72" s="39"/>
      <c r="DRB72" s="39"/>
      <c r="DRC72" s="39"/>
      <c r="DRD72" s="39"/>
      <c r="DRE72" s="39"/>
      <c r="DRF72" s="39"/>
      <c r="DRG72" s="39"/>
      <c r="DRH72" s="39"/>
      <c r="DRI72" s="39"/>
      <c r="DRJ72" s="39"/>
      <c r="DRK72" s="39"/>
      <c r="DRL72" s="39"/>
      <c r="DRM72" s="39"/>
      <c r="DRN72" s="39"/>
      <c r="DRO72" s="39"/>
      <c r="DRP72" s="39"/>
      <c r="DRQ72" s="39"/>
      <c r="DRR72" s="39"/>
      <c r="DRS72" s="39"/>
      <c r="DRT72" s="39"/>
      <c r="DRU72" s="39"/>
      <c r="DRV72" s="39"/>
      <c r="DRW72" s="39"/>
      <c r="DRX72" s="39"/>
      <c r="DRY72" s="39"/>
      <c r="DRZ72" s="39"/>
      <c r="DSA72" s="39"/>
      <c r="DSB72" s="39"/>
      <c r="DSC72" s="39"/>
      <c r="DSD72" s="39"/>
      <c r="DSE72" s="39"/>
      <c r="DSF72" s="39"/>
      <c r="DSG72" s="39"/>
      <c r="DSH72" s="39"/>
      <c r="DSI72" s="39"/>
      <c r="DSJ72" s="39"/>
      <c r="DSK72" s="39"/>
      <c r="DSL72" s="39"/>
      <c r="DSM72" s="39"/>
      <c r="DSN72" s="39"/>
      <c r="DSO72" s="39"/>
      <c r="DSP72" s="39"/>
      <c r="DSQ72" s="39"/>
      <c r="DSR72" s="39"/>
      <c r="DSS72" s="39"/>
      <c r="DST72" s="39"/>
      <c r="DSU72" s="39"/>
      <c r="DSV72" s="39"/>
      <c r="DSW72" s="39"/>
      <c r="DSX72" s="39"/>
      <c r="DSY72" s="39"/>
      <c r="DSZ72" s="39"/>
      <c r="DTA72" s="39"/>
      <c r="DTB72" s="39"/>
      <c r="DTC72" s="39"/>
      <c r="DTD72" s="39"/>
      <c r="DTE72" s="39"/>
      <c r="DTF72" s="39"/>
      <c r="DTG72" s="39"/>
      <c r="DTH72" s="39"/>
      <c r="DTI72" s="39"/>
      <c r="DTJ72" s="39"/>
      <c r="DTK72" s="39"/>
      <c r="DTL72" s="39"/>
      <c r="DTM72" s="39"/>
      <c r="DTN72" s="39"/>
      <c r="DTO72" s="39"/>
      <c r="DTP72" s="39"/>
      <c r="DTQ72" s="39"/>
      <c r="DTR72" s="39"/>
      <c r="DTS72" s="39"/>
      <c r="DTT72" s="39"/>
      <c r="DTU72" s="39"/>
      <c r="DTV72" s="39"/>
      <c r="DTW72" s="39"/>
      <c r="DTX72" s="39"/>
      <c r="DTY72" s="39"/>
      <c r="DTZ72" s="39"/>
      <c r="DUA72" s="39"/>
      <c r="DUB72" s="39"/>
      <c r="DUC72" s="39"/>
      <c r="DUD72" s="39"/>
      <c r="DUE72" s="39"/>
      <c r="DUF72" s="39"/>
      <c r="DUG72" s="39"/>
      <c r="DUH72" s="39"/>
      <c r="DUI72" s="39"/>
      <c r="DUJ72" s="39"/>
      <c r="DUK72" s="39"/>
      <c r="DUL72" s="39"/>
      <c r="DUM72" s="39"/>
      <c r="DUN72" s="39"/>
      <c r="DUO72" s="39"/>
      <c r="DUP72" s="39"/>
      <c r="DUQ72" s="39"/>
      <c r="DUR72" s="39"/>
      <c r="DUS72" s="39"/>
      <c r="DUT72" s="39"/>
      <c r="DUU72" s="39"/>
      <c r="DUV72" s="39"/>
      <c r="DUW72" s="39"/>
      <c r="DUX72" s="39"/>
      <c r="DUY72" s="39"/>
      <c r="DUZ72" s="39"/>
      <c r="DVA72" s="39"/>
      <c r="DVB72" s="39"/>
      <c r="DVC72" s="39"/>
      <c r="DVD72" s="39"/>
      <c r="DVE72" s="39"/>
      <c r="DVF72" s="39"/>
      <c r="DVG72" s="39"/>
      <c r="DVH72" s="39"/>
      <c r="DVI72" s="39"/>
      <c r="DVJ72" s="39"/>
      <c r="DVK72" s="39"/>
      <c r="DVL72" s="39"/>
      <c r="DVM72" s="39"/>
      <c r="DVN72" s="39"/>
      <c r="DVO72" s="39"/>
      <c r="DVP72" s="39"/>
      <c r="DVQ72" s="39"/>
      <c r="DVR72" s="39"/>
      <c r="DVS72" s="39"/>
      <c r="DVT72" s="39"/>
      <c r="DVU72" s="39"/>
      <c r="DVV72" s="39"/>
      <c r="DVW72" s="39"/>
      <c r="DVX72" s="39"/>
      <c r="DVY72" s="39"/>
      <c r="DVZ72" s="39"/>
      <c r="DWA72" s="39"/>
      <c r="DWB72" s="39"/>
      <c r="DWC72" s="39"/>
      <c r="DWD72" s="39"/>
      <c r="DWE72" s="39"/>
      <c r="DWF72" s="39"/>
      <c r="DWG72" s="39"/>
      <c r="DWH72" s="39"/>
      <c r="DWI72" s="39"/>
      <c r="DWJ72" s="39"/>
      <c r="DWK72" s="39"/>
      <c r="DWL72" s="39"/>
      <c r="DWM72" s="39"/>
      <c r="DWN72" s="39"/>
      <c r="DWO72" s="39"/>
      <c r="DWP72" s="39"/>
      <c r="DWQ72" s="39"/>
      <c r="DWR72" s="39"/>
      <c r="DWS72" s="39"/>
      <c r="DWT72" s="39"/>
      <c r="DWU72" s="39"/>
      <c r="DWV72" s="39"/>
      <c r="DWW72" s="39"/>
      <c r="DWX72" s="39"/>
      <c r="DWY72" s="39"/>
      <c r="DWZ72" s="39"/>
      <c r="DXA72" s="39"/>
      <c r="DXB72" s="39"/>
      <c r="DXC72" s="39"/>
      <c r="DXD72" s="39"/>
      <c r="DXE72" s="39"/>
      <c r="DXF72" s="39"/>
      <c r="DXG72" s="39"/>
      <c r="DXH72" s="39"/>
      <c r="DXI72" s="39"/>
      <c r="DXJ72" s="39"/>
      <c r="DXK72" s="39"/>
      <c r="DXL72" s="39"/>
      <c r="DXM72" s="39"/>
      <c r="DXN72" s="39"/>
      <c r="DXO72" s="39"/>
      <c r="DXP72" s="39"/>
      <c r="DXQ72" s="39"/>
      <c r="DXR72" s="39"/>
      <c r="DXS72" s="39"/>
      <c r="DXT72" s="39"/>
      <c r="DXU72" s="39"/>
      <c r="DXV72" s="39"/>
      <c r="DXW72" s="39"/>
      <c r="DXX72" s="39"/>
      <c r="DXY72" s="39"/>
      <c r="DXZ72" s="39"/>
      <c r="DYA72" s="39"/>
      <c r="DYB72" s="39"/>
      <c r="DYC72" s="39"/>
      <c r="DYD72" s="39"/>
      <c r="DYE72" s="39"/>
      <c r="DYF72" s="39"/>
      <c r="DYG72" s="39"/>
      <c r="DYH72" s="39"/>
      <c r="DYI72" s="39"/>
      <c r="DYJ72" s="39"/>
      <c r="DYK72" s="39"/>
      <c r="DYL72" s="39"/>
      <c r="DYM72" s="39"/>
      <c r="DYN72" s="39"/>
      <c r="DYO72" s="39"/>
      <c r="DYP72" s="39"/>
      <c r="DYQ72" s="39"/>
      <c r="DYR72" s="39"/>
      <c r="DYS72" s="39"/>
      <c r="DYT72" s="39"/>
      <c r="DYU72" s="39"/>
      <c r="DYV72" s="39"/>
      <c r="DYW72" s="39"/>
      <c r="DYX72" s="39"/>
      <c r="DYY72" s="39"/>
      <c r="DYZ72" s="39"/>
      <c r="DZA72" s="39"/>
      <c r="DZB72" s="39"/>
      <c r="DZC72" s="39"/>
      <c r="DZD72" s="39"/>
      <c r="DZE72" s="39"/>
      <c r="DZF72" s="39"/>
      <c r="DZG72" s="39"/>
      <c r="DZH72" s="39"/>
      <c r="DZI72" s="39"/>
      <c r="DZJ72" s="39"/>
      <c r="DZK72" s="39"/>
      <c r="DZL72" s="39"/>
      <c r="DZM72" s="39"/>
      <c r="DZN72" s="39"/>
      <c r="DZO72" s="39"/>
      <c r="DZP72" s="39"/>
      <c r="DZQ72" s="39"/>
      <c r="DZR72" s="39"/>
      <c r="DZS72" s="39"/>
      <c r="DZT72" s="39"/>
      <c r="DZU72" s="39"/>
      <c r="DZV72" s="39"/>
      <c r="DZW72" s="39"/>
      <c r="DZX72" s="39"/>
      <c r="DZY72" s="39"/>
      <c r="DZZ72" s="39"/>
      <c r="EAA72" s="39"/>
      <c r="EAB72" s="39"/>
      <c r="EAC72" s="39"/>
      <c r="EAD72" s="39"/>
      <c r="EAE72" s="39"/>
      <c r="EAF72" s="39"/>
      <c r="EAG72" s="39"/>
      <c r="EAH72" s="39"/>
      <c r="EAI72" s="39"/>
      <c r="EAJ72" s="39"/>
      <c r="EAK72" s="39"/>
      <c r="EAL72" s="39"/>
      <c r="EAM72" s="39"/>
      <c r="EAN72" s="39"/>
      <c r="EAO72" s="39"/>
      <c r="EAP72" s="39"/>
      <c r="EAQ72" s="39"/>
      <c r="EAR72" s="39"/>
      <c r="EAS72" s="39"/>
      <c r="EAT72" s="39"/>
      <c r="EAU72" s="39"/>
      <c r="EAV72" s="39"/>
      <c r="EAW72" s="39"/>
      <c r="EAX72" s="39"/>
      <c r="EAY72" s="39"/>
      <c r="EAZ72" s="39"/>
      <c r="EBA72" s="39"/>
      <c r="EBB72" s="39"/>
      <c r="EBC72" s="39"/>
      <c r="EBD72" s="39"/>
      <c r="EBE72" s="39"/>
      <c r="EBF72" s="39"/>
      <c r="EBG72" s="39"/>
      <c r="EBH72" s="39"/>
      <c r="EBI72" s="39"/>
      <c r="EBJ72" s="39"/>
      <c r="EBK72" s="39"/>
      <c r="EBL72" s="39"/>
      <c r="EBM72" s="39"/>
      <c r="EBN72" s="39"/>
      <c r="EBO72" s="39"/>
      <c r="EBP72" s="39"/>
      <c r="EBQ72" s="39"/>
      <c r="EBR72" s="39"/>
      <c r="EBS72" s="39"/>
      <c r="EBT72" s="39"/>
      <c r="EBU72" s="39"/>
      <c r="EBV72" s="39"/>
      <c r="EBW72" s="39"/>
      <c r="EBX72" s="39"/>
      <c r="EBY72" s="39"/>
      <c r="EBZ72" s="39"/>
      <c r="ECA72" s="39"/>
      <c r="ECB72" s="39"/>
      <c r="ECC72" s="39"/>
      <c r="ECD72" s="39"/>
      <c r="ECE72" s="39"/>
      <c r="ECF72" s="39"/>
      <c r="ECG72" s="39"/>
      <c r="ECH72" s="39"/>
      <c r="ECI72" s="39"/>
      <c r="ECJ72" s="39"/>
      <c r="ECK72" s="39"/>
      <c r="ECL72" s="39"/>
      <c r="ECM72" s="39"/>
      <c r="ECN72" s="39"/>
      <c r="ECO72" s="39"/>
      <c r="ECP72" s="39"/>
      <c r="ECQ72" s="39"/>
      <c r="ECR72" s="39"/>
      <c r="ECS72" s="39"/>
      <c r="ECT72" s="39"/>
      <c r="ECU72" s="39"/>
      <c r="ECV72" s="39"/>
      <c r="ECW72" s="39"/>
      <c r="ECX72" s="39"/>
      <c r="ECY72" s="39"/>
      <c r="ECZ72" s="39"/>
      <c r="EDA72" s="39"/>
      <c r="EDB72" s="39"/>
      <c r="EDC72" s="39"/>
      <c r="EDD72" s="39"/>
      <c r="EDE72" s="39"/>
      <c r="EDF72" s="39"/>
      <c r="EDG72" s="39"/>
      <c r="EDH72" s="39"/>
      <c r="EDI72" s="39"/>
      <c r="EDJ72" s="39"/>
      <c r="EDK72" s="39"/>
      <c r="EDL72" s="39"/>
      <c r="EDM72" s="39"/>
      <c r="EDN72" s="39"/>
      <c r="EDO72" s="39"/>
      <c r="EDP72" s="39"/>
      <c r="EDQ72" s="39"/>
      <c r="EDR72" s="39"/>
      <c r="EDS72" s="39"/>
      <c r="EDT72" s="39"/>
      <c r="EDU72" s="39"/>
      <c r="EDV72" s="39"/>
      <c r="EDW72" s="39"/>
      <c r="EDX72" s="39"/>
      <c r="EDY72" s="39"/>
      <c r="EDZ72" s="39"/>
      <c r="EEA72" s="39"/>
      <c r="EEB72" s="39"/>
      <c r="EEC72" s="39"/>
      <c r="EED72" s="39"/>
      <c r="EEE72" s="39"/>
      <c r="EEF72" s="39"/>
      <c r="EEG72" s="39"/>
      <c r="EEH72" s="39"/>
      <c r="EEI72" s="39"/>
      <c r="EEJ72" s="39"/>
      <c r="EEK72" s="39"/>
      <c r="EEL72" s="39"/>
      <c r="EEM72" s="39"/>
      <c r="EEN72" s="39"/>
      <c r="EEO72" s="39"/>
      <c r="EEP72" s="39"/>
      <c r="EEQ72" s="39"/>
      <c r="EER72" s="39"/>
      <c r="EES72" s="39"/>
      <c r="EET72" s="39"/>
      <c r="EEU72" s="39"/>
      <c r="EEV72" s="39"/>
      <c r="EEW72" s="39"/>
      <c r="EEX72" s="39"/>
      <c r="EEY72" s="39"/>
      <c r="EEZ72" s="39"/>
      <c r="EFA72" s="39"/>
      <c r="EFB72" s="39"/>
      <c r="EFC72" s="39"/>
      <c r="EFD72" s="39"/>
      <c r="EFE72" s="39"/>
      <c r="EFF72" s="39"/>
      <c r="EFG72" s="39"/>
      <c r="EFH72" s="39"/>
      <c r="EFI72" s="39"/>
      <c r="EFJ72" s="39"/>
      <c r="EFK72" s="39"/>
      <c r="EFL72" s="39"/>
      <c r="EFM72" s="39"/>
      <c r="EFN72" s="39"/>
      <c r="EFO72" s="39"/>
      <c r="EFP72" s="39"/>
      <c r="EFQ72" s="39"/>
      <c r="EFR72" s="39"/>
      <c r="EFS72" s="39"/>
      <c r="EFT72" s="39"/>
      <c r="EFU72" s="39"/>
      <c r="EFV72" s="39"/>
      <c r="EFW72" s="39"/>
      <c r="EFX72" s="39"/>
      <c r="EFY72" s="39"/>
      <c r="EFZ72" s="39"/>
      <c r="EGA72" s="39"/>
      <c r="EGB72" s="39"/>
      <c r="EGC72" s="39"/>
      <c r="EGD72" s="39"/>
      <c r="EGE72" s="39"/>
      <c r="EGF72" s="39"/>
      <c r="EGG72" s="39"/>
      <c r="EGH72" s="39"/>
      <c r="EGI72" s="39"/>
      <c r="EGJ72" s="39"/>
      <c r="EGK72" s="39"/>
      <c r="EGL72" s="39"/>
      <c r="EGM72" s="39"/>
      <c r="EGN72" s="39"/>
      <c r="EGO72" s="39"/>
      <c r="EGP72" s="39"/>
      <c r="EGQ72" s="39"/>
      <c r="EGR72" s="39"/>
      <c r="EGS72" s="39"/>
      <c r="EGT72" s="39"/>
      <c r="EGU72" s="39"/>
      <c r="EGV72" s="39"/>
      <c r="EGW72" s="39"/>
      <c r="EGX72" s="39"/>
      <c r="EGY72" s="39"/>
      <c r="EGZ72" s="39"/>
      <c r="EHA72" s="39"/>
      <c r="EHB72" s="39"/>
      <c r="EHC72" s="39"/>
      <c r="EHD72" s="39"/>
      <c r="EHE72" s="39"/>
      <c r="EHF72" s="39"/>
      <c r="EHG72" s="39"/>
      <c r="EHH72" s="39"/>
      <c r="EHI72" s="39"/>
      <c r="EHJ72" s="39"/>
      <c r="EHK72" s="39"/>
      <c r="EHL72" s="39"/>
      <c r="EHM72" s="39"/>
      <c r="EHN72" s="39"/>
      <c r="EHO72" s="39"/>
      <c r="EHP72" s="39"/>
      <c r="EHQ72" s="39"/>
      <c r="EHR72" s="39"/>
      <c r="EHS72" s="39"/>
      <c r="EHT72" s="39"/>
      <c r="EHU72" s="39"/>
      <c r="EHV72" s="39"/>
      <c r="EHW72" s="39"/>
      <c r="EHX72" s="39"/>
      <c r="EHY72" s="39"/>
      <c r="EHZ72" s="39"/>
      <c r="EIA72" s="39"/>
      <c r="EIB72" s="39"/>
      <c r="EIC72" s="39"/>
      <c r="EID72" s="39"/>
      <c r="EIE72" s="39"/>
      <c r="EIF72" s="39"/>
      <c r="EIG72" s="39"/>
      <c r="EIH72" s="39"/>
      <c r="EII72" s="39"/>
      <c r="EIJ72" s="39"/>
      <c r="EIK72" s="39"/>
      <c r="EIL72" s="39"/>
      <c r="EIM72" s="39"/>
      <c r="EIN72" s="39"/>
      <c r="EIO72" s="39"/>
      <c r="EIP72" s="39"/>
      <c r="EIQ72" s="39"/>
      <c r="EIR72" s="39"/>
      <c r="EIS72" s="39"/>
      <c r="EIT72" s="39"/>
      <c r="EIU72" s="39"/>
      <c r="EIV72" s="39"/>
      <c r="EIW72" s="39"/>
      <c r="EIX72" s="39"/>
      <c r="EIY72" s="39"/>
      <c r="EIZ72" s="39"/>
      <c r="EJA72" s="39"/>
      <c r="EJB72" s="39"/>
      <c r="EJC72" s="39"/>
      <c r="EJD72" s="39"/>
      <c r="EJE72" s="39"/>
      <c r="EJF72" s="39"/>
      <c r="EJG72" s="39"/>
      <c r="EJH72" s="39"/>
      <c r="EJI72" s="39"/>
      <c r="EJJ72" s="39"/>
      <c r="EJK72" s="39"/>
      <c r="EJL72" s="39"/>
      <c r="EJM72" s="39"/>
      <c r="EJN72" s="39"/>
      <c r="EJO72" s="39"/>
      <c r="EJP72" s="39"/>
      <c r="EJQ72" s="39"/>
      <c r="EJR72" s="39"/>
      <c r="EJS72" s="39"/>
      <c r="EJT72" s="39"/>
      <c r="EJU72" s="39"/>
      <c r="EJV72" s="39"/>
      <c r="EJW72" s="39"/>
      <c r="EJX72" s="39"/>
      <c r="EJY72" s="39"/>
      <c r="EJZ72" s="39"/>
      <c r="EKA72" s="39"/>
      <c r="EKB72" s="39"/>
      <c r="EKC72" s="39"/>
      <c r="EKD72" s="39"/>
      <c r="EKE72" s="39"/>
      <c r="EKF72" s="39"/>
      <c r="EKG72" s="39"/>
      <c r="EKH72" s="39"/>
      <c r="EKI72" s="39"/>
      <c r="EKJ72" s="39"/>
      <c r="EKK72" s="39"/>
      <c r="EKL72" s="39"/>
      <c r="EKM72" s="39"/>
      <c r="EKN72" s="39"/>
      <c r="EKO72" s="39"/>
      <c r="EKP72" s="39"/>
      <c r="EKQ72" s="39"/>
      <c r="EKR72" s="39"/>
      <c r="EKS72" s="39"/>
      <c r="EKT72" s="39"/>
      <c r="EKU72" s="39"/>
      <c r="EKV72" s="39"/>
      <c r="EKW72" s="39"/>
      <c r="EKX72" s="39"/>
      <c r="EKY72" s="39"/>
      <c r="EKZ72" s="39"/>
      <c r="ELA72" s="39"/>
      <c r="ELB72" s="39"/>
      <c r="ELC72" s="39"/>
      <c r="ELD72" s="39"/>
      <c r="ELE72" s="39"/>
      <c r="ELF72" s="39"/>
      <c r="ELG72" s="39"/>
      <c r="ELH72" s="39"/>
      <c r="ELI72" s="39"/>
      <c r="ELJ72" s="39"/>
      <c r="ELK72" s="39"/>
      <c r="ELL72" s="39"/>
      <c r="ELM72" s="39"/>
      <c r="ELN72" s="39"/>
      <c r="ELO72" s="39"/>
      <c r="ELP72" s="39"/>
      <c r="ELQ72" s="39"/>
      <c r="ELR72" s="39"/>
      <c r="ELS72" s="39"/>
      <c r="ELT72" s="39"/>
      <c r="ELU72" s="39"/>
      <c r="ELV72" s="39"/>
      <c r="ELW72" s="39"/>
      <c r="ELX72" s="39"/>
      <c r="ELY72" s="39"/>
      <c r="ELZ72" s="39"/>
      <c r="EMA72" s="39"/>
      <c r="EMB72" s="39"/>
      <c r="EMC72" s="39"/>
      <c r="EMD72" s="39"/>
      <c r="EME72" s="39"/>
      <c r="EMF72" s="39"/>
      <c r="EMG72" s="39"/>
      <c r="EMH72" s="39"/>
      <c r="EMI72" s="39"/>
      <c r="EMJ72" s="39"/>
      <c r="EMK72" s="39"/>
      <c r="EML72" s="39"/>
      <c r="EMM72" s="39"/>
      <c r="EMN72" s="39"/>
      <c r="EMO72" s="39"/>
      <c r="EMP72" s="39"/>
      <c r="EMQ72" s="39"/>
      <c r="EMR72" s="39"/>
      <c r="EMS72" s="39"/>
      <c r="EMT72" s="39"/>
      <c r="EMU72" s="39"/>
      <c r="EMV72" s="39"/>
      <c r="EMW72" s="39"/>
      <c r="EMX72" s="39"/>
      <c r="EMY72" s="39"/>
      <c r="EMZ72" s="39"/>
      <c r="ENA72" s="39"/>
      <c r="ENB72" s="39"/>
      <c r="ENC72" s="39"/>
      <c r="END72" s="39"/>
      <c r="ENE72" s="39"/>
      <c r="ENF72" s="39"/>
      <c r="ENG72" s="39"/>
      <c r="ENH72" s="39"/>
      <c r="ENI72" s="39"/>
      <c r="ENJ72" s="39"/>
      <c r="ENK72" s="39"/>
      <c r="ENL72" s="39"/>
      <c r="ENM72" s="39"/>
      <c r="ENN72" s="39"/>
      <c r="ENO72" s="39"/>
      <c r="ENP72" s="39"/>
      <c r="ENQ72" s="39"/>
      <c r="ENR72" s="39"/>
      <c r="ENS72" s="39"/>
      <c r="ENT72" s="39"/>
      <c r="ENU72" s="39"/>
      <c r="ENV72" s="39"/>
      <c r="ENW72" s="39"/>
      <c r="ENX72" s="39"/>
      <c r="ENY72" s="39"/>
      <c r="ENZ72" s="39"/>
      <c r="EOA72" s="39"/>
      <c r="EOB72" s="39"/>
      <c r="EOC72" s="39"/>
      <c r="EOD72" s="39"/>
      <c r="EOE72" s="39"/>
      <c r="EOF72" s="39"/>
      <c r="EOG72" s="39"/>
      <c r="EOH72" s="39"/>
      <c r="EOI72" s="39"/>
      <c r="EOJ72" s="39"/>
      <c r="EOK72" s="39"/>
      <c r="EOL72" s="39"/>
      <c r="EOM72" s="39"/>
      <c r="EON72" s="39"/>
      <c r="EOO72" s="39"/>
      <c r="EOP72" s="39"/>
      <c r="EOQ72" s="39"/>
      <c r="EOR72" s="39"/>
      <c r="EOS72" s="39"/>
      <c r="EOT72" s="39"/>
      <c r="EOU72" s="39"/>
      <c r="EOV72" s="39"/>
      <c r="EOW72" s="39"/>
      <c r="EOX72" s="39"/>
      <c r="EOY72" s="39"/>
      <c r="EOZ72" s="39"/>
      <c r="EPA72" s="39"/>
      <c r="EPB72" s="39"/>
      <c r="EPC72" s="39"/>
      <c r="EPD72" s="39"/>
      <c r="EPE72" s="39"/>
      <c r="EPF72" s="39"/>
      <c r="EPG72" s="39"/>
      <c r="EPH72" s="39"/>
      <c r="EPI72" s="39"/>
      <c r="EPJ72" s="39"/>
      <c r="EPK72" s="39"/>
      <c r="EPL72" s="39"/>
      <c r="EPM72" s="39"/>
      <c r="EPN72" s="39"/>
      <c r="EPO72" s="39"/>
      <c r="EPP72" s="39"/>
      <c r="EPQ72" s="39"/>
      <c r="EPR72" s="39"/>
      <c r="EPS72" s="39"/>
      <c r="EPT72" s="39"/>
      <c r="EPU72" s="39"/>
      <c r="EPV72" s="39"/>
      <c r="EPW72" s="39"/>
      <c r="EPX72" s="39"/>
      <c r="EPY72" s="39"/>
      <c r="EPZ72" s="39"/>
      <c r="EQA72" s="39"/>
      <c r="EQB72" s="39"/>
      <c r="EQC72" s="39"/>
      <c r="EQD72" s="39"/>
      <c r="EQE72" s="39"/>
      <c r="EQF72" s="39"/>
      <c r="EQG72" s="39"/>
      <c r="EQH72" s="39"/>
      <c r="EQI72" s="39"/>
      <c r="EQJ72" s="39"/>
      <c r="EQK72" s="39"/>
      <c r="EQL72" s="39"/>
      <c r="EQM72" s="39"/>
      <c r="EQN72" s="39"/>
      <c r="EQO72" s="39"/>
      <c r="EQP72" s="39"/>
      <c r="EQQ72" s="39"/>
      <c r="EQR72" s="39"/>
      <c r="EQS72" s="39"/>
      <c r="EQT72" s="39"/>
      <c r="EQU72" s="39"/>
      <c r="EQV72" s="39"/>
      <c r="EQW72" s="39"/>
      <c r="EQX72" s="39"/>
      <c r="EQY72" s="39"/>
      <c r="EQZ72" s="39"/>
      <c r="ERA72" s="39"/>
      <c r="ERB72" s="39"/>
      <c r="ERC72" s="39"/>
      <c r="ERD72" s="39"/>
      <c r="ERE72" s="39"/>
      <c r="ERF72" s="39"/>
      <c r="ERG72" s="39"/>
      <c r="ERH72" s="39"/>
      <c r="ERI72" s="39"/>
      <c r="ERJ72" s="39"/>
      <c r="ERK72" s="39"/>
      <c r="ERL72" s="39"/>
      <c r="ERM72" s="39"/>
      <c r="ERN72" s="39"/>
      <c r="ERO72" s="39"/>
      <c r="ERP72" s="39"/>
      <c r="ERQ72" s="39"/>
      <c r="ERR72" s="39"/>
      <c r="ERS72" s="39"/>
      <c r="ERT72" s="39"/>
      <c r="ERU72" s="39"/>
      <c r="ERV72" s="39"/>
      <c r="ERW72" s="39"/>
      <c r="ERX72" s="39"/>
      <c r="ERY72" s="39"/>
      <c r="ERZ72" s="39"/>
      <c r="ESA72" s="39"/>
      <c r="ESB72" s="39"/>
      <c r="ESC72" s="39"/>
      <c r="ESD72" s="39"/>
      <c r="ESE72" s="39"/>
      <c r="ESF72" s="39"/>
      <c r="ESG72" s="39"/>
      <c r="ESH72" s="39"/>
      <c r="ESI72" s="39"/>
      <c r="ESJ72" s="39"/>
      <c r="ESK72" s="39"/>
      <c r="ESL72" s="39"/>
      <c r="ESM72" s="39"/>
      <c r="ESN72" s="39"/>
      <c r="ESO72" s="39"/>
      <c r="ESP72" s="39"/>
      <c r="ESQ72" s="39"/>
      <c r="ESR72" s="39"/>
      <c r="ESS72" s="39"/>
      <c r="EST72" s="39"/>
      <c r="ESU72" s="39"/>
      <c r="ESV72" s="39"/>
      <c r="ESW72" s="39"/>
      <c r="ESX72" s="39"/>
      <c r="ESY72" s="39"/>
      <c r="ESZ72" s="39"/>
      <c r="ETA72" s="39"/>
      <c r="ETB72" s="39"/>
      <c r="ETC72" s="39"/>
      <c r="ETD72" s="39"/>
      <c r="ETE72" s="39"/>
      <c r="ETF72" s="39"/>
      <c r="ETG72" s="39"/>
      <c r="ETH72" s="39"/>
      <c r="ETI72" s="39"/>
      <c r="ETJ72" s="39"/>
      <c r="ETK72" s="39"/>
      <c r="ETL72" s="39"/>
      <c r="ETM72" s="39"/>
      <c r="ETN72" s="39"/>
      <c r="ETO72" s="39"/>
      <c r="ETP72" s="39"/>
      <c r="ETQ72" s="39"/>
      <c r="ETR72" s="39"/>
      <c r="ETS72" s="39"/>
      <c r="ETT72" s="39"/>
      <c r="ETU72" s="39"/>
      <c r="ETV72" s="39"/>
      <c r="ETW72" s="39"/>
      <c r="ETX72" s="39"/>
      <c r="ETY72" s="39"/>
      <c r="ETZ72" s="39"/>
      <c r="EUA72" s="39"/>
      <c r="EUB72" s="39"/>
      <c r="EUC72" s="39"/>
      <c r="EUD72" s="39"/>
      <c r="EUE72" s="39"/>
      <c r="EUF72" s="39"/>
      <c r="EUG72" s="39"/>
      <c r="EUH72" s="39"/>
      <c r="EUI72" s="39"/>
      <c r="EUJ72" s="39"/>
      <c r="EUK72" s="39"/>
      <c r="EUL72" s="39"/>
      <c r="EUM72" s="39"/>
      <c r="EUN72" s="39"/>
      <c r="EUO72" s="39"/>
      <c r="EUP72" s="39"/>
      <c r="EUQ72" s="39"/>
      <c r="EUR72" s="39"/>
      <c r="EUS72" s="39"/>
      <c r="EUT72" s="39"/>
      <c r="EUU72" s="39"/>
      <c r="EUV72" s="39"/>
      <c r="EUW72" s="39"/>
      <c r="EUX72" s="39"/>
      <c r="EUY72" s="39"/>
      <c r="EUZ72" s="39"/>
      <c r="EVA72" s="39"/>
      <c r="EVB72" s="39"/>
      <c r="EVC72" s="39"/>
      <c r="EVD72" s="39"/>
      <c r="EVE72" s="39"/>
      <c r="EVF72" s="39"/>
      <c r="EVG72" s="39"/>
      <c r="EVH72" s="39"/>
      <c r="EVI72" s="39"/>
      <c r="EVJ72" s="39"/>
      <c r="EVK72" s="39"/>
      <c r="EVL72" s="39"/>
      <c r="EVM72" s="39"/>
      <c r="EVN72" s="39"/>
      <c r="EVO72" s="39"/>
      <c r="EVP72" s="39"/>
      <c r="EVQ72" s="39"/>
      <c r="EVR72" s="39"/>
      <c r="EVS72" s="39"/>
      <c r="EVT72" s="39"/>
      <c r="EVU72" s="39"/>
      <c r="EVV72" s="39"/>
      <c r="EVW72" s="39"/>
      <c r="EVX72" s="39"/>
      <c r="EVY72" s="39"/>
      <c r="EVZ72" s="39"/>
      <c r="EWA72" s="39"/>
      <c r="EWB72" s="39"/>
      <c r="EWC72" s="39"/>
      <c r="EWD72" s="39"/>
      <c r="EWE72" s="39"/>
      <c r="EWF72" s="39"/>
      <c r="EWG72" s="39"/>
      <c r="EWH72" s="39"/>
      <c r="EWI72" s="39"/>
      <c r="EWJ72" s="39"/>
      <c r="EWK72" s="39"/>
      <c r="EWL72" s="39"/>
      <c r="EWM72" s="39"/>
      <c r="EWN72" s="39"/>
      <c r="EWO72" s="39"/>
      <c r="EWP72" s="39"/>
      <c r="EWQ72" s="39"/>
      <c r="EWR72" s="39"/>
      <c r="EWS72" s="39"/>
      <c r="EWT72" s="39"/>
      <c r="EWU72" s="39"/>
      <c r="EWV72" s="39"/>
      <c r="EWW72" s="39"/>
      <c r="EWX72" s="39"/>
      <c r="EWY72" s="39"/>
      <c r="EWZ72" s="39"/>
      <c r="EXA72" s="39"/>
      <c r="EXB72" s="39"/>
      <c r="EXC72" s="39"/>
      <c r="EXD72" s="39"/>
      <c r="EXE72" s="39"/>
      <c r="EXF72" s="39"/>
      <c r="EXG72" s="39"/>
      <c r="EXH72" s="39"/>
      <c r="EXI72" s="39"/>
      <c r="EXJ72" s="39"/>
      <c r="EXK72" s="39"/>
      <c r="EXL72" s="39"/>
      <c r="EXM72" s="39"/>
      <c r="EXN72" s="39"/>
      <c r="EXO72" s="39"/>
      <c r="EXP72" s="39"/>
      <c r="EXQ72" s="39"/>
      <c r="EXR72" s="39"/>
      <c r="EXS72" s="39"/>
      <c r="EXT72" s="39"/>
      <c r="EXU72" s="39"/>
      <c r="EXV72" s="39"/>
      <c r="EXW72" s="39"/>
      <c r="EXX72" s="39"/>
      <c r="EXY72" s="39"/>
      <c r="EXZ72" s="39"/>
      <c r="EYA72" s="39"/>
      <c r="EYB72" s="39"/>
      <c r="EYC72" s="39"/>
      <c r="EYD72" s="39"/>
      <c r="EYE72" s="39"/>
      <c r="EYF72" s="39"/>
      <c r="EYG72" s="39"/>
      <c r="EYH72" s="39"/>
      <c r="EYI72" s="39"/>
      <c r="EYJ72" s="39"/>
      <c r="EYK72" s="39"/>
      <c r="EYL72" s="39"/>
      <c r="EYM72" s="39"/>
      <c r="EYN72" s="39"/>
      <c r="EYO72" s="39"/>
      <c r="EYP72" s="39"/>
      <c r="EYQ72" s="39"/>
      <c r="EYR72" s="39"/>
      <c r="EYS72" s="39"/>
      <c r="EYT72" s="39"/>
      <c r="EYU72" s="39"/>
      <c r="EYV72" s="39"/>
      <c r="EYW72" s="39"/>
      <c r="EYX72" s="39"/>
      <c r="EYY72" s="39"/>
      <c r="EYZ72" s="39"/>
      <c r="EZA72" s="39"/>
      <c r="EZB72" s="39"/>
      <c r="EZC72" s="39"/>
      <c r="EZD72" s="39"/>
      <c r="EZE72" s="39"/>
      <c r="EZF72" s="39"/>
      <c r="EZG72" s="39"/>
      <c r="EZH72" s="39"/>
      <c r="EZI72" s="39"/>
      <c r="EZJ72" s="39"/>
      <c r="EZK72" s="39"/>
      <c r="EZL72" s="39"/>
      <c r="EZM72" s="39"/>
      <c r="EZN72" s="39"/>
      <c r="EZO72" s="39"/>
      <c r="EZP72" s="39"/>
      <c r="EZQ72" s="39"/>
      <c r="EZR72" s="39"/>
      <c r="EZS72" s="39"/>
      <c r="EZT72" s="39"/>
      <c r="EZU72" s="39"/>
      <c r="EZV72" s="39"/>
      <c r="EZW72" s="39"/>
      <c r="EZX72" s="39"/>
      <c r="EZY72" s="39"/>
      <c r="EZZ72" s="39"/>
      <c r="FAA72" s="39"/>
      <c r="FAB72" s="39"/>
      <c r="FAC72" s="39"/>
      <c r="FAD72" s="39"/>
      <c r="FAE72" s="39"/>
      <c r="FAF72" s="39"/>
      <c r="FAG72" s="39"/>
      <c r="FAH72" s="39"/>
      <c r="FAI72" s="39"/>
      <c r="FAJ72" s="39"/>
      <c r="FAK72" s="39"/>
      <c r="FAL72" s="39"/>
      <c r="FAM72" s="39"/>
      <c r="FAN72" s="39"/>
      <c r="FAO72" s="39"/>
      <c r="FAP72" s="39"/>
      <c r="FAQ72" s="39"/>
      <c r="FAR72" s="39"/>
      <c r="FAS72" s="39"/>
      <c r="FAT72" s="39"/>
      <c r="FAU72" s="39"/>
      <c r="FAV72" s="39"/>
      <c r="FAW72" s="39"/>
      <c r="FAX72" s="39"/>
      <c r="FAY72" s="39"/>
      <c r="FAZ72" s="39"/>
      <c r="FBA72" s="39"/>
      <c r="FBB72" s="39"/>
      <c r="FBC72" s="39"/>
      <c r="FBD72" s="39"/>
      <c r="FBE72" s="39"/>
      <c r="FBF72" s="39"/>
      <c r="FBG72" s="39"/>
      <c r="FBH72" s="39"/>
      <c r="FBI72" s="39"/>
      <c r="FBJ72" s="39"/>
      <c r="FBK72" s="39"/>
      <c r="FBL72" s="39"/>
      <c r="FBM72" s="39"/>
      <c r="FBN72" s="39"/>
      <c r="FBO72" s="39"/>
      <c r="FBP72" s="39"/>
      <c r="FBQ72" s="39"/>
      <c r="FBR72" s="39"/>
      <c r="FBS72" s="39"/>
      <c r="FBT72" s="39"/>
      <c r="FBU72" s="39"/>
      <c r="FBV72" s="39"/>
      <c r="FBW72" s="39"/>
      <c r="FBX72" s="39"/>
      <c r="FBY72" s="39"/>
      <c r="FBZ72" s="39"/>
      <c r="FCA72" s="39"/>
      <c r="FCB72" s="39"/>
      <c r="FCC72" s="39"/>
      <c r="FCD72" s="39"/>
      <c r="FCE72" s="39"/>
      <c r="FCF72" s="39"/>
      <c r="FCG72" s="39"/>
      <c r="FCH72" s="39"/>
      <c r="FCI72" s="39"/>
      <c r="FCJ72" s="39"/>
      <c r="FCK72" s="39"/>
      <c r="FCL72" s="39"/>
      <c r="FCM72" s="39"/>
      <c r="FCN72" s="39"/>
      <c r="FCO72" s="39"/>
      <c r="FCP72" s="39"/>
      <c r="FCQ72" s="39"/>
      <c r="FCR72" s="39"/>
      <c r="FCS72" s="39"/>
      <c r="FCT72" s="39"/>
      <c r="FCU72" s="39"/>
      <c r="FCV72" s="39"/>
      <c r="FCW72" s="39"/>
      <c r="FCX72" s="39"/>
      <c r="FCY72" s="39"/>
      <c r="FCZ72" s="39"/>
      <c r="FDA72" s="39"/>
      <c r="FDB72" s="39"/>
      <c r="FDC72" s="39"/>
      <c r="FDD72" s="39"/>
      <c r="FDE72" s="39"/>
      <c r="FDF72" s="39"/>
      <c r="FDG72" s="39"/>
      <c r="FDH72" s="39"/>
      <c r="FDI72" s="39"/>
      <c r="FDJ72" s="39"/>
      <c r="FDK72" s="39"/>
      <c r="FDL72" s="39"/>
      <c r="FDM72" s="39"/>
      <c r="FDN72" s="39"/>
      <c r="FDO72" s="39"/>
      <c r="FDP72" s="39"/>
      <c r="FDQ72" s="39"/>
      <c r="FDR72" s="39"/>
      <c r="FDS72" s="39"/>
      <c r="FDT72" s="39"/>
      <c r="FDU72" s="39"/>
      <c r="FDV72" s="39"/>
      <c r="FDW72" s="39"/>
      <c r="FDX72" s="39"/>
      <c r="FDY72" s="39"/>
      <c r="FDZ72" s="39"/>
      <c r="FEA72" s="39"/>
      <c r="FEB72" s="39"/>
      <c r="FEC72" s="39"/>
      <c r="FED72" s="39"/>
      <c r="FEE72" s="39"/>
      <c r="FEF72" s="39"/>
      <c r="FEG72" s="39"/>
      <c r="FEH72" s="39"/>
      <c r="FEI72" s="39"/>
      <c r="FEJ72" s="39"/>
      <c r="FEK72" s="39"/>
      <c r="FEL72" s="39"/>
      <c r="FEM72" s="39"/>
      <c r="FEN72" s="39"/>
      <c r="FEO72" s="39"/>
      <c r="FEP72" s="39"/>
      <c r="FEQ72" s="39"/>
      <c r="FER72" s="39"/>
      <c r="FES72" s="39"/>
      <c r="FET72" s="39"/>
      <c r="FEU72" s="39"/>
      <c r="FEV72" s="39"/>
      <c r="FEW72" s="39"/>
      <c r="FEX72" s="39"/>
      <c r="FEY72" s="39"/>
      <c r="FEZ72" s="39"/>
      <c r="FFA72" s="39"/>
      <c r="FFB72" s="39"/>
      <c r="FFC72" s="39"/>
      <c r="FFD72" s="39"/>
      <c r="FFE72" s="39"/>
      <c r="FFF72" s="39"/>
      <c r="FFG72" s="39"/>
      <c r="FFH72" s="39"/>
      <c r="FFI72" s="39"/>
      <c r="FFJ72" s="39"/>
      <c r="FFK72" s="39"/>
      <c r="FFL72" s="39"/>
      <c r="FFM72" s="39"/>
      <c r="FFN72" s="39"/>
      <c r="FFO72" s="39"/>
      <c r="FFP72" s="39"/>
      <c r="FFQ72" s="39"/>
      <c r="FFR72" s="39"/>
      <c r="FFS72" s="39"/>
      <c r="FFT72" s="39"/>
      <c r="FFU72" s="39"/>
      <c r="FFV72" s="39"/>
      <c r="FFW72" s="39"/>
      <c r="FFX72" s="39"/>
      <c r="FFY72" s="39"/>
      <c r="FFZ72" s="39"/>
      <c r="FGA72" s="39"/>
      <c r="FGB72" s="39"/>
      <c r="FGC72" s="39"/>
      <c r="FGD72" s="39"/>
      <c r="FGE72" s="39"/>
      <c r="FGF72" s="39"/>
      <c r="FGG72" s="39"/>
      <c r="FGH72" s="39"/>
      <c r="FGI72" s="39"/>
      <c r="FGJ72" s="39"/>
      <c r="FGK72" s="39"/>
      <c r="FGL72" s="39"/>
      <c r="FGM72" s="39"/>
      <c r="FGN72" s="39"/>
      <c r="FGO72" s="39"/>
      <c r="FGP72" s="39"/>
      <c r="FGQ72" s="39"/>
      <c r="FGR72" s="39"/>
      <c r="FGS72" s="39"/>
      <c r="FGT72" s="39"/>
      <c r="FGU72" s="39"/>
      <c r="FGV72" s="39"/>
      <c r="FGW72" s="39"/>
      <c r="FGX72" s="39"/>
      <c r="FGY72" s="39"/>
      <c r="FGZ72" s="39"/>
      <c r="FHA72" s="39"/>
      <c r="FHB72" s="39"/>
      <c r="FHC72" s="39"/>
      <c r="FHD72" s="39"/>
      <c r="FHE72" s="39"/>
      <c r="FHF72" s="39"/>
      <c r="FHG72" s="39"/>
      <c r="FHH72" s="39"/>
      <c r="FHI72" s="39"/>
      <c r="FHJ72" s="39"/>
      <c r="FHK72" s="39"/>
      <c r="FHL72" s="39"/>
      <c r="FHM72" s="39"/>
      <c r="FHN72" s="39"/>
      <c r="FHO72" s="39"/>
      <c r="FHP72" s="39"/>
      <c r="FHQ72" s="39"/>
      <c r="FHR72" s="39"/>
      <c r="FHS72" s="39"/>
      <c r="FHT72" s="39"/>
      <c r="FHU72" s="39"/>
      <c r="FHV72" s="39"/>
      <c r="FHW72" s="39"/>
      <c r="FHX72" s="39"/>
      <c r="FHY72" s="39"/>
      <c r="FHZ72" s="39"/>
      <c r="FIA72" s="39"/>
      <c r="FIB72" s="39"/>
      <c r="FIC72" s="39"/>
      <c r="FID72" s="39"/>
      <c r="FIE72" s="39"/>
      <c r="FIF72" s="39"/>
      <c r="FIG72" s="39"/>
      <c r="FIH72" s="39"/>
      <c r="FII72" s="39"/>
      <c r="FIJ72" s="39"/>
      <c r="FIK72" s="39"/>
      <c r="FIL72" s="39"/>
      <c r="FIM72" s="39"/>
      <c r="FIN72" s="39"/>
      <c r="FIO72" s="39"/>
      <c r="FIP72" s="39"/>
      <c r="FIQ72" s="39"/>
      <c r="FIR72" s="39"/>
      <c r="FIS72" s="39"/>
      <c r="FIT72" s="39"/>
      <c r="FIU72" s="39"/>
      <c r="FIV72" s="39"/>
      <c r="FIW72" s="39"/>
      <c r="FIX72" s="39"/>
      <c r="FIY72" s="39"/>
      <c r="FIZ72" s="39"/>
      <c r="FJA72" s="39"/>
      <c r="FJB72" s="39"/>
      <c r="FJC72" s="39"/>
      <c r="FJD72" s="39"/>
      <c r="FJE72" s="39"/>
      <c r="FJF72" s="39"/>
      <c r="FJG72" s="39"/>
      <c r="FJH72" s="39"/>
      <c r="FJI72" s="39"/>
      <c r="FJJ72" s="39"/>
      <c r="FJK72" s="39"/>
      <c r="FJL72" s="39"/>
      <c r="FJM72" s="39"/>
      <c r="FJN72" s="39"/>
      <c r="FJO72" s="39"/>
      <c r="FJP72" s="39"/>
      <c r="FJQ72" s="39"/>
      <c r="FJR72" s="39"/>
      <c r="FJS72" s="39"/>
      <c r="FJT72" s="39"/>
      <c r="FJU72" s="39"/>
      <c r="FJV72" s="39"/>
      <c r="FJW72" s="39"/>
      <c r="FJX72" s="39"/>
      <c r="FJY72" s="39"/>
      <c r="FJZ72" s="39"/>
      <c r="FKA72" s="39"/>
      <c r="FKB72" s="39"/>
      <c r="FKC72" s="39"/>
      <c r="FKD72" s="39"/>
      <c r="FKE72" s="39"/>
      <c r="FKF72" s="39"/>
      <c r="FKG72" s="39"/>
      <c r="FKH72" s="39"/>
      <c r="FKI72" s="39"/>
      <c r="FKJ72" s="39"/>
      <c r="FKK72" s="39"/>
      <c r="FKL72" s="39"/>
      <c r="FKM72" s="39"/>
      <c r="FKN72" s="39"/>
      <c r="FKO72" s="39"/>
      <c r="FKP72" s="39"/>
      <c r="FKQ72" s="39"/>
      <c r="FKR72" s="39"/>
      <c r="FKS72" s="39"/>
      <c r="FKT72" s="39"/>
      <c r="FKU72" s="39"/>
      <c r="FKV72" s="39"/>
      <c r="FKW72" s="39"/>
      <c r="FKX72" s="39"/>
      <c r="FKY72" s="39"/>
      <c r="FKZ72" s="39"/>
      <c r="FLA72" s="39"/>
      <c r="FLB72" s="39"/>
      <c r="FLC72" s="39"/>
      <c r="FLD72" s="39"/>
      <c r="FLE72" s="39"/>
      <c r="FLF72" s="39"/>
      <c r="FLG72" s="39"/>
      <c r="FLH72" s="39"/>
      <c r="FLI72" s="39"/>
      <c r="FLJ72" s="39"/>
      <c r="FLK72" s="39"/>
      <c r="FLL72" s="39"/>
      <c r="FLM72" s="39"/>
      <c r="FLN72" s="39"/>
      <c r="FLO72" s="39"/>
      <c r="FLP72" s="39"/>
      <c r="FLQ72" s="39"/>
      <c r="FLR72" s="39"/>
      <c r="FLS72" s="39"/>
      <c r="FLT72" s="39"/>
      <c r="FLU72" s="39"/>
      <c r="FLV72" s="39"/>
      <c r="FLW72" s="39"/>
      <c r="FLX72" s="39"/>
      <c r="FLY72" s="39"/>
      <c r="FLZ72" s="39"/>
      <c r="FMA72" s="39"/>
      <c r="FMB72" s="39"/>
      <c r="FMC72" s="39"/>
      <c r="FMD72" s="39"/>
      <c r="FME72" s="39"/>
      <c r="FMF72" s="39"/>
      <c r="FMG72" s="39"/>
      <c r="FMH72" s="39"/>
      <c r="FMI72" s="39"/>
      <c r="FMJ72" s="39"/>
      <c r="FMK72" s="39"/>
      <c r="FML72" s="39"/>
      <c r="FMM72" s="39"/>
      <c r="FMN72" s="39"/>
      <c r="FMO72" s="39"/>
      <c r="FMP72" s="39"/>
      <c r="FMQ72" s="39"/>
      <c r="FMR72" s="39"/>
      <c r="FMS72" s="39"/>
      <c r="FMT72" s="39"/>
      <c r="FMU72" s="39"/>
      <c r="FMV72" s="39"/>
      <c r="FMW72" s="39"/>
      <c r="FMX72" s="39"/>
      <c r="FMY72" s="39"/>
      <c r="FMZ72" s="39"/>
      <c r="FNA72" s="39"/>
      <c r="FNB72" s="39"/>
      <c r="FNC72" s="39"/>
      <c r="FND72" s="39"/>
      <c r="FNE72" s="39"/>
      <c r="FNF72" s="39"/>
      <c r="FNG72" s="39"/>
      <c r="FNH72" s="39"/>
      <c r="FNI72" s="39"/>
      <c r="FNJ72" s="39"/>
      <c r="FNK72" s="39"/>
      <c r="FNL72" s="39"/>
      <c r="FNM72" s="39"/>
      <c r="FNN72" s="39"/>
      <c r="FNO72" s="39"/>
      <c r="FNP72" s="39"/>
      <c r="FNQ72" s="39"/>
      <c r="FNR72" s="39"/>
      <c r="FNS72" s="39"/>
      <c r="FNT72" s="39"/>
      <c r="FNU72" s="39"/>
      <c r="FNV72" s="39"/>
      <c r="FNW72" s="39"/>
      <c r="FNX72" s="39"/>
      <c r="FNY72" s="39"/>
      <c r="FNZ72" s="39"/>
      <c r="FOA72" s="39"/>
      <c r="FOB72" s="39"/>
      <c r="FOC72" s="39"/>
      <c r="FOD72" s="39"/>
      <c r="FOE72" s="39"/>
      <c r="FOF72" s="39"/>
      <c r="FOG72" s="39"/>
      <c r="FOH72" s="39"/>
      <c r="FOI72" s="39"/>
      <c r="FOJ72" s="39"/>
      <c r="FOK72" s="39"/>
      <c r="FOL72" s="39"/>
      <c r="FOM72" s="39"/>
      <c r="FON72" s="39"/>
      <c r="FOO72" s="39"/>
      <c r="FOP72" s="39"/>
      <c r="FOQ72" s="39"/>
      <c r="FOR72" s="39"/>
      <c r="FOS72" s="39"/>
      <c r="FOT72" s="39"/>
      <c r="FOU72" s="39"/>
      <c r="FOV72" s="39"/>
      <c r="FOW72" s="39"/>
      <c r="FOX72" s="39"/>
      <c r="FOY72" s="39"/>
      <c r="FOZ72" s="39"/>
      <c r="FPA72" s="39"/>
      <c r="FPB72" s="39"/>
      <c r="FPC72" s="39"/>
      <c r="FPD72" s="39"/>
      <c r="FPE72" s="39"/>
      <c r="FPF72" s="39"/>
      <c r="FPG72" s="39"/>
      <c r="FPH72" s="39"/>
      <c r="FPI72" s="39"/>
      <c r="FPJ72" s="39"/>
      <c r="FPK72" s="39"/>
      <c r="FPL72" s="39"/>
      <c r="FPM72" s="39"/>
      <c r="FPN72" s="39"/>
      <c r="FPO72" s="39"/>
      <c r="FPP72" s="39"/>
      <c r="FPQ72" s="39"/>
      <c r="FPR72" s="39"/>
      <c r="FPS72" s="39"/>
      <c r="FPT72" s="39"/>
      <c r="FPU72" s="39"/>
      <c r="FPV72" s="39"/>
      <c r="FPW72" s="39"/>
      <c r="FPX72" s="39"/>
      <c r="FPY72" s="39"/>
      <c r="FPZ72" s="39"/>
      <c r="FQA72" s="39"/>
      <c r="FQB72" s="39"/>
      <c r="FQC72" s="39"/>
      <c r="FQD72" s="39"/>
      <c r="FQE72" s="39"/>
      <c r="FQF72" s="39"/>
      <c r="FQG72" s="39"/>
      <c r="FQH72" s="39"/>
      <c r="FQI72" s="39"/>
      <c r="FQJ72" s="39"/>
      <c r="FQK72" s="39"/>
      <c r="FQL72" s="39"/>
      <c r="FQM72" s="39"/>
      <c r="FQN72" s="39"/>
      <c r="FQO72" s="39"/>
      <c r="FQP72" s="39"/>
      <c r="FQQ72" s="39"/>
      <c r="FQR72" s="39"/>
      <c r="FQS72" s="39"/>
      <c r="FQT72" s="39"/>
      <c r="FQU72" s="39"/>
      <c r="FQV72" s="39"/>
      <c r="FQW72" s="39"/>
      <c r="FQX72" s="39"/>
      <c r="FQY72" s="39"/>
      <c r="FQZ72" s="39"/>
      <c r="FRA72" s="39"/>
      <c r="FRB72" s="39"/>
      <c r="FRC72" s="39"/>
      <c r="FRD72" s="39"/>
      <c r="FRE72" s="39"/>
      <c r="FRF72" s="39"/>
      <c r="FRG72" s="39"/>
      <c r="FRH72" s="39"/>
      <c r="FRI72" s="39"/>
      <c r="FRJ72" s="39"/>
      <c r="FRK72" s="39"/>
      <c r="FRL72" s="39"/>
      <c r="FRM72" s="39"/>
      <c r="FRN72" s="39"/>
      <c r="FRO72" s="39"/>
      <c r="FRP72" s="39"/>
      <c r="FRQ72" s="39"/>
      <c r="FRR72" s="39"/>
      <c r="FRS72" s="39"/>
      <c r="FRT72" s="39"/>
      <c r="FRU72" s="39"/>
      <c r="FRV72" s="39"/>
      <c r="FRW72" s="39"/>
      <c r="FRX72" s="39"/>
      <c r="FRY72" s="39"/>
      <c r="FRZ72" s="39"/>
      <c r="FSA72" s="39"/>
      <c r="FSB72" s="39"/>
      <c r="FSC72" s="39"/>
      <c r="FSD72" s="39"/>
      <c r="FSE72" s="39"/>
      <c r="FSF72" s="39"/>
      <c r="FSG72" s="39"/>
      <c r="FSH72" s="39"/>
      <c r="FSI72" s="39"/>
      <c r="FSJ72" s="39"/>
      <c r="FSK72" s="39"/>
      <c r="FSL72" s="39"/>
      <c r="FSM72" s="39"/>
      <c r="FSN72" s="39"/>
      <c r="FSO72" s="39"/>
      <c r="FSP72" s="39"/>
      <c r="FSQ72" s="39"/>
      <c r="FSR72" s="39"/>
      <c r="FSS72" s="39"/>
      <c r="FST72" s="39"/>
      <c r="FSU72" s="39"/>
      <c r="FSV72" s="39"/>
      <c r="FSW72" s="39"/>
      <c r="FSX72" s="39"/>
      <c r="FSY72" s="39"/>
      <c r="FSZ72" s="39"/>
      <c r="FTA72" s="39"/>
      <c r="FTB72" s="39"/>
      <c r="FTC72" s="39"/>
      <c r="FTD72" s="39"/>
      <c r="FTE72" s="39"/>
      <c r="FTF72" s="39"/>
      <c r="FTG72" s="39"/>
      <c r="FTH72" s="39"/>
      <c r="FTI72" s="39"/>
      <c r="FTJ72" s="39"/>
      <c r="FTK72" s="39"/>
      <c r="FTL72" s="39"/>
      <c r="FTM72" s="39"/>
      <c r="FTN72" s="39"/>
      <c r="FTO72" s="39"/>
      <c r="FTP72" s="39"/>
      <c r="FTQ72" s="39"/>
      <c r="FTR72" s="39"/>
      <c r="FTS72" s="39"/>
      <c r="FTT72" s="39"/>
      <c r="FTU72" s="39"/>
      <c r="FTV72" s="39"/>
      <c r="FTW72" s="39"/>
      <c r="FTX72" s="39"/>
      <c r="FTY72" s="39"/>
      <c r="FTZ72" s="39"/>
      <c r="FUA72" s="39"/>
      <c r="FUB72" s="39"/>
      <c r="FUC72" s="39"/>
      <c r="FUD72" s="39"/>
      <c r="FUE72" s="39"/>
      <c r="FUF72" s="39"/>
      <c r="FUG72" s="39"/>
      <c r="FUH72" s="39"/>
      <c r="FUI72" s="39"/>
      <c r="FUJ72" s="39"/>
      <c r="FUK72" s="39"/>
      <c r="FUL72" s="39"/>
      <c r="FUM72" s="39"/>
      <c r="FUN72" s="39"/>
      <c r="FUO72" s="39"/>
      <c r="FUP72" s="39"/>
      <c r="FUQ72" s="39"/>
      <c r="FUR72" s="39"/>
      <c r="FUS72" s="39"/>
      <c r="FUT72" s="39"/>
      <c r="FUU72" s="39"/>
      <c r="FUV72" s="39"/>
      <c r="FUW72" s="39"/>
      <c r="FUX72" s="39"/>
      <c r="FUY72" s="39"/>
      <c r="FUZ72" s="39"/>
      <c r="FVA72" s="39"/>
      <c r="FVB72" s="39"/>
      <c r="FVC72" s="39"/>
      <c r="FVD72" s="39"/>
      <c r="FVE72" s="39"/>
      <c r="FVF72" s="39"/>
      <c r="FVG72" s="39"/>
      <c r="FVH72" s="39"/>
      <c r="FVI72" s="39"/>
      <c r="FVJ72" s="39"/>
      <c r="FVK72" s="39"/>
      <c r="FVL72" s="39"/>
      <c r="FVM72" s="39"/>
      <c r="FVN72" s="39"/>
      <c r="FVO72" s="39"/>
      <c r="FVP72" s="39"/>
      <c r="FVQ72" s="39"/>
      <c r="FVR72" s="39"/>
      <c r="FVS72" s="39"/>
      <c r="FVT72" s="39"/>
      <c r="FVU72" s="39"/>
      <c r="FVV72" s="39"/>
      <c r="FVW72" s="39"/>
      <c r="FVX72" s="39"/>
      <c r="FVY72" s="39"/>
      <c r="FVZ72" s="39"/>
      <c r="FWA72" s="39"/>
      <c r="FWB72" s="39"/>
      <c r="FWC72" s="39"/>
      <c r="FWD72" s="39"/>
      <c r="FWE72" s="39"/>
      <c r="FWF72" s="39"/>
      <c r="FWG72" s="39"/>
      <c r="FWH72" s="39"/>
      <c r="FWI72" s="39"/>
      <c r="FWJ72" s="39"/>
      <c r="FWK72" s="39"/>
      <c r="FWL72" s="39"/>
      <c r="FWM72" s="39"/>
      <c r="FWN72" s="39"/>
      <c r="FWO72" s="39"/>
      <c r="FWP72" s="39"/>
      <c r="FWQ72" s="39"/>
      <c r="FWR72" s="39"/>
      <c r="FWS72" s="39"/>
      <c r="FWT72" s="39"/>
      <c r="FWU72" s="39"/>
      <c r="FWV72" s="39"/>
      <c r="FWW72" s="39"/>
      <c r="FWX72" s="39"/>
      <c r="FWY72" s="39"/>
      <c r="FWZ72" s="39"/>
      <c r="FXA72" s="39"/>
      <c r="FXB72" s="39"/>
      <c r="FXC72" s="39"/>
      <c r="FXD72" s="39"/>
      <c r="FXE72" s="39"/>
      <c r="FXF72" s="39"/>
      <c r="FXG72" s="39"/>
      <c r="FXH72" s="39"/>
      <c r="FXI72" s="39"/>
      <c r="FXJ72" s="39"/>
      <c r="FXK72" s="39"/>
      <c r="FXL72" s="39"/>
      <c r="FXM72" s="39"/>
      <c r="FXN72" s="39"/>
      <c r="FXO72" s="39"/>
      <c r="FXP72" s="39"/>
      <c r="FXQ72" s="39"/>
      <c r="FXR72" s="39"/>
      <c r="FXS72" s="39"/>
      <c r="FXT72" s="39"/>
      <c r="FXU72" s="39"/>
      <c r="FXV72" s="39"/>
      <c r="FXW72" s="39"/>
      <c r="FXX72" s="39"/>
      <c r="FXY72" s="39"/>
      <c r="FXZ72" s="39"/>
      <c r="FYA72" s="39"/>
      <c r="FYB72" s="39"/>
      <c r="FYC72" s="39"/>
      <c r="FYD72" s="39"/>
      <c r="FYE72" s="39"/>
      <c r="FYF72" s="39"/>
      <c r="FYG72" s="39"/>
      <c r="FYH72" s="39"/>
      <c r="FYI72" s="39"/>
      <c r="FYJ72" s="39"/>
      <c r="FYK72" s="39"/>
      <c r="FYL72" s="39"/>
      <c r="FYM72" s="39"/>
      <c r="FYN72" s="39"/>
      <c r="FYO72" s="39"/>
      <c r="FYP72" s="39"/>
      <c r="FYQ72" s="39"/>
      <c r="FYR72" s="39"/>
      <c r="FYS72" s="39"/>
      <c r="FYT72" s="39"/>
      <c r="FYU72" s="39"/>
      <c r="FYV72" s="39"/>
      <c r="FYW72" s="39"/>
      <c r="FYX72" s="39"/>
      <c r="FYY72" s="39"/>
      <c r="FYZ72" s="39"/>
      <c r="FZA72" s="39"/>
      <c r="FZB72" s="39"/>
      <c r="FZC72" s="39"/>
      <c r="FZD72" s="39"/>
      <c r="FZE72" s="39"/>
      <c r="FZF72" s="39"/>
      <c r="FZG72" s="39"/>
      <c r="FZH72" s="39"/>
      <c r="FZI72" s="39"/>
      <c r="FZJ72" s="39"/>
      <c r="FZK72" s="39"/>
      <c r="FZL72" s="39"/>
      <c r="FZM72" s="39"/>
      <c r="FZN72" s="39"/>
      <c r="FZO72" s="39"/>
      <c r="FZP72" s="39"/>
      <c r="FZQ72" s="39"/>
      <c r="FZR72" s="39"/>
      <c r="FZS72" s="39"/>
      <c r="FZT72" s="39"/>
      <c r="FZU72" s="39"/>
      <c r="FZV72" s="39"/>
      <c r="FZW72" s="39"/>
      <c r="FZX72" s="39"/>
      <c r="FZY72" s="39"/>
      <c r="FZZ72" s="39"/>
      <c r="GAA72" s="39"/>
      <c r="GAB72" s="39"/>
      <c r="GAC72" s="39"/>
      <c r="GAD72" s="39"/>
      <c r="GAE72" s="39"/>
      <c r="GAF72" s="39"/>
      <c r="GAG72" s="39"/>
      <c r="GAH72" s="39"/>
      <c r="GAI72" s="39"/>
      <c r="GAJ72" s="39"/>
      <c r="GAK72" s="39"/>
      <c r="GAL72" s="39"/>
      <c r="GAM72" s="39"/>
      <c r="GAN72" s="39"/>
      <c r="GAO72" s="39"/>
      <c r="GAP72" s="39"/>
      <c r="GAQ72" s="39"/>
      <c r="GAR72" s="39"/>
      <c r="GAS72" s="39"/>
      <c r="GAT72" s="39"/>
      <c r="GAU72" s="39"/>
      <c r="GAV72" s="39"/>
      <c r="GAW72" s="39"/>
      <c r="GAX72" s="39"/>
      <c r="GAY72" s="39"/>
      <c r="GAZ72" s="39"/>
      <c r="GBA72" s="39"/>
      <c r="GBB72" s="39"/>
      <c r="GBC72" s="39"/>
      <c r="GBD72" s="39"/>
      <c r="GBE72" s="39"/>
      <c r="GBF72" s="39"/>
      <c r="GBG72" s="39"/>
      <c r="GBH72" s="39"/>
      <c r="GBI72" s="39"/>
      <c r="GBJ72" s="39"/>
      <c r="GBK72" s="39"/>
      <c r="GBL72" s="39"/>
      <c r="GBM72" s="39"/>
      <c r="GBN72" s="39"/>
      <c r="GBO72" s="39"/>
      <c r="GBP72" s="39"/>
      <c r="GBQ72" s="39"/>
      <c r="GBR72" s="39"/>
      <c r="GBS72" s="39"/>
      <c r="GBT72" s="39"/>
      <c r="GBU72" s="39"/>
      <c r="GBV72" s="39"/>
      <c r="GBW72" s="39"/>
      <c r="GBX72" s="39"/>
      <c r="GBY72" s="39"/>
      <c r="GBZ72" s="39"/>
      <c r="GCA72" s="39"/>
      <c r="GCB72" s="39"/>
      <c r="GCC72" s="39"/>
      <c r="GCD72" s="39"/>
      <c r="GCE72" s="39"/>
      <c r="GCF72" s="39"/>
      <c r="GCG72" s="39"/>
      <c r="GCH72" s="39"/>
      <c r="GCI72" s="39"/>
      <c r="GCJ72" s="39"/>
      <c r="GCK72" s="39"/>
      <c r="GCL72" s="39"/>
      <c r="GCM72" s="39"/>
      <c r="GCN72" s="39"/>
      <c r="GCO72" s="39"/>
      <c r="GCP72" s="39"/>
      <c r="GCQ72" s="39"/>
      <c r="GCR72" s="39"/>
      <c r="GCS72" s="39"/>
      <c r="GCT72" s="39"/>
      <c r="GCU72" s="39"/>
      <c r="GCV72" s="39"/>
      <c r="GCW72" s="39"/>
      <c r="GCX72" s="39"/>
      <c r="GCY72" s="39"/>
      <c r="GCZ72" s="39"/>
      <c r="GDA72" s="39"/>
      <c r="GDB72" s="39"/>
      <c r="GDC72" s="39"/>
      <c r="GDD72" s="39"/>
      <c r="GDE72" s="39"/>
      <c r="GDF72" s="39"/>
      <c r="GDG72" s="39"/>
      <c r="GDH72" s="39"/>
      <c r="GDI72" s="39"/>
      <c r="GDJ72" s="39"/>
      <c r="GDK72" s="39"/>
      <c r="GDL72" s="39"/>
      <c r="GDM72" s="39"/>
      <c r="GDN72" s="39"/>
      <c r="GDO72" s="39"/>
      <c r="GDP72" s="39"/>
      <c r="GDQ72" s="39"/>
      <c r="GDR72" s="39"/>
      <c r="GDS72" s="39"/>
      <c r="GDT72" s="39"/>
      <c r="GDU72" s="39"/>
      <c r="GDV72" s="39"/>
      <c r="GDW72" s="39"/>
      <c r="GDX72" s="39"/>
      <c r="GDY72" s="39"/>
      <c r="GDZ72" s="39"/>
      <c r="GEA72" s="39"/>
      <c r="GEB72" s="39"/>
      <c r="GEC72" s="39"/>
      <c r="GED72" s="39"/>
      <c r="GEE72" s="39"/>
      <c r="GEF72" s="39"/>
      <c r="GEG72" s="39"/>
      <c r="GEH72" s="39"/>
      <c r="GEI72" s="39"/>
      <c r="GEJ72" s="39"/>
      <c r="GEK72" s="39"/>
      <c r="GEL72" s="39"/>
      <c r="GEM72" s="39"/>
      <c r="GEN72" s="39"/>
      <c r="GEO72" s="39"/>
      <c r="GEP72" s="39"/>
      <c r="GEQ72" s="39"/>
      <c r="GER72" s="39"/>
      <c r="GES72" s="39"/>
      <c r="GET72" s="39"/>
      <c r="GEU72" s="39"/>
      <c r="GEV72" s="39"/>
      <c r="GEW72" s="39"/>
      <c r="GEX72" s="39"/>
      <c r="GEY72" s="39"/>
      <c r="GEZ72" s="39"/>
      <c r="GFA72" s="39"/>
      <c r="GFB72" s="39"/>
      <c r="GFC72" s="39"/>
      <c r="GFD72" s="39"/>
      <c r="GFE72" s="39"/>
      <c r="GFF72" s="39"/>
      <c r="GFG72" s="39"/>
      <c r="GFH72" s="39"/>
      <c r="GFI72" s="39"/>
      <c r="GFJ72" s="39"/>
      <c r="GFK72" s="39"/>
      <c r="GFL72" s="39"/>
      <c r="GFM72" s="39"/>
      <c r="GFN72" s="39"/>
      <c r="GFO72" s="39"/>
      <c r="GFP72" s="39"/>
      <c r="GFQ72" s="39"/>
      <c r="GFR72" s="39"/>
      <c r="GFS72" s="39"/>
      <c r="GFT72" s="39"/>
      <c r="GFU72" s="39"/>
      <c r="GFV72" s="39"/>
      <c r="GFW72" s="39"/>
      <c r="GFX72" s="39"/>
      <c r="GFY72" s="39"/>
      <c r="GFZ72" s="39"/>
      <c r="GGA72" s="39"/>
      <c r="GGB72" s="39"/>
      <c r="GGC72" s="39"/>
      <c r="GGD72" s="39"/>
      <c r="GGE72" s="39"/>
      <c r="GGF72" s="39"/>
      <c r="GGG72" s="39"/>
      <c r="GGH72" s="39"/>
      <c r="GGI72" s="39"/>
      <c r="GGJ72" s="39"/>
      <c r="GGK72" s="39"/>
      <c r="GGL72" s="39"/>
      <c r="GGM72" s="39"/>
      <c r="GGN72" s="39"/>
      <c r="GGO72" s="39"/>
      <c r="GGP72" s="39"/>
      <c r="GGQ72" s="39"/>
      <c r="GGR72" s="39"/>
      <c r="GGS72" s="39"/>
      <c r="GGT72" s="39"/>
      <c r="GGU72" s="39"/>
      <c r="GGV72" s="39"/>
      <c r="GGW72" s="39"/>
      <c r="GGX72" s="39"/>
      <c r="GGY72" s="39"/>
      <c r="GGZ72" s="39"/>
      <c r="GHA72" s="39"/>
      <c r="GHB72" s="39"/>
      <c r="GHC72" s="39"/>
      <c r="GHD72" s="39"/>
      <c r="GHE72" s="39"/>
      <c r="GHF72" s="39"/>
      <c r="GHG72" s="39"/>
      <c r="GHH72" s="39"/>
      <c r="GHI72" s="39"/>
      <c r="GHJ72" s="39"/>
      <c r="GHK72" s="39"/>
      <c r="GHL72" s="39"/>
      <c r="GHM72" s="39"/>
      <c r="GHN72" s="39"/>
      <c r="GHO72" s="39"/>
      <c r="GHP72" s="39"/>
      <c r="GHQ72" s="39"/>
      <c r="GHR72" s="39"/>
      <c r="GHS72" s="39"/>
      <c r="GHT72" s="39"/>
      <c r="GHU72" s="39"/>
      <c r="GHV72" s="39"/>
      <c r="GHW72" s="39"/>
      <c r="GHX72" s="39"/>
      <c r="GHY72" s="39"/>
      <c r="GHZ72" s="39"/>
      <c r="GIA72" s="39"/>
      <c r="GIB72" s="39"/>
      <c r="GIC72" s="39"/>
      <c r="GID72" s="39"/>
      <c r="GIE72" s="39"/>
      <c r="GIF72" s="39"/>
      <c r="GIG72" s="39"/>
      <c r="GIH72" s="39"/>
      <c r="GII72" s="39"/>
      <c r="GIJ72" s="39"/>
      <c r="GIK72" s="39"/>
      <c r="GIL72" s="39"/>
      <c r="GIM72" s="39"/>
      <c r="GIN72" s="39"/>
      <c r="GIO72" s="39"/>
      <c r="GIP72" s="39"/>
      <c r="GIQ72" s="39"/>
      <c r="GIR72" s="39"/>
      <c r="GIS72" s="39"/>
      <c r="GIT72" s="39"/>
      <c r="GIU72" s="39"/>
      <c r="GIV72" s="39"/>
      <c r="GIW72" s="39"/>
      <c r="GIX72" s="39"/>
      <c r="GIY72" s="39"/>
      <c r="GIZ72" s="39"/>
      <c r="GJA72" s="39"/>
      <c r="GJB72" s="39"/>
      <c r="GJC72" s="39"/>
      <c r="GJD72" s="39"/>
      <c r="GJE72" s="39"/>
      <c r="GJF72" s="39"/>
      <c r="GJG72" s="39"/>
      <c r="GJH72" s="39"/>
      <c r="GJI72" s="39"/>
      <c r="GJJ72" s="39"/>
      <c r="GJK72" s="39"/>
      <c r="GJL72" s="39"/>
      <c r="GJM72" s="39"/>
      <c r="GJN72" s="39"/>
      <c r="GJO72" s="39"/>
      <c r="GJP72" s="39"/>
      <c r="GJQ72" s="39"/>
      <c r="GJR72" s="39"/>
      <c r="GJS72" s="39"/>
      <c r="GJT72" s="39"/>
      <c r="GJU72" s="39"/>
      <c r="GJV72" s="39"/>
      <c r="GJW72" s="39"/>
      <c r="GJX72" s="39"/>
      <c r="GJY72" s="39"/>
      <c r="GJZ72" s="39"/>
      <c r="GKA72" s="39"/>
      <c r="GKB72" s="39"/>
      <c r="GKC72" s="39"/>
      <c r="GKD72" s="39"/>
      <c r="GKE72" s="39"/>
      <c r="GKF72" s="39"/>
      <c r="GKG72" s="39"/>
      <c r="GKH72" s="39"/>
      <c r="GKI72" s="39"/>
      <c r="GKJ72" s="39"/>
      <c r="GKK72" s="39"/>
      <c r="GKL72" s="39"/>
      <c r="GKM72" s="39"/>
      <c r="GKN72" s="39"/>
      <c r="GKO72" s="39"/>
      <c r="GKP72" s="39"/>
      <c r="GKQ72" s="39"/>
      <c r="GKR72" s="39"/>
      <c r="GKS72" s="39"/>
      <c r="GKT72" s="39"/>
      <c r="GKU72" s="39"/>
      <c r="GKV72" s="39"/>
      <c r="GKW72" s="39"/>
      <c r="GKX72" s="39"/>
      <c r="GKY72" s="39"/>
      <c r="GKZ72" s="39"/>
      <c r="GLA72" s="39"/>
      <c r="GLB72" s="39"/>
      <c r="GLC72" s="39"/>
      <c r="GLD72" s="39"/>
      <c r="GLE72" s="39"/>
      <c r="GLF72" s="39"/>
      <c r="GLG72" s="39"/>
      <c r="GLH72" s="39"/>
      <c r="GLI72" s="39"/>
      <c r="GLJ72" s="39"/>
      <c r="GLK72" s="39"/>
      <c r="GLL72" s="39"/>
      <c r="GLM72" s="39"/>
      <c r="GLN72" s="39"/>
      <c r="GLO72" s="39"/>
      <c r="GLP72" s="39"/>
      <c r="GLQ72" s="39"/>
      <c r="GLR72" s="39"/>
      <c r="GLS72" s="39"/>
      <c r="GLT72" s="39"/>
      <c r="GLU72" s="39"/>
      <c r="GLV72" s="39"/>
      <c r="GLW72" s="39"/>
      <c r="GLX72" s="39"/>
      <c r="GLY72" s="39"/>
      <c r="GLZ72" s="39"/>
      <c r="GMA72" s="39"/>
      <c r="GMB72" s="39"/>
      <c r="GMC72" s="39"/>
      <c r="GMD72" s="39"/>
      <c r="GME72" s="39"/>
      <c r="GMF72" s="39"/>
      <c r="GMG72" s="39"/>
      <c r="GMH72" s="39"/>
      <c r="GMI72" s="39"/>
      <c r="GMJ72" s="39"/>
      <c r="GMK72" s="39"/>
      <c r="GML72" s="39"/>
      <c r="GMM72" s="39"/>
      <c r="GMN72" s="39"/>
      <c r="GMO72" s="39"/>
      <c r="GMP72" s="39"/>
      <c r="GMQ72" s="39"/>
      <c r="GMR72" s="39"/>
      <c r="GMS72" s="39"/>
      <c r="GMT72" s="39"/>
      <c r="GMU72" s="39"/>
      <c r="GMV72" s="39"/>
      <c r="GMW72" s="39"/>
      <c r="GMX72" s="39"/>
      <c r="GMY72" s="39"/>
      <c r="GMZ72" s="39"/>
      <c r="GNA72" s="39"/>
      <c r="GNB72" s="39"/>
      <c r="GNC72" s="39"/>
      <c r="GND72" s="39"/>
      <c r="GNE72" s="39"/>
      <c r="GNF72" s="39"/>
      <c r="GNG72" s="39"/>
      <c r="GNH72" s="39"/>
      <c r="GNI72" s="39"/>
      <c r="GNJ72" s="39"/>
      <c r="GNK72" s="39"/>
      <c r="GNL72" s="39"/>
      <c r="GNM72" s="39"/>
      <c r="GNN72" s="39"/>
      <c r="GNO72" s="39"/>
      <c r="GNP72" s="39"/>
      <c r="GNQ72" s="39"/>
      <c r="GNR72" s="39"/>
      <c r="GNS72" s="39"/>
      <c r="GNT72" s="39"/>
      <c r="GNU72" s="39"/>
      <c r="GNV72" s="39"/>
      <c r="GNW72" s="39"/>
      <c r="GNX72" s="39"/>
      <c r="GNY72" s="39"/>
      <c r="GNZ72" s="39"/>
      <c r="GOA72" s="39"/>
      <c r="GOB72" s="39"/>
      <c r="GOC72" s="39"/>
      <c r="GOD72" s="39"/>
      <c r="GOE72" s="39"/>
      <c r="GOF72" s="39"/>
      <c r="GOG72" s="39"/>
      <c r="GOH72" s="39"/>
      <c r="GOI72" s="39"/>
      <c r="GOJ72" s="39"/>
      <c r="GOK72" s="39"/>
      <c r="GOL72" s="39"/>
      <c r="GOM72" s="39"/>
      <c r="GON72" s="39"/>
      <c r="GOO72" s="39"/>
      <c r="GOP72" s="39"/>
      <c r="GOQ72" s="39"/>
      <c r="GOR72" s="39"/>
      <c r="GOS72" s="39"/>
      <c r="GOT72" s="39"/>
      <c r="GOU72" s="39"/>
      <c r="GOV72" s="39"/>
      <c r="GOW72" s="39"/>
      <c r="GOX72" s="39"/>
      <c r="GOY72" s="39"/>
      <c r="GOZ72" s="39"/>
      <c r="GPA72" s="39"/>
      <c r="GPB72" s="39"/>
      <c r="GPC72" s="39"/>
      <c r="GPD72" s="39"/>
      <c r="GPE72" s="39"/>
      <c r="GPF72" s="39"/>
      <c r="GPG72" s="39"/>
      <c r="GPH72" s="39"/>
      <c r="GPI72" s="39"/>
      <c r="GPJ72" s="39"/>
      <c r="GPK72" s="39"/>
      <c r="GPL72" s="39"/>
      <c r="GPM72" s="39"/>
      <c r="GPN72" s="39"/>
      <c r="GPO72" s="39"/>
      <c r="GPP72" s="39"/>
      <c r="GPQ72" s="39"/>
      <c r="GPR72" s="39"/>
      <c r="GPS72" s="39"/>
      <c r="GPT72" s="39"/>
      <c r="GPU72" s="39"/>
      <c r="GPV72" s="39"/>
      <c r="GPW72" s="39"/>
      <c r="GPX72" s="39"/>
      <c r="GPY72" s="39"/>
      <c r="GPZ72" s="39"/>
      <c r="GQA72" s="39"/>
      <c r="GQB72" s="39"/>
      <c r="GQC72" s="39"/>
      <c r="GQD72" s="39"/>
      <c r="GQE72" s="39"/>
      <c r="GQF72" s="39"/>
      <c r="GQG72" s="39"/>
      <c r="GQH72" s="39"/>
      <c r="GQI72" s="39"/>
      <c r="GQJ72" s="39"/>
      <c r="GQK72" s="39"/>
      <c r="GQL72" s="39"/>
      <c r="GQM72" s="39"/>
      <c r="GQN72" s="39"/>
      <c r="GQO72" s="39"/>
      <c r="GQP72" s="39"/>
      <c r="GQQ72" s="39"/>
      <c r="GQR72" s="39"/>
      <c r="GQS72" s="39"/>
      <c r="GQT72" s="39"/>
      <c r="GQU72" s="39"/>
      <c r="GQV72" s="39"/>
      <c r="GQW72" s="39"/>
      <c r="GQX72" s="39"/>
      <c r="GQY72" s="39"/>
      <c r="GQZ72" s="39"/>
      <c r="GRA72" s="39"/>
      <c r="GRB72" s="39"/>
      <c r="GRC72" s="39"/>
      <c r="GRD72" s="39"/>
      <c r="GRE72" s="39"/>
      <c r="GRF72" s="39"/>
      <c r="GRG72" s="39"/>
      <c r="GRH72" s="39"/>
      <c r="GRI72" s="39"/>
      <c r="GRJ72" s="39"/>
      <c r="GRK72" s="39"/>
      <c r="GRL72" s="39"/>
      <c r="GRM72" s="39"/>
      <c r="GRN72" s="39"/>
      <c r="GRO72" s="39"/>
      <c r="GRP72" s="39"/>
      <c r="GRQ72" s="39"/>
      <c r="GRR72" s="39"/>
      <c r="GRS72" s="39"/>
      <c r="GRT72" s="39"/>
      <c r="GRU72" s="39"/>
      <c r="GRV72" s="39"/>
      <c r="GRW72" s="39"/>
      <c r="GRX72" s="39"/>
      <c r="GRY72" s="39"/>
      <c r="GRZ72" s="39"/>
      <c r="GSA72" s="39"/>
      <c r="GSB72" s="39"/>
      <c r="GSC72" s="39"/>
      <c r="GSD72" s="39"/>
      <c r="GSE72" s="39"/>
      <c r="GSF72" s="39"/>
      <c r="GSG72" s="39"/>
      <c r="GSH72" s="39"/>
      <c r="GSI72" s="39"/>
      <c r="GSJ72" s="39"/>
      <c r="GSK72" s="39"/>
      <c r="GSL72" s="39"/>
      <c r="GSM72" s="39"/>
      <c r="GSN72" s="39"/>
      <c r="GSO72" s="39"/>
      <c r="GSP72" s="39"/>
      <c r="GSQ72" s="39"/>
      <c r="GSR72" s="39"/>
      <c r="GSS72" s="39"/>
      <c r="GST72" s="39"/>
      <c r="GSU72" s="39"/>
      <c r="GSV72" s="39"/>
      <c r="GSW72" s="39"/>
      <c r="GSX72" s="39"/>
      <c r="GSY72" s="39"/>
      <c r="GSZ72" s="39"/>
      <c r="GTA72" s="39"/>
      <c r="GTB72" s="39"/>
      <c r="GTC72" s="39"/>
      <c r="GTD72" s="39"/>
      <c r="GTE72" s="39"/>
      <c r="GTF72" s="39"/>
      <c r="GTG72" s="39"/>
      <c r="GTH72" s="39"/>
      <c r="GTI72" s="39"/>
      <c r="GTJ72" s="39"/>
      <c r="GTK72" s="39"/>
      <c r="GTL72" s="39"/>
      <c r="GTM72" s="39"/>
      <c r="GTN72" s="39"/>
      <c r="GTO72" s="39"/>
      <c r="GTP72" s="39"/>
      <c r="GTQ72" s="39"/>
      <c r="GTR72" s="39"/>
      <c r="GTS72" s="39"/>
      <c r="GTT72" s="39"/>
      <c r="GTU72" s="39"/>
      <c r="GTV72" s="39"/>
      <c r="GTW72" s="39"/>
      <c r="GTX72" s="39"/>
      <c r="GTY72" s="39"/>
      <c r="GTZ72" s="39"/>
      <c r="GUA72" s="39"/>
      <c r="GUB72" s="39"/>
      <c r="GUC72" s="39"/>
      <c r="GUD72" s="39"/>
      <c r="GUE72" s="39"/>
      <c r="GUF72" s="39"/>
      <c r="GUG72" s="39"/>
      <c r="GUH72" s="39"/>
      <c r="GUI72" s="39"/>
      <c r="GUJ72" s="39"/>
      <c r="GUK72" s="39"/>
      <c r="GUL72" s="39"/>
      <c r="GUM72" s="39"/>
      <c r="GUN72" s="39"/>
      <c r="GUO72" s="39"/>
      <c r="GUP72" s="39"/>
      <c r="GUQ72" s="39"/>
      <c r="GUR72" s="39"/>
      <c r="GUS72" s="39"/>
      <c r="GUT72" s="39"/>
      <c r="GUU72" s="39"/>
      <c r="GUV72" s="39"/>
      <c r="GUW72" s="39"/>
      <c r="GUX72" s="39"/>
      <c r="GUY72" s="39"/>
      <c r="GUZ72" s="39"/>
      <c r="GVA72" s="39"/>
      <c r="GVB72" s="39"/>
      <c r="GVC72" s="39"/>
      <c r="GVD72" s="39"/>
      <c r="GVE72" s="39"/>
      <c r="GVF72" s="39"/>
      <c r="GVG72" s="39"/>
      <c r="GVH72" s="39"/>
      <c r="GVI72" s="39"/>
      <c r="GVJ72" s="39"/>
      <c r="GVK72" s="39"/>
      <c r="GVL72" s="39"/>
      <c r="GVM72" s="39"/>
      <c r="GVN72" s="39"/>
      <c r="GVO72" s="39"/>
      <c r="GVP72" s="39"/>
      <c r="GVQ72" s="39"/>
      <c r="GVR72" s="39"/>
      <c r="GVS72" s="39"/>
      <c r="GVT72" s="39"/>
      <c r="GVU72" s="39"/>
      <c r="GVV72" s="39"/>
      <c r="GVW72" s="39"/>
      <c r="GVX72" s="39"/>
      <c r="GVY72" s="39"/>
      <c r="GVZ72" s="39"/>
      <c r="GWA72" s="39"/>
      <c r="GWB72" s="39"/>
      <c r="GWC72" s="39"/>
      <c r="GWD72" s="39"/>
      <c r="GWE72" s="39"/>
      <c r="GWF72" s="39"/>
      <c r="GWG72" s="39"/>
      <c r="GWH72" s="39"/>
      <c r="GWI72" s="39"/>
      <c r="GWJ72" s="39"/>
      <c r="GWK72" s="39"/>
      <c r="GWL72" s="39"/>
      <c r="GWM72" s="39"/>
      <c r="GWN72" s="39"/>
      <c r="GWO72" s="39"/>
      <c r="GWP72" s="39"/>
      <c r="GWQ72" s="39"/>
      <c r="GWR72" s="39"/>
      <c r="GWS72" s="39"/>
      <c r="GWT72" s="39"/>
      <c r="GWU72" s="39"/>
      <c r="GWV72" s="39"/>
      <c r="GWW72" s="39"/>
      <c r="GWX72" s="39"/>
      <c r="GWY72" s="39"/>
      <c r="GWZ72" s="39"/>
      <c r="GXA72" s="39"/>
      <c r="GXB72" s="39"/>
      <c r="GXC72" s="39"/>
      <c r="GXD72" s="39"/>
      <c r="GXE72" s="39"/>
      <c r="GXF72" s="39"/>
      <c r="GXG72" s="39"/>
      <c r="GXH72" s="39"/>
      <c r="GXI72" s="39"/>
      <c r="GXJ72" s="39"/>
      <c r="GXK72" s="39"/>
      <c r="GXL72" s="39"/>
      <c r="GXM72" s="39"/>
      <c r="GXN72" s="39"/>
      <c r="GXO72" s="39"/>
      <c r="GXP72" s="39"/>
      <c r="GXQ72" s="39"/>
      <c r="GXR72" s="39"/>
      <c r="GXS72" s="39"/>
      <c r="GXT72" s="39"/>
      <c r="GXU72" s="39"/>
      <c r="GXV72" s="39"/>
      <c r="GXW72" s="39"/>
      <c r="GXX72" s="39"/>
      <c r="GXY72" s="39"/>
      <c r="GXZ72" s="39"/>
      <c r="GYA72" s="39"/>
      <c r="GYB72" s="39"/>
      <c r="GYC72" s="39"/>
      <c r="GYD72" s="39"/>
      <c r="GYE72" s="39"/>
      <c r="GYF72" s="39"/>
      <c r="GYG72" s="39"/>
      <c r="GYH72" s="39"/>
      <c r="GYI72" s="39"/>
      <c r="GYJ72" s="39"/>
      <c r="GYK72" s="39"/>
      <c r="GYL72" s="39"/>
      <c r="GYM72" s="39"/>
      <c r="GYN72" s="39"/>
      <c r="GYO72" s="39"/>
      <c r="GYP72" s="39"/>
      <c r="GYQ72" s="39"/>
      <c r="GYR72" s="39"/>
      <c r="GYS72" s="39"/>
      <c r="GYT72" s="39"/>
      <c r="GYU72" s="39"/>
      <c r="GYV72" s="39"/>
      <c r="GYW72" s="39"/>
      <c r="GYX72" s="39"/>
      <c r="GYY72" s="39"/>
      <c r="GYZ72" s="39"/>
      <c r="GZA72" s="39"/>
      <c r="GZB72" s="39"/>
      <c r="GZC72" s="39"/>
      <c r="GZD72" s="39"/>
      <c r="GZE72" s="39"/>
      <c r="GZF72" s="39"/>
      <c r="GZG72" s="39"/>
      <c r="GZH72" s="39"/>
      <c r="GZI72" s="39"/>
      <c r="GZJ72" s="39"/>
      <c r="GZK72" s="39"/>
      <c r="GZL72" s="39"/>
      <c r="GZM72" s="39"/>
      <c r="GZN72" s="39"/>
      <c r="GZO72" s="39"/>
      <c r="GZP72" s="39"/>
      <c r="GZQ72" s="39"/>
      <c r="GZR72" s="39"/>
      <c r="GZS72" s="39"/>
      <c r="GZT72" s="39"/>
      <c r="GZU72" s="39"/>
      <c r="GZV72" s="39"/>
      <c r="GZW72" s="39"/>
      <c r="GZX72" s="39"/>
      <c r="GZY72" s="39"/>
      <c r="GZZ72" s="39"/>
      <c r="HAA72" s="39"/>
      <c r="HAB72" s="39"/>
      <c r="HAC72" s="39"/>
      <c r="HAD72" s="39"/>
      <c r="HAE72" s="39"/>
      <c r="HAF72" s="39"/>
      <c r="HAG72" s="39"/>
      <c r="HAH72" s="39"/>
      <c r="HAI72" s="39"/>
      <c r="HAJ72" s="39"/>
      <c r="HAK72" s="39"/>
      <c r="HAL72" s="39"/>
      <c r="HAM72" s="39"/>
      <c r="HAN72" s="39"/>
      <c r="HAO72" s="39"/>
      <c r="HAP72" s="39"/>
      <c r="HAQ72" s="39"/>
      <c r="HAR72" s="39"/>
      <c r="HAS72" s="39"/>
      <c r="HAT72" s="39"/>
      <c r="HAU72" s="39"/>
      <c r="HAV72" s="39"/>
      <c r="HAW72" s="39"/>
      <c r="HAX72" s="39"/>
      <c r="HAY72" s="39"/>
      <c r="HAZ72" s="39"/>
      <c r="HBA72" s="39"/>
      <c r="HBB72" s="39"/>
      <c r="HBC72" s="39"/>
      <c r="HBD72" s="39"/>
      <c r="HBE72" s="39"/>
      <c r="HBF72" s="39"/>
      <c r="HBG72" s="39"/>
      <c r="HBH72" s="39"/>
      <c r="HBI72" s="39"/>
      <c r="HBJ72" s="39"/>
      <c r="HBK72" s="39"/>
      <c r="HBL72" s="39"/>
      <c r="HBM72" s="39"/>
      <c r="HBN72" s="39"/>
      <c r="HBO72" s="39"/>
      <c r="HBP72" s="39"/>
      <c r="HBQ72" s="39"/>
      <c r="HBR72" s="39"/>
      <c r="HBS72" s="39"/>
      <c r="HBT72" s="39"/>
      <c r="HBU72" s="39"/>
      <c r="HBV72" s="39"/>
      <c r="HBW72" s="39"/>
      <c r="HBX72" s="39"/>
      <c r="HBY72" s="39"/>
      <c r="HBZ72" s="39"/>
      <c r="HCA72" s="39"/>
      <c r="HCB72" s="39"/>
      <c r="HCC72" s="39"/>
      <c r="HCD72" s="39"/>
      <c r="HCE72" s="39"/>
      <c r="HCF72" s="39"/>
      <c r="HCG72" s="39"/>
      <c r="HCH72" s="39"/>
      <c r="HCI72" s="39"/>
      <c r="HCJ72" s="39"/>
      <c r="HCK72" s="39"/>
      <c r="HCL72" s="39"/>
      <c r="HCM72" s="39"/>
      <c r="HCN72" s="39"/>
      <c r="HCO72" s="39"/>
      <c r="HCP72" s="39"/>
      <c r="HCQ72" s="39"/>
      <c r="HCR72" s="39"/>
      <c r="HCS72" s="39"/>
      <c r="HCT72" s="39"/>
      <c r="HCU72" s="39"/>
      <c r="HCV72" s="39"/>
      <c r="HCW72" s="39"/>
      <c r="HCX72" s="39"/>
      <c r="HCY72" s="39"/>
      <c r="HCZ72" s="39"/>
      <c r="HDA72" s="39"/>
      <c r="HDB72" s="39"/>
      <c r="HDC72" s="39"/>
      <c r="HDD72" s="39"/>
      <c r="HDE72" s="39"/>
      <c r="HDF72" s="39"/>
      <c r="HDG72" s="39"/>
      <c r="HDH72" s="39"/>
      <c r="HDI72" s="39"/>
      <c r="HDJ72" s="39"/>
      <c r="HDK72" s="39"/>
      <c r="HDL72" s="39"/>
      <c r="HDM72" s="39"/>
      <c r="HDN72" s="39"/>
      <c r="HDO72" s="39"/>
      <c r="HDP72" s="39"/>
      <c r="HDQ72" s="39"/>
      <c r="HDR72" s="39"/>
      <c r="HDS72" s="39"/>
      <c r="HDT72" s="39"/>
      <c r="HDU72" s="39"/>
      <c r="HDV72" s="39"/>
      <c r="HDW72" s="39"/>
      <c r="HDX72" s="39"/>
      <c r="HDY72" s="39"/>
      <c r="HDZ72" s="39"/>
      <c r="HEA72" s="39"/>
      <c r="HEB72" s="39"/>
      <c r="HEC72" s="39"/>
      <c r="HED72" s="39"/>
      <c r="HEE72" s="39"/>
      <c r="HEF72" s="39"/>
      <c r="HEG72" s="39"/>
      <c r="HEH72" s="39"/>
      <c r="HEI72" s="39"/>
      <c r="HEJ72" s="39"/>
      <c r="HEK72" s="39"/>
      <c r="HEL72" s="39"/>
      <c r="HEM72" s="39"/>
      <c r="HEN72" s="39"/>
      <c r="HEO72" s="39"/>
      <c r="HEP72" s="39"/>
      <c r="HEQ72" s="39"/>
      <c r="HER72" s="39"/>
      <c r="HES72" s="39"/>
      <c r="HET72" s="39"/>
      <c r="HEU72" s="39"/>
      <c r="HEV72" s="39"/>
      <c r="HEW72" s="39"/>
      <c r="HEX72" s="39"/>
      <c r="HEY72" s="39"/>
      <c r="HEZ72" s="39"/>
      <c r="HFA72" s="39"/>
      <c r="HFB72" s="39"/>
      <c r="HFC72" s="39"/>
      <c r="HFD72" s="39"/>
      <c r="HFE72" s="39"/>
      <c r="HFF72" s="39"/>
      <c r="HFG72" s="39"/>
      <c r="HFH72" s="39"/>
      <c r="HFI72" s="39"/>
      <c r="HFJ72" s="39"/>
      <c r="HFK72" s="39"/>
      <c r="HFL72" s="39"/>
      <c r="HFM72" s="39"/>
      <c r="HFN72" s="39"/>
      <c r="HFO72" s="39"/>
      <c r="HFP72" s="39"/>
      <c r="HFQ72" s="39"/>
      <c r="HFR72" s="39"/>
      <c r="HFS72" s="39"/>
      <c r="HFT72" s="39"/>
      <c r="HFU72" s="39"/>
      <c r="HFV72" s="39"/>
      <c r="HFW72" s="39"/>
      <c r="HFX72" s="39"/>
      <c r="HFY72" s="39"/>
      <c r="HFZ72" s="39"/>
      <c r="HGA72" s="39"/>
      <c r="HGB72" s="39"/>
      <c r="HGC72" s="39"/>
      <c r="HGD72" s="39"/>
      <c r="HGE72" s="39"/>
      <c r="HGF72" s="39"/>
      <c r="HGG72" s="39"/>
      <c r="HGH72" s="39"/>
      <c r="HGI72" s="39"/>
      <c r="HGJ72" s="39"/>
      <c r="HGK72" s="39"/>
      <c r="HGL72" s="39"/>
      <c r="HGM72" s="39"/>
      <c r="HGN72" s="39"/>
      <c r="HGO72" s="39"/>
      <c r="HGP72" s="39"/>
      <c r="HGQ72" s="39"/>
      <c r="HGR72" s="39"/>
      <c r="HGS72" s="39"/>
      <c r="HGT72" s="39"/>
      <c r="HGU72" s="39"/>
      <c r="HGV72" s="39"/>
      <c r="HGW72" s="39"/>
      <c r="HGX72" s="39"/>
      <c r="HGY72" s="39"/>
      <c r="HGZ72" s="39"/>
      <c r="HHA72" s="39"/>
      <c r="HHB72" s="39"/>
      <c r="HHC72" s="39"/>
      <c r="HHD72" s="39"/>
      <c r="HHE72" s="39"/>
      <c r="HHF72" s="39"/>
      <c r="HHG72" s="39"/>
      <c r="HHH72" s="39"/>
      <c r="HHI72" s="39"/>
      <c r="HHJ72" s="39"/>
      <c r="HHK72" s="39"/>
      <c r="HHL72" s="39"/>
      <c r="HHM72" s="39"/>
      <c r="HHN72" s="39"/>
      <c r="HHO72" s="39"/>
      <c r="HHP72" s="39"/>
      <c r="HHQ72" s="39"/>
      <c r="HHR72" s="39"/>
      <c r="HHS72" s="39"/>
      <c r="HHT72" s="39"/>
      <c r="HHU72" s="39"/>
      <c r="HHV72" s="39"/>
      <c r="HHW72" s="39"/>
      <c r="HHX72" s="39"/>
      <c r="HHY72" s="39"/>
      <c r="HHZ72" s="39"/>
      <c r="HIA72" s="39"/>
      <c r="HIB72" s="39"/>
      <c r="HIC72" s="39"/>
      <c r="HID72" s="39"/>
      <c r="HIE72" s="39"/>
      <c r="HIF72" s="39"/>
      <c r="HIG72" s="39"/>
      <c r="HIH72" s="39"/>
      <c r="HII72" s="39"/>
      <c r="HIJ72" s="39"/>
      <c r="HIK72" s="39"/>
      <c r="HIL72" s="39"/>
      <c r="HIM72" s="39"/>
      <c r="HIN72" s="39"/>
      <c r="HIO72" s="39"/>
      <c r="HIP72" s="39"/>
      <c r="HIQ72" s="39"/>
      <c r="HIR72" s="39"/>
      <c r="HIS72" s="39"/>
      <c r="HIT72" s="39"/>
      <c r="HIU72" s="39"/>
      <c r="HIV72" s="39"/>
      <c r="HIW72" s="39"/>
      <c r="HIX72" s="39"/>
      <c r="HIY72" s="39"/>
      <c r="HIZ72" s="39"/>
      <c r="HJA72" s="39"/>
      <c r="HJB72" s="39"/>
      <c r="HJC72" s="39"/>
      <c r="HJD72" s="39"/>
      <c r="HJE72" s="39"/>
      <c r="HJF72" s="39"/>
      <c r="HJG72" s="39"/>
      <c r="HJH72" s="39"/>
      <c r="HJI72" s="39"/>
      <c r="HJJ72" s="39"/>
      <c r="HJK72" s="39"/>
      <c r="HJL72" s="39"/>
      <c r="HJM72" s="39"/>
      <c r="HJN72" s="39"/>
      <c r="HJO72" s="39"/>
      <c r="HJP72" s="39"/>
      <c r="HJQ72" s="39"/>
      <c r="HJR72" s="39"/>
      <c r="HJS72" s="39"/>
      <c r="HJT72" s="39"/>
      <c r="HJU72" s="39"/>
      <c r="HJV72" s="39"/>
      <c r="HJW72" s="39"/>
      <c r="HJX72" s="39"/>
      <c r="HJY72" s="39"/>
      <c r="HJZ72" s="39"/>
      <c r="HKA72" s="39"/>
      <c r="HKB72" s="39"/>
      <c r="HKC72" s="39"/>
      <c r="HKD72" s="39"/>
      <c r="HKE72" s="39"/>
      <c r="HKF72" s="39"/>
      <c r="HKG72" s="39"/>
      <c r="HKH72" s="39"/>
      <c r="HKI72" s="39"/>
      <c r="HKJ72" s="39"/>
      <c r="HKK72" s="39"/>
      <c r="HKL72" s="39"/>
      <c r="HKM72" s="39"/>
      <c r="HKN72" s="39"/>
      <c r="HKO72" s="39"/>
      <c r="HKP72" s="39"/>
      <c r="HKQ72" s="39"/>
      <c r="HKR72" s="39"/>
      <c r="HKS72" s="39"/>
      <c r="HKT72" s="39"/>
      <c r="HKU72" s="39"/>
      <c r="HKV72" s="39"/>
      <c r="HKW72" s="39"/>
      <c r="HKX72" s="39"/>
      <c r="HKY72" s="39"/>
      <c r="HKZ72" s="39"/>
      <c r="HLA72" s="39"/>
      <c r="HLB72" s="39"/>
      <c r="HLC72" s="39"/>
      <c r="HLD72" s="39"/>
      <c r="HLE72" s="39"/>
      <c r="HLF72" s="39"/>
      <c r="HLG72" s="39"/>
      <c r="HLH72" s="39"/>
      <c r="HLI72" s="39"/>
      <c r="HLJ72" s="39"/>
      <c r="HLK72" s="39"/>
      <c r="HLL72" s="39"/>
      <c r="HLM72" s="39"/>
      <c r="HLN72" s="39"/>
      <c r="HLO72" s="39"/>
      <c r="HLP72" s="39"/>
      <c r="HLQ72" s="39"/>
      <c r="HLR72" s="39"/>
      <c r="HLS72" s="39"/>
      <c r="HLT72" s="39"/>
      <c r="HLU72" s="39"/>
      <c r="HLV72" s="39"/>
      <c r="HLW72" s="39"/>
      <c r="HLX72" s="39"/>
      <c r="HLY72" s="39"/>
      <c r="HLZ72" s="39"/>
      <c r="HMA72" s="39"/>
      <c r="HMB72" s="39"/>
      <c r="HMC72" s="39"/>
      <c r="HMD72" s="39"/>
      <c r="HME72" s="39"/>
      <c r="HMF72" s="39"/>
      <c r="HMG72" s="39"/>
      <c r="HMH72" s="39"/>
      <c r="HMI72" s="39"/>
      <c r="HMJ72" s="39"/>
      <c r="HMK72" s="39"/>
      <c r="HML72" s="39"/>
      <c r="HMM72" s="39"/>
      <c r="HMN72" s="39"/>
      <c r="HMO72" s="39"/>
      <c r="HMP72" s="39"/>
      <c r="HMQ72" s="39"/>
      <c r="HMR72" s="39"/>
      <c r="HMS72" s="39"/>
      <c r="HMT72" s="39"/>
      <c r="HMU72" s="39"/>
      <c r="HMV72" s="39"/>
      <c r="HMW72" s="39"/>
      <c r="HMX72" s="39"/>
      <c r="HMY72" s="39"/>
      <c r="HMZ72" s="39"/>
      <c r="HNA72" s="39"/>
      <c r="HNB72" s="39"/>
      <c r="HNC72" s="39"/>
      <c r="HND72" s="39"/>
      <c r="HNE72" s="39"/>
      <c r="HNF72" s="39"/>
      <c r="HNG72" s="39"/>
      <c r="HNH72" s="39"/>
      <c r="HNI72" s="39"/>
      <c r="HNJ72" s="39"/>
      <c r="HNK72" s="39"/>
      <c r="HNL72" s="39"/>
      <c r="HNM72" s="39"/>
      <c r="HNN72" s="39"/>
      <c r="HNO72" s="39"/>
      <c r="HNP72" s="39"/>
      <c r="HNQ72" s="39"/>
      <c r="HNR72" s="39"/>
      <c r="HNS72" s="39"/>
      <c r="HNT72" s="39"/>
      <c r="HNU72" s="39"/>
      <c r="HNV72" s="39"/>
      <c r="HNW72" s="39"/>
      <c r="HNX72" s="39"/>
      <c r="HNY72" s="39"/>
      <c r="HNZ72" s="39"/>
      <c r="HOA72" s="39"/>
      <c r="HOB72" s="39"/>
      <c r="HOC72" s="39"/>
      <c r="HOD72" s="39"/>
      <c r="HOE72" s="39"/>
      <c r="HOF72" s="39"/>
      <c r="HOG72" s="39"/>
      <c r="HOH72" s="39"/>
      <c r="HOI72" s="39"/>
      <c r="HOJ72" s="39"/>
      <c r="HOK72" s="39"/>
      <c r="HOL72" s="39"/>
      <c r="HOM72" s="39"/>
      <c r="HON72" s="39"/>
      <c r="HOO72" s="39"/>
      <c r="HOP72" s="39"/>
      <c r="HOQ72" s="39"/>
      <c r="HOR72" s="39"/>
      <c r="HOS72" s="39"/>
      <c r="HOT72" s="39"/>
      <c r="HOU72" s="39"/>
      <c r="HOV72" s="39"/>
      <c r="HOW72" s="39"/>
      <c r="HOX72" s="39"/>
      <c r="HOY72" s="39"/>
      <c r="HOZ72" s="39"/>
      <c r="HPA72" s="39"/>
      <c r="HPB72" s="39"/>
      <c r="HPC72" s="39"/>
      <c r="HPD72" s="39"/>
      <c r="HPE72" s="39"/>
      <c r="HPF72" s="39"/>
      <c r="HPG72" s="39"/>
      <c r="HPH72" s="39"/>
      <c r="HPI72" s="39"/>
      <c r="HPJ72" s="39"/>
      <c r="HPK72" s="39"/>
      <c r="HPL72" s="39"/>
      <c r="HPM72" s="39"/>
      <c r="HPN72" s="39"/>
      <c r="HPO72" s="39"/>
      <c r="HPP72" s="39"/>
      <c r="HPQ72" s="39"/>
      <c r="HPR72" s="39"/>
      <c r="HPS72" s="39"/>
      <c r="HPT72" s="39"/>
      <c r="HPU72" s="39"/>
      <c r="HPV72" s="39"/>
      <c r="HPW72" s="39"/>
      <c r="HPX72" s="39"/>
      <c r="HPY72" s="39"/>
      <c r="HPZ72" s="39"/>
      <c r="HQA72" s="39"/>
      <c r="HQB72" s="39"/>
      <c r="HQC72" s="39"/>
      <c r="HQD72" s="39"/>
      <c r="HQE72" s="39"/>
      <c r="HQF72" s="39"/>
      <c r="HQG72" s="39"/>
      <c r="HQH72" s="39"/>
      <c r="HQI72" s="39"/>
      <c r="HQJ72" s="39"/>
      <c r="HQK72" s="39"/>
      <c r="HQL72" s="39"/>
      <c r="HQM72" s="39"/>
      <c r="HQN72" s="39"/>
      <c r="HQO72" s="39"/>
      <c r="HQP72" s="39"/>
      <c r="HQQ72" s="39"/>
      <c r="HQR72" s="39"/>
      <c r="HQS72" s="39"/>
      <c r="HQT72" s="39"/>
      <c r="HQU72" s="39"/>
      <c r="HQV72" s="39"/>
      <c r="HQW72" s="39"/>
      <c r="HQX72" s="39"/>
      <c r="HQY72" s="39"/>
      <c r="HQZ72" s="39"/>
      <c r="HRA72" s="39"/>
      <c r="HRB72" s="39"/>
      <c r="HRC72" s="39"/>
      <c r="HRD72" s="39"/>
      <c r="HRE72" s="39"/>
      <c r="HRF72" s="39"/>
      <c r="HRG72" s="39"/>
      <c r="HRH72" s="39"/>
      <c r="HRI72" s="39"/>
      <c r="HRJ72" s="39"/>
      <c r="HRK72" s="39"/>
      <c r="HRL72" s="39"/>
      <c r="HRM72" s="39"/>
      <c r="HRN72" s="39"/>
      <c r="HRO72" s="39"/>
      <c r="HRP72" s="39"/>
      <c r="HRQ72" s="39"/>
      <c r="HRR72" s="39"/>
      <c r="HRS72" s="39"/>
      <c r="HRT72" s="39"/>
      <c r="HRU72" s="39"/>
      <c r="HRV72" s="39"/>
      <c r="HRW72" s="39"/>
      <c r="HRX72" s="39"/>
      <c r="HRY72" s="39"/>
      <c r="HRZ72" s="39"/>
      <c r="HSA72" s="39"/>
      <c r="HSB72" s="39"/>
      <c r="HSC72" s="39"/>
      <c r="HSD72" s="39"/>
      <c r="HSE72" s="39"/>
      <c r="HSF72" s="39"/>
      <c r="HSG72" s="39"/>
      <c r="HSH72" s="39"/>
      <c r="HSI72" s="39"/>
      <c r="HSJ72" s="39"/>
      <c r="HSK72" s="39"/>
      <c r="HSL72" s="39"/>
      <c r="HSM72" s="39"/>
      <c r="HSN72" s="39"/>
      <c r="HSO72" s="39"/>
      <c r="HSP72" s="39"/>
      <c r="HSQ72" s="39"/>
      <c r="HSR72" s="39"/>
      <c r="HSS72" s="39"/>
      <c r="HST72" s="39"/>
      <c r="HSU72" s="39"/>
      <c r="HSV72" s="39"/>
      <c r="HSW72" s="39"/>
      <c r="HSX72" s="39"/>
      <c r="HSY72" s="39"/>
      <c r="HSZ72" s="39"/>
      <c r="HTA72" s="39"/>
      <c r="HTB72" s="39"/>
      <c r="HTC72" s="39"/>
      <c r="HTD72" s="39"/>
      <c r="HTE72" s="39"/>
      <c r="HTF72" s="39"/>
      <c r="HTG72" s="39"/>
      <c r="HTH72" s="39"/>
      <c r="HTI72" s="39"/>
      <c r="HTJ72" s="39"/>
      <c r="HTK72" s="39"/>
      <c r="HTL72" s="39"/>
      <c r="HTM72" s="39"/>
      <c r="HTN72" s="39"/>
      <c r="HTO72" s="39"/>
      <c r="HTP72" s="39"/>
      <c r="HTQ72" s="39"/>
      <c r="HTR72" s="39"/>
      <c r="HTS72" s="39"/>
      <c r="HTT72" s="39"/>
      <c r="HTU72" s="39"/>
      <c r="HTV72" s="39"/>
      <c r="HTW72" s="39"/>
      <c r="HTX72" s="39"/>
      <c r="HTY72" s="39"/>
      <c r="HTZ72" s="39"/>
      <c r="HUA72" s="39"/>
      <c r="HUB72" s="39"/>
      <c r="HUC72" s="39"/>
      <c r="HUD72" s="39"/>
      <c r="HUE72" s="39"/>
      <c r="HUF72" s="39"/>
      <c r="HUG72" s="39"/>
      <c r="HUH72" s="39"/>
      <c r="HUI72" s="39"/>
      <c r="HUJ72" s="39"/>
      <c r="HUK72" s="39"/>
      <c r="HUL72" s="39"/>
      <c r="HUM72" s="39"/>
      <c r="HUN72" s="39"/>
      <c r="HUO72" s="39"/>
      <c r="HUP72" s="39"/>
      <c r="HUQ72" s="39"/>
      <c r="HUR72" s="39"/>
      <c r="HUS72" s="39"/>
      <c r="HUT72" s="39"/>
      <c r="HUU72" s="39"/>
      <c r="HUV72" s="39"/>
      <c r="HUW72" s="39"/>
      <c r="HUX72" s="39"/>
      <c r="HUY72" s="39"/>
      <c r="HUZ72" s="39"/>
      <c r="HVA72" s="39"/>
      <c r="HVB72" s="39"/>
      <c r="HVC72" s="39"/>
      <c r="HVD72" s="39"/>
      <c r="HVE72" s="39"/>
      <c r="HVF72" s="39"/>
      <c r="HVG72" s="39"/>
      <c r="HVH72" s="39"/>
      <c r="HVI72" s="39"/>
      <c r="HVJ72" s="39"/>
      <c r="HVK72" s="39"/>
      <c r="HVL72" s="39"/>
      <c r="HVM72" s="39"/>
      <c r="HVN72" s="39"/>
      <c r="HVO72" s="39"/>
      <c r="HVP72" s="39"/>
      <c r="HVQ72" s="39"/>
      <c r="HVR72" s="39"/>
      <c r="HVS72" s="39"/>
      <c r="HVT72" s="39"/>
      <c r="HVU72" s="39"/>
      <c r="HVV72" s="39"/>
      <c r="HVW72" s="39"/>
      <c r="HVX72" s="39"/>
      <c r="HVY72" s="39"/>
      <c r="HVZ72" s="39"/>
      <c r="HWA72" s="39"/>
      <c r="HWB72" s="39"/>
      <c r="HWC72" s="39"/>
      <c r="HWD72" s="39"/>
      <c r="HWE72" s="39"/>
      <c r="HWF72" s="39"/>
      <c r="HWG72" s="39"/>
      <c r="HWH72" s="39"/>
      <c r="HWI72" s="39"/>
      <c r="HWJ72" s="39"/>
      <c r="HWK72" s="39"/>
      <c r="HWL72" s="39"/>
      <c r="HWM72" s="39"/>
      <c r="HWN72" s="39"/>
      <c r="HWO72" s="39"/>
      <c r="HWP72" s="39"/>
      <c r="HWQ72" s="39"/>
      <c r="HWR72" s="39"/>
      <c r="HWS72" s="39"/>
      <c r="HWT72" s="39"/>
      <c r="HWU72" s="39"/>
      <c r="HWV72" s="39"/>
      <c r="HWW72" s="39"/>
      <c r="HWX72" s="39"/>
      <c r="HWY72" s="39"/>
      <c r="HWZ72" s="39"/>
      <c r="HXA72" s="39"/>
      <c r="HXB72" s="39"/>
      <c r="HXC72" s="39"/>
      <c r="HXD72" s="39"/>
      <c r="HXE72" s="39"/>
      <c r="HXF72" s="39"/>
      <c r="HXG72" s="39"/>
      <c r="HXH72" s="39"/>
      <c r="HXI72" s="39"/>
      <c r="HXJ72" s="39"/>
      <c r="HXK72" s="39"/>
      <c r="HXL72" s="39"/>
      <c r="HXM72" s="39"/>
      <c r="HXN72" s="39"/>
      <c r="HXO72" s="39"/>
      <c r="HXP72" s="39"/>
      <c r="HXQ72" s="39"/>
      <c r="HXR72" s="39"/>
      <c r="HXS72" s="39"/>
      <c r="HXT72" s="39"/>
      <c r="HXU72" s="39"/>
      <c r="HXV72" s="39"/>
      <c r="HXW72" s="39"/>
      <c r="HXX72" s="39"/>
      <c r="HXY72" s="39"/>
      <c r="HXZ72" s="39"/>
      <c r="HYA72" s="39"/>
      <c r="HYB72" s="39"/>
      <c r="HYC72" s="39"/>
      <c r="HYD72" s="39"/>
      <c r="HYE72" s="39"/>
      <c r="HYF72" s="39"/>
      <c r="HYG72" s="39"/>
      <c r="HYH72" s="39"/>
      <c r="HYI72" s="39"/>
      <c r="HYJ72" s="39"/>
      <c r="HYK72" s="39"/>
      <c r="HYL72" s="39"/>
      <c r="HYM72" s="39"/>
      <c r="HYN72" s="39"/>
      <c r="HYO72" s="39"/>
      <c r="HYP72" s="39"/>
      <c r="HYQ72" s="39"/>
      <c r="HYR72" s="39"/>
      <c r="HYS72" s="39"/>
      <c r="HYT72" s="39"/>
      <c r="HYU72" s="39"/>
      <c r="HYV72" s="39"/>
      <c r="HYW72" s="39"/>
      <c r="HYX72" s="39"/>
      <c r="HYY72" s="39"/>
      <c r="HYZ72" s="39"/>
      <c r="HZA72" s="39"/>
      <c r="HZB72" s="39"/>
      <c r="HZC72" s="39"/>
      <c r="HZD72" s="39"/>
      <c r="HZE72" s="39"/>
      <c r="HZF72" s="39"/>
      <c r="HZG72" s="39"/>
      <c r="HZH72" s="39"/>
      <c r="HZI72" s="39"/>
      <c r="HZJ72" s="39"/>
      <c r="HZK72" s="39"/>
      <c r="HZL72" s="39"/>
      <c r="HZM72" s="39"/>
      <c r="HZN72" s="39"/>
      <c r="HZO72" s="39"/>
      <c r="HZP72" s="39"/>
      <c r="HZQ72" s="39"/>
      <c r="HZR72" s="39"/>
      <c r="HZS72" s="39"/>
      <c r="HZT72" s="39"/>
      <c r="HZU72" s="39"/>
      <c r="HZV72" s="39"/>
      <c r="HZW72" s="39"/>
      <c r="HZX72" s="39"/>
      <c r="HZY72" s="39"/>
      <c r="HZZ72" s="39"/>
      <c r="IAA72" s="39"/>
      <c r="IAB72" s="39"/>
      <c r="IAC72" s="39"/>
      <c r="IAD72" s="39"/>
      <c r="IAE72" s="39"/>
      <c r="IAF72" s="39"/>
      <c r="IAG72" s="39"/>
      <c r="IAH72" s="39"/>
      <c r="IAI72" s="39"/>
      <c r="IAJ72" s="39"/>
      <c r="IAK72" s="39"/>
      <c r="IAL72" s="39"/>
      <c r="IAM72" s="39"/>
      <c r="IAN72" s="39"/>
      <c r="IAO72" s="39"/>
      <c r="IAP72" s="39"/>
      <c r="IAQ72" s="39"/>
      <c r="IAR72" s="39"/>
      <c r="IAS72" s="39"/>
      <c r="IAT72" s="39"/>
      <c r="IAU72" s="39"/>
      <c r="IAV72" s="39"/>
      <c r="IAW72" s="39"/>
      <c r="IAX72" s="39"/>
      <c r="IAY72" s="39"/>
      <c r="IAZ72" s="39"/>
      <c r="IBA72" s="39"/>
      <c r="IBB72" s="39"/>
      <c r="IBC72" s="39"/>
      <c r="IBD72" s="39"/>
      <c r="IBE72" s="39"/>
      <c r="IBF72" s="39"/>
      <c r="IBG72" s="39"/>
      <c r="IBH72" s="39"/>
      <c r="IBI72" s="39"/>
      <c r="IBJ72" s="39"/>
      <c r="IBK72" s="39"/>
      <c r="IBL72" s="39"/>
      <c r="IBM72" s="39"/>
      <c r="IBN72" s="39"/>
      <c r="IBO72" s="39"/>
      <c r="IBP72" s="39"/>
      <c r="IBQ72" s="39"/>
      <c r="IBR72" s="39"/>
      <c r="IBS72" s="39"/>
      <c r="IBT72" s="39"/>
      <c r="IBU72" s="39"/>
      <c r="IBV72" s="39"/>
      <c r="IBW72" s="39"/>
      <c r="IBX72" s="39"/>
      <c r="IBY72" s="39"/>
      <c r="IBZ72" s="39"/>
      <c r="ICA72" s="39"/>
      <c r="ICB72" s="39"/>
      <c r="ICC72" s="39"/>
      <c r="ICD72" s="39"/>
      <c r="ICE72" s="39"/>
      <c r="ICF72" s="39"/>
      <c r="ICG72" s="39"/>
      <c r="ICH72" s="39"/>
      <c r="ICI72" s="39"/>
      <c r="ICJ72" s="39"/>
      <c r="ICK72" s="39"/>
      <c r="ICL72" s="39"/>
      <c r="ICM72" s="39"/>
      <c r="ICN72" s="39"/>
      <c r="ICO72" s="39"/>
      <c r="ICP72" s="39"/>
      <c r="ICQ72" s="39"/>
      <c r="ICR72" s="39"/>
      <c r="ICS72" s="39"/>
      <c r="ICT72" s="39"/>
      <c r="ICU72" s="39"/>
      <c r="ICV72" s="39"/>
      <c r="ICW72" s="39"/>
      <c r="ICX72" s="39"/>
      <c r="ICY72" s="39"/>
      <c r="ICZ72" s="39"/>
      <c r="IDA72" s="39"/>
      <c r="IDB72" s="39"/>
      <c r="IDC72" s="39"/>
      <c r="IDD72" s="39"/>
      <c r="IDE72" s="39"/>
      <c r="IDF72" s="39"/>
      <c r="IDG72" s="39"/>
      <c r="IDH72" s="39"/>
      <c r="IDI72" s="39"/>
      <c r="IDJ72" s="39"/>
      <c r="IDK72" s="39"/>
      <c r="IDL72" s="39"/>
      <c r="IDM72" s="39"/>
      <c r="IDN72" s="39"/>
      <c r="IDO72" s="39"/>
      <c r="IDP72" s="39"/>
      <c r="IDQ72" s="39"/>
      <c r="IDR72" s="39"/>
      <c r="IDS72" s="39"/>
      <c r="IDT72" s="39"/>
      <c r="IDU72" s="39"/>
      <c r="IDV72" s="39"/>
      <c r="IDW72" s="39"/>
      <c r="IDX72" s="39"/>
      <c r="IDY72" s="39"/>
      <c r="IDZ72" s="39"/>
      <c r="IEA72" s="39"/>
      <c r="IEB72" s="39"/>
      <c r="IEC72" s="39"/>
      <c r="IED72" s="39"/>
      <c r="IEE72" s="39"/>
      <c r="IEF72" s="39"/>
      <c r="IEG72" s="39"/>
      <c r="IEH72" s="39"/>
      <c r="IEI72" s="39"/>
      <c r="IEJ72" s="39"/>
      <c r="IEK72" s="39"/>
      <c r="IEL72" s="39"/>
      <c r="IEM72" s="39"/>
      <c r="IEN72" s="39"/>
      <c r="IEO72" s="39"/>
      <c r="IEP72" s="39"/>
      <c r="IEQ72" s="39"/>
      <c r="IER72" s="39"/>
      <c r="IES72" s="39"/>
      <c r="IET72" s="39"/>
      <c r="IEU72" s="39"/>
      <c r="IEV72" s="39"/>
      <c r="IEW72" s="39"/>
      <c r="IEX72" s="39"/>
      <c r="IEY72" s="39"/>
      <c r="IEZ72" s="39"/>
      <c r="IFA72" s="39"/>
      <c r="IFB72" s="39"/>
      <c r="IFC72" s="39"/>
      <c r="IFD72" s="39"/>
      <c r="IFE72" s="39"/>
      <c r="IFF72" s="39"/>
      <c r="IFG72" s="39"/>
      <c r="IFH72" s="39"/>
      <c r="IFI72" s="39"/>
      <c r="IFJ72" s="39"/>
      <c r="IFK72" s="39"/>
      <c r="IFL72" s="39"/>
      <c r="IFM72" s="39"/>
      <c r="IFN72" s="39"/>
      <c r="IFO72" s="39"/>
      <c r="IFP72" s="39"/>
      <c r="IFQ72" s="39"/>
      <c r="IFR72" s="39"/>
      <c r="IFS72" s="39"/>
      <c r="IFT72" s="39"/>
      <c r="IFU72" s="39"/>
      <c r="IFV72" s="39"/>
      <c r="IFW72" s="39"/>
      <c r="IFX72" s="39"/>
      <c r="IFY72" s="39"/>
      <c r="IFZ72" s="39"/>
      <c r="IGA72" s="39"/>
      <c r="IGB72" s="39"/>
      <c r="IGC72" s="39"/>
      <c r="IGD72" s="39"/>
      <c r="IGE72" s="39"/>
      <c r="IGF72" s="39"/>
      <c r="IGG72" s="39"/>
      <c r="IGH72" s="39"/>
      <c r="IGI72" s="39"/>
      <c r="IGJ72" s="39"/>
      <c r="IGK72" s="39"/>
      <c r="IGL72" s="39"/>
      <c r="IGM72" s="39"/>
      <c r="IGN72" s="39"/>
      <c r="IGO72" s="39"/>
      <c r="IGP72" s="39"/>
      <c r="IGQ72" s="39"/>
      <c r="IGR72" s="39"/>
      <c r="IGS72" s="39"/>
      <c r="IGT72" s="39"/>
      <c r="IGU72" s="39"/>
      <c r="IGV72" s="39"/>
      <c r="IGW72" s="39"/>
      <c r="IGX72" s="39"/>
      <c r="IGY72" s="39"/>
      <c r="IGZ72" s="39"/>
      <c r="IHA72" s="39"/>
      <c r="IHB72" s="39"/>
      <c r="IHC72" s="39"/>
      <c r="IHD72" s="39"/>
      <c r="IHE72" s="39"/>
      <c r="IHF72" s="39"/>
      <c r="IHG72" s="39"/>
      <c r="IHH72" s="39"/>
      <c r="IHI72" s="39"/>
      <c r="IHJ72" s="39"/>
      <c r="IHK72" s="39"/>
      <c r="IHL72" s="39"/>
      <c r="IHM72" s="39"/>
      <c r="IHN72" s="39"/>
      <c r="IHO72" s="39"/>
      <c r="IHP72" s="39"/>
      <c r="IHQ72" s="39"/>
      <c r="IHR72" s="39"/>
      <c r="IHS72" s="39"/>
      <c r="IHT72" s="39"/>
      <c r="IHU72" s="39"/>
      <c r="IHV72" s="39"/>
      <c r="IHW72" s="39"/>
      <c r="IHX72" s="39"/>
      <c r="IHY72" s="39"/>
      <c r="IHZ72" s="39"/>
      <c r="IIA72" s="39"/>
      <c r="IIB72" s="39"/>
      <c r="IIC72" s="39"/>
      <c r="IID72" s="39"/>
      <c r="IIE72" s="39"/>
      <c r="IIF72" s="39"/>
      <c r="IIG72" s="39"/>
      <c r="IIH72" s="39"/>
      <c r="III72" s="39"/>
      <c r="IIJ72" s="39"/>
      <c r="IIK72" s="39"/>
      <c r="IIL72" s="39"/>
      <c r="IIM72" s="39"/>
      <c r="IIN72" s="39"/>
      <c r="IIO72" s="39"/>
      <c r="IIP72" s="39"/>
      <c r="IIQ72" s="39"/>
      <c r="IIR72" s="39"/>
      <c r="IIS72" s="39"/>
      <c r="IIT72" s="39"/>
      <c r="IIU72" s="39"/>
      <c r="IIV72" s="39"/>
      <c r="IIW72" s="39"/>
      <c r="IIX72" s="39"/>
      <c r="IIY72" s="39"/>
      <c r="IIZ72" s="39"/>
      <c r="IJA72" s="39"/>
      <c r="IJB72" s="39"/>
      <c r="IJC72" s="39"/>
      <c r="IJD72" s="39"/>
      <c r="IJE72" s="39"/>
      <c r="IJF72" s="39"/>
      <c r="IJG72" s="39"/>
      <c r="IJH72" s="39"/>
      <c r="IJI72" s="39"/>
      <c r="IJJ72" s="39"/>
      <c r="IJK72" s="39"/>
      <c r="IJL72" s="39"/>
      <c r="IJM72" s="39"/>
      <c r="IJN72" s="39"/>
      <c r="IJO72" s="39"/>
      <c r="IJP72" s="39"/>
      <c r="IJQ72" s="39"/>
      <c r="IJR72" s="39"/>
      <c r="IJS72" s="39"/>
      <c r="IJT72" s="39"/>
      <c r="IJU72" s="39"/>
      <c r="IJV72" s="39"/>
      <c r="IJW72" s="39"/>
      <c r="IJX72" s="39"/>
      <c r="IJY72" s="39"/>
      <c r="IJZ72" s="39"/>
      <c r="IKA72" s="39"/>
      <c r="IKB72" s="39"/>
      <c r="IKC72" s="39"/>
      <c r="IKD72" s="39"/>
      <c r="IKE72" s="39"/>
      <c r="IKF72" s="39"/>
      <c r="IKG72" s="39"/>
      <c r="IKH72" s="39"/>
      <c r="IKI72" s="39"/>
      <c r="IKJ72" s="39"/>
      <c r="IKK72" s="39"/>
      <c r="IKL72" s="39"/>
      <c r="IKM72" s="39"/>
      <c r="IKN72" s="39"/>
      <c r="IKO72" s="39"/>
      <c r="IKP72" s="39"/>
      <c r="IKQ72" s="39"/>
      <c r="IKR72" s="39"/>
      <c r="IKS72" s="39"/>
      <c r="IKT72" s="39"/>
      <c r="IKU72" s="39"/>
      <c r="IKV72" s="39"/>
      <c r="IKW72" s="39"/>
      <c r="IKX72" s="39"/>
      <c r="IKY72" s="39"/>
      <c r="IKZ72" s="39"/>
      <c r="ILA72" s="39"/>
      <c r="ILB72" s="39"/>
      <c r="ILC72" s="39"/>
      <c r="ILD72" s="39"/>
      <c r="ILE72" s="39"/>
      <c r="ILF72" s="39"/>
      <c r="ILG72" s="39"/>
      <c r="ILH72" s="39"/>
      <c r="ILI72" s="39"/>
      <c r="ILJ72" s="39"/>
      <c r="ILK72" s="39"/>
      <c r="ILL72" s="39"/>
      <c r="ILM72" s="39"/>
      <c r="ILN72" s="39"/>
      <c r="ILO72" s="39"/>
      <c r="ILP72" s="39"/>
      <c r="ILQ72" s="39"/>
      <c r="ILR72" s="39"/>
      <c r="ILS72" s="39"/>
      <c r="ILT72" s="39"/>
      <c r="ILU72" s="39"/>
      <c r="ILV72" s="39"/>
      <c r="ILW72" s="39"/>
      <c r="ILX72" s="39"/>
      <c r="ILY72" s="39"/>
      <c r="ILZ72" s="39"/>
      <c r="IMA72" s="39"/>
      <c r="IMB72" s="39"/>
      <c r="IMC72" s="39"/>
      <c r="IMD72" s="39"/>
      <c r="IME72" s="39"/>
      <c r="IMF72" s="39"/>
      <c r="IMG72" s="39"/>
      <c r="IMH72" s="39"/>
      <c r="IMI72" s="39"/>
      <c r="IMJ72" s="39"/>
      <c r="IMK72" s="39"/>
      <c r="IML72" s="39"/>
      <c r="IMM72" s="39"/>
      <c r="IMN72" s="39"/>
      <c r="IMO72" s="39"/>
      <c r="IMP72" s="39"/>
      <c r="IMQ72" s="39"/>
      <c r="IMR72" s="39"/>
      <c r="IMS72" s="39"/>
      <c r="IMT72" s="39"/>
      <c r="IMU72" s="39"/>
      <c r="IMV72" s="39"/>
      <c r="IMW72" s="39"/>
      <c r="IMX72" s="39"/>
      <c r="IMY72" s="39"/>
      <c r="IMZ72" s="39"/>
      <c r="INA72" s="39"/>
      <c r="INB72" s="39"/>
      <c r="INC72" s="39"/>
      <c r="IND72" s="39"/>
      <c r="INE72" s="39"/>
      <c r="INF72" s="39"/>
      <c r="ING72" s="39"/>
      <c r="INH72" s="39"/>
      <c r="INI72" s="39"/>
      <c r="INJ72" s="39"/>
      <c r="INK72" s="39"/>
      <c r="INL72" s="39"/>
      <c r="INM72" s="39"/>
      <c r="INN72" s="39"/>
      <c r="INO72" s="39"/>
      <c r="INP72" s="39"/>
      <c r="INQ72" s="39"/>
      <c r="INR72" s="39"/>
      <c r="INS72" s="39"/>
      <c r="INT72" s="39"/>
      <c r="INU72" s="39"/>
      <c r="INV72" s="39"/>
      <c r="INW72" s="39"/>
      <c r="INX72" s="39"/>
      <c r="INY72" s="39"/>
      <c r="INZ72" s="39"/>
      <c r="IOA72" s="39"/>
      <c r="IOB72" s="39"/>
      <c r="IOC72" s="39"/>
      <c r="IOD72" s="39"/>
      <c r="IOE72" s="39"/>
      <c r="IOF72" s="39"/>
      <c r="IOG72" s="39"/>
      <c r="IOH72" s="39"/>
      <c r="IOI72" s="39"/>
      <c r="IOJ72" s="39"/>
      <c r="IOK72" s="39"/>
      <c r="IOL72" s="39"/>
      <c r="IOM72" s="39"/>
      <c r="ION72" s="39"/>
      <c r="IOO72" s="39"/>
      <c r="IOP72" s="39"/>
      <c r="IOQ72" s="39"/>
      <c r="IOR72" s="39"/>
      <c r="IOS72" s="39"/>
      <c r="IOT72" s="39"/>
      <c r="IOU72" s="39"/>
      <c r="IOV72" s="39"/>
      <c r="IOW72" s="39"/>
      <c r="IOX72" s="39"/>
      <c r="IOY72" s="39"/>
      <c r="IOZ72" s="39"/>
      <c r="IPA72" s="39"/>
      <c r="IPB72" s="39"/>
      <c r="IPC72" s="39"/>
      <c r="IPD72" s="39"/>
      <c r="IPE72" s="39"/>
      <c r="IPF72" s="39"/>
      <c r="IPG72" s="39"/>
      <c r="IPH72" s="39"/>
      <c r="IPI72" s="39"/>
      <c r="IPJ72" s="39"/>
      <c r="IPK72" s="39"/>
      <c r="IPL72" s="39"/>
      <c r="IPM72" s="39"/>
      <c r="IPN72" s="39"/>
      <c r="IPO72" s="39"/>
      <c r="IPP72" s="39"/>
      <c r="IPQ72" s="39"/>
      <c r="IPR72" s="39"/>
      <c r="IPS72" s="39"/>
      <c r="IPT72" s="39"/>
      <c r="IPU72" s="39"/>
      <c r="IPV72" s="39"/>
      <c r="IPW72" s="39"/>
      <c r="IPX72" s="39"/>
      <c r="IPY72" s="39"/>
      <c r="IPZ72" s="39"/>
      <c r="IQA72" s="39"/>
      <c r="IQB72" s="39"/>
      <c r="IQC72" s="39"/>
      <c r="IQD72" s="39"/>
      <c r="IQE72" s="39"/>
      <c r="IQF72" s="39"/>
      <c r="IQG72" s="39"/>
      <c r="IQH72" s="39"/>
      <c r="IQI72" s="39"/>
      <c r="IQJ72" s="39"/>
      <c r="IQK72" s="39"/>
      <c r="IQL72" s="39"/>
      <c r="IQM72" s="39"/>
      <c r="IQN72" s="39"/>
      <c r="IQO72" s="39"/>
      <c r="IQP72" s="39"/>
      <c r="IQQ72" s="39"/>
      <c r="IQR72" s="39"/>
      <c r="IQS72" s="39"/>
      <c r="IQT72" s="39"/>
      <c r="IQU72" s="39"/>
      <c r="IQV72" s="39"/>
      <c r="IQW72" s="39"/>
      <c r="IQX72" s="39"/>
      <c r="IQY72" s="39"/>
      <c r="IQZ72" s="39"/>
      <c r="IRA72" s="39"/>
      <c r="IRB72" s="39"/>
      <c r="IRC72" s="39"/>
      <c r="IRD72" s="39"/>
      <c r="IRE72" s="39"/>
      <c r="IRF72" s="39"/>
      <c r="IRG72" s="39"/>
      <c r="IRH72" s="39"/>
      <c r="IRI72" s="39"/>
      <c r="IRJ72" s="39"/>
      <c r="IRK72" s="39"/>
      <c r="IRL72" s="39"/>
      <c r="IRM72" s="39"/>
      <c r="IRN72" s="39"/>
      <c r="IRO72" s="39"/>
      <c r="IRP72" s="39"/>
      <c r="IRQ72" s="39"/>
      <c r="IRR72" s="39"/>
      <c r="IRS72" s="39"/>
      <c r="IRT72" s="39"/>
      <c r="IRU72" s="39"/>
      <c r="IRV72" s="39"/>
      <c r="IRW72" s="39"/>
      <c r="IRX72" s="39"/>
      <c r="IRY72" s="39"/>
      <c r="IRZ72" s="39"/>
      <c r="ISA72" s="39"/>
      <c r="ISB72" s="39"/>
      <c r="ISC72" s="39"/>
      <c r="ISD72" s="39"/>
      <c r="ISE72" s="39"/>
      <c r="ISF72" s="39"/>
      <c r="ISG72" s="39"/>
      <c r="ISH72" s="39"/>
      <c r="ISI72" s="39"/>
      <c r="ISJ72" s="39"/>
      <c r="ISK72" s="39"/>
      <c r="ISL72" s="39"/>
      <c r="ISM72" s="39"/>
      <c r="ISN72" s="39"/>
      <c r="ISO72" s="39"/>
      <c r="ISP72" s="39"/>
      <c r="ISQ72" s="39"/>
      <c r="ISR72" s="39"/>
      <c r="ISS72" s="39"/>
      <c r="IST72" s="39"/>
      <c r="ISU72" s="39"/>
      <c r="ISV72" s="39"/>
      <c r="ISW72" s="39"/>
      <c r="ISX72" s="39"/>
      <c r="ISY72" s="39"/>
      <c r="ISZ72" s="39"/>
      <c r="ITA72" s="39"/>
      <c r="ITB72" s="39"/>
      <c r="ITC72" s="39"/>
      <c r="ITD72" s="39"/>
      <c r="ITE72" s="39"/>
      <c r="ITF72" s="39"/>
      <c r="ITG72" s="39"/>
      <c r="ITH72" s="39"/>
      <c r="ITI72" s="39"/>
      <c r="ITJ72" s="39"/>
      <c r="ITK72" s="39"/>
      <c r="ITL72" s="39"/>
      <c r="ITM72" s="39"/>
      <c r="ITN72" s="39"/>
      <c r="ITO72" s="39"/>
      <c r="ITP72" s="39"/>
      <c r="ITQ72" s="39"/>
      <c r="ITR72" s="39"/>
      <c r="ITS72" s="39"/>
      <c r="ITT72" s="39"/>
      <c r="ITU72" s="39"/>
      <c r="ITV72" s="39"/>
      <c r="ITW72" s="39"/>
      <c r="ITX72" s="39"/>
      <c r="ITY72" s="39"/>
      <c r="ITZ72" s="39"/>
      <c r="IUA72" s="39"/>
      <c r="IUB72" s="39"/>
      <c r="IUC72" s="39"/>
      <c r="IUD72" s="39"/>
      <c r="IUE72" s="39"/>
      <c r="IUF72" s="39"/>
      <c r="IUG72" s="39"/>
      <c r="IUH72" s="39"/>
      <c r="IUI72" s="39"/>
      <c r="IUJ72" s="39"/>
      <c r="IUK72" s="39"/>
      <c r="IUL72" s="39"/>
      <c r="IUM72" s="39"/>
      <c r="IUN72" s="39"/>
      <c r="IUO72" s="39"/>
      <c r="IUP72" s="39"/>
      <c r="IUQ72" s="39"/>
      <c r="IUR72" s="39"/>
      <c r="IUS72" s="39"/>
      <c r="IUT72" s="39"/>
      <c r="IUU72" s="39"/>
      <c r="IUV72" s="39"/>
      <c r="IUW72" s="39"/>
      <c r="IUX72" s="39"/>
      <c r="IUY72" s="39"/>
      <c r="IUZ72" s="39"/>
      <c r="IVA72" s="39"/>
      <c r="IVB72" s="39"/>
      <c r="IVC72" s="39"/>
      <c r="IVD72" s="39"/>
      <c r="IVE72" s="39"/>
      <c r="IVF72" s="39"/>
      <c r="IVG72" s="39"/>
      <c r="IVH72" s="39"/>
      <c r="IVI72" s="39"/>
      <c r="IVJ72" s="39"/>
      <c r="IVK72" s="39"/>
      <c r="IVL72" s="39"/>
      <c r="IVM72" s="39"/>
      <c r="IVN72" s="39"/>
      <c r="IVO72" s="39"/>
      <c r="IVP72" s="39"/>
      <c r="IVQ72" s="39"/>
      <c r="IVR72" s="39"/>
      <c r="IVS72" s="39"/>
      <c r="IVT72" s="39"/>
      <c r="IVU72" s="39"/>
      <c r="IVV72" s="39"/>
      <c r="IVW72" s="39"/>
      <c r="IVX72" s="39"/>
      <c r="IVY72" s="39"/>
      <c r="IVZ72" s="39"/>
      <c r="IWA72" s="39"/>
      <c r="IWB72" s="39"/>
      <c r="IWC72" s="39"/>
      <c r="IWD72" s="39"/>
      <c r="IWE72" s="39"/>
      <c r="IWF72" s="39"/>
      <c r="IWG72" s="39"/>
      <c r="IWH72" s="39"/>
      <c r="IWI72" s="39"/>
      <c r="IWJ72" s="39"/>
      <c r="IWK72" s="39"/>
      <c r="IWL72" s="39"/>
      <c r="IWM72" s="39"/>
      <c r="IWN72" s="39"/>
      <c r="IWO72" s="39"/>
      <c r="IWP72" s="39"/>
      <c r="IWQ72" s="39"/>
      <c r="IWR72" s="39"/>
      <c r="IWS72" s="39"/>
      <c r="IWT72" s="39"/>
      <c r="IWU72" s="39"/>
      <c r="IWV72" s="39"/>
      <c r="IWW72" s="39"/>
      <c r="IWX72" s="39"/>
      <c r="IWY72" s="39"/>
      <c r="IWZ72" s="39"/>
      <c r="IXA72" s="39"/>
      <c r="IXB72" s="39"/>
      <c r="IXC72" s="39"/>
      <c r="IXD72" s="39"/>
      <c r="IXE72" s="39"/>
      <c r="IXF72" s="39"/>
      <c r="IXG72" s="39"/>
      <c r="IXH72" s="39"/>
      <c r="IXI72" s="39"/>
      <c r="IXJ72" s="39"/>
      <c r="IXK72" s="39"/>
      <c r="IXL72" s="39"/>
      <c r="IXM72" s="39"/>
      <c r="IXN72" s="39"/>
      <c r="IXO72" s="39"/>
      <c r="IXP72" s="39"/>
      <c r="IXQ72" s="39"/>
      <c r="IXR72" s="39"/>
      <c r="IXS72" s="39"/>
      <c r="IXT72" s="39"/>
      <c r="IXU72" s="39"/>
      <c r="IXV72" s="39"/>
      <c r="IXW72" s="39"/>
      <c r="IXX72" s="39"/>
      <c r="IXY72" s="39"/>
      <c r="IXZ72" s="39"/>
      <c r="IYA72" s="39"/>
      <c r="IYB72" s="39"/>
      <c r="IYC72" s="39"/>
      <c r="IYD72" s="39"/>
      <c r="IYE72" s="39"/>
      <c r="IYF72" s="39"/>
      <c r="IYG72" s="39"/>
      <c r="IYH72" s="39"/>
      <c r="IYI72" s="39"/>
      <c r="IYJ72" s="39"/>
      <c r="IYK72" s="39"/>
      <c r="IYL72" s="39"/>
      <c r="IYM72" s="39"/>
      <c r="IYN72" s="39"/>
      <c r="IYO72" s="39"/>
      <c r="IYP72" s="39"/>
      <c r="IYQ72" s="39"/>
      <c r="IYR72" s="39"/>
      <c r="IYS72" s="39"/>
      <c r="IYT72" s="39"/>
      <c r="IYU72" s="39"/>
      <c r="IYV72" s="39"/>
      <c r="IYW72" s="39"/>
      <c r="IYX72" s="39"/>
      <c r="IYY72" s="39"/>
      <c r="IYZ72" s="39"/>
      <c r="IZA72" s="39"/>
      <c r="IZB72" s="39"/>
      <c r="IZC72" s="39"/>
      <c r="IZD72" s="39"/>
      <c r="IZE72" s="39"/>
      <c r="IZF72" s="39"/>
      <c r="IZG72" s="39"/>
      <c r="IZH72" s="39"/>
      <c r="IZI72" s="39"/>
      <c r="IZJ72" s="39"/>
      <c r="IZK72" s="39"/>
      <c r="IZL72" s="39"/>
      <c r="IZM72" s="39"/>
      <c r="IZN72" s="39"/>
      <c r="IZO72" s="39"/>
      <c r="IZP72" s="39"/>
      <c r="IZQ72" s="39"/>
      <c r="IZR72" s="39"/>
      <c r="IZS72" s="39"/>
      <c r="IZT72" s="39"/>
      <c r="IZU72" s="39"/>
      <c r="IZV72" s="39"/>
      <c r="IZW72" s="39"/>
      <c r="IZX72" s="39"/>
      <c r="IZY72" s="39"/>
      <c r="IZZ72" s="39"/>
      <c r="JAA72" s="39"/>
      <c r="JAB72" s="39"/>
      <c r="JAC72" s="39"/>
      <c r="JAD72" s="39"/>
      <c r="JAE72" s="39"/>
      <c r="JAF72" s="39"/>
      <c r="JAG72" s="39"/>
      <c r="JAH72" s="39"/>
      <c r="JAI72" s="39"/>
      <c r="JAJ72" s="39"/>
      <c r="JAK72" s="39"/>
      <c r="JAL72" s="39"/>
      <c r="JAM72" s="39"/>
      <c r="JAN72" s="39"/>
      <c r="JAO72" s="39"/>
      <c r="JAP72" s="39"/>
      <c r="JAQ72" s="39"/>
      <c r="JAR72" s="39"/>
      <c r="JAS72" s="39"/>
      <c r="JAT72" s="39"/>
      <c r="JAU72" s="39"/>
      <c r="JAV72" s="39"/>
      <c r="JAW72" s="39"/>
      <c r="JAX72" s="39"/>
      <c r="JAY72" s="39"/>
      <c r="JAZ72" s="39"/>
      <c r="JBA72" s="39"/>
      <c r="JBB72" s="39"/>
      <c r="JBC72" s="39"/>
      <c r="JBD72" s="39"/>
      <c r="JBE72" s="39"/>
      <c r="JBF72" s="39"/>
      <c r="JBG72" s="39"/>
      <c r="JBH72" s="39"/>
      <c r="JBI72" s="39"/>
      <c r="JBJ72" s="39"/>
      <c r="JBK72" s="39"/>
      <c r="JBL72" s="39"/>
      <c r="JBM72" s="39"/>
      <c r="JBN72" s="39"/>
      <c r="JBO72" s="39"/>
      <c r="JBP72" s="39"/>
      <c r="JBQ72" s="39"/>
      <c r="JBR72" s="39"/>
      <c r="JBS72" s="39"/>
      <c r="JBT72" s="39"/>
      <c r="JBU72" s="39"/>
      <c r="JBV72" s="39"/>
      <c r="JBW72" s="39"/>
      <c r="JBX72" s="39"/>
      <c r="JBY72" s="39"/>
      <c r="JBZ72" s="39"/>
      <c r="JCA72" s="39"/>
      <c r="JCB72" s="39"/>
      <c r="JCC72" s="39"/>
      <c r="JCD72" s="39"/>
      <c r="JCE72" s="39"/>
      <c r="JCF72" s="39"/>
      <c r="JCG72" s="39"/>
      <c r="JCH72" s="39"/>
      <c r="JCI72" s="39"/>
      <c r="JCJ72" s="39"/>
      <c r="JCK72" s="39"/>
      <c r="JCL72" s="39"/>
      <c r="JCM72" s="39"/>
      <c r="JCN72" s="39"/>
      <c r="JCO72" s="39"/>
      <c r="JCP72" s="39"/>
      <c r="JCQ72" s="39"/>
      <c r="JCR72" s="39"/>
      <c r="JCS72" s="39"/>
      <c r="JCT72" s="39"/>
      <c r="JCU72" s="39"/>
      <c r="JCV72" s="39"/>
      <c r="JCW72" s="39"/>
      <c r="JCX72" s="39"/>
      <c r="JCY72" s="39"/>
      <c r="JCZ72" s="39"/>
      <c r="JDA72" s="39"/>
      <c r="JDB72" s="39"/>
      <c r="JDC72" s="39"/>
      <c r="JDD72" s="39"/>
      <c r="JDE72" s="39"/>
      <c r="JDF72" s="39"/>
      <c r="JDG72" s="39"/>
      <c r="JDH72" s="39"/>
      <c r="JDI72" s="39"/>
      <c r="JDJ72" s="39"/>
      <c r="JDK72" s="39"/>
      <c r="JDL72" s="39"/>
      <c r="JDM72" s="39"/>
      <c r="JDN72" s="39"/>
      <c r="JDO72" s="39"/>
      <c r="JDP72" s="39"/>
      <c r="JDQ72" s="39"/>
      <c r="JDR72" s="39"/>
      <c r="JDS72" s="39"/>
      <c r="JDT72" s="39"/>
      <c r="JDU72" s="39"/>
      <c r="JDV72" s="39"/>
      <c r="JDW72" s="39"/>
      <c r="JDX72" s="39"/>
      <c r="JDY72" s="39"/>
      <c r="JDZ72" s="39"/>
      <c r="JEA72" s="39"/>
      <c r="JEB72" s="39"/>
      <c r="JEC72" s="39"/>
      <c r="JED72" s="39"/>
      <c r="JEE72" s="39"/>
      <c r="JEF72" s="39"/>
      <c r="JEG72" s="39"/>
      <c r="JEH72" s="39"/>
      <c r="JEI72" s="39"/>
      <c r="JEJ72" s="39"/>
      <c r="JEK72" s="39"/>
      <c r="JEL72" s="39"/>
      <c r="JEM72" s="39"/>
      <c r="JEN72" s="39"/>
      <c r="JEO72" s="39"/>
      <c r="JEP72" s="39"/>
      <c r="JEQ72" s="39"/>
      <c r="JER72" s="39"/>
      <c r="JES72" s="39"/>
      <c r="JET72" s="39"/>
      <c r="JEU72" s="39"/>
      <c r="JEV72" s="39"/>
      <c r="JEW72" s="39"/>
      <c r="JEX72" s="39"/>
      <c r="JEY72" s="39"/>
      <c r="JEZ72" s="39"/>
      <c r="JFA72" s="39"/>
      <c r="JFB72" s="39"/>
      <c r="JFC72" s="39"/>
      <c r="JFD72" s="39"/>
      <c r="JFE72" s="39"/>
      <c r="JFF72" s="39"/>
      <c r="JFG72" s="39"/>
      <c r="JFH72" s="39"/>
      <c r="JFI72" s="39"/>
      <c r="JFJ72" s="39"/>
      <c r="JFK72" s="39"/>
      <c r="JFL72" s="39"/>
      <c r="JFM72" s="39"/>
      <c r="JFN72" s="39"/>
      <c r="JFO72" s="39"/>
      <c r="JFP72" s="39"/>
      <c r="JFQ72" s="39"/>
      <c r="JFR72" s="39"/>
      <c r="JFS72" s="39"/>
      <c r="JFT72" s="39"/>
      <c r="JFU72" s="39"/>
      <c r="JFV72" s="39"/>
      <c r="JFW72" s="39"/>
      <c r="JFX72" s="39"/>
      <c r="JFY72" s="39"/>
      <c r="JFZ72" s="39"/>
      <c r="JGA72" s="39"/>
      <c r="JGB72" s="39"/>
      <c r="JGC72" s="39"/>
      <c r="JGD72" s="39"/>
      <c r="JGE72" s="39"/>
      <c r="JGF72" s="39"/>
      <c r="JGG72" s="39"/>
      <c r="JGH72" s="39"/>
      <c r="JGI72" s="39"/>
      <c r="JGJ72" s="39"/>
      <c r="JGK72" s="39"/>
      <c r="JGL72" s="39"/>
      <c r="JGM72" s="39"/>
      <c r="JGN72" s="39"/>
      <c r="JGO72" s="39"/>
      <c r="JGP72" s="39"/>
      <c r="JGQ72" s="39"/>
      <c r="JGR72" s="39"/>
      <c r="JGS72" s="39"/>
      <c r="JGT72" s="39"/>
      <c r="JGU72" s="39"/>
      <c r="JGV72" s="39"/>
      <c r="JGW72" s="39"/>
      <c r="JGX72" s="39"/>
      <c r="JGY72" s="39"/>
      <c r="JGZ72" s="39"/>
      <c r="JHA72" s="39"/>
      <c r="JHB72" s="39"/>
      <c r="JHC72" s="39"/>
      <c r="JHD72" s="39"/>
      <c r="JHE72" s="39"/>
      <c r="JHF72" s="39"/>
      <c r="JHG72" s="39"/>
      <c r="JHH72" s="39"/>
      <c r="JHI72" s="39"/>
      <c r="JHJ72" s="39"/>
      <c r="JHK72" s="39"/>
      <c r="JHL72" s="39"/>
      <c r="JHM72" s="39"/>
      <c r="JHN72" s="39"/>
      <c r="JHO72" s="39"/>
      <c r="JHP72" s="39"/>
      <c r="JHQ72" s="39"/>
      <c r="JHR72" s="39"/>
      <c r="JHS72" s="39"/>
      <c r="JHT72" s="39"/>
      <c r="JHU72" s="39"/>
      <c r="JHV72" s="39"/>
      <c r="JHW72" s="39"/>
      <c r="JHX72" s="39"/>
      <c r="JHY72" s="39"/>
      <c r="JHZ72" s="39"/>
      <c r="JIA72" s="39"/>
      <c r="JIB72" s="39"/>
      <c r="JIC72" s="39"/>
      <c r="JID72" s="39"/>
      <c r="JIE72" s="39"/>
      <c r="JIF72" s="39"/>
      <c r="JIG72" s="39"/>
      <c r="JIH72" s="39"/>
      <c r="JII72" s="39"/>
      <c r="JIJ72" s="39"/>
      <c r="JIK72" s="39"/>
      <c r="JIL72" s="39"/>
      <c r="JIM72" s="39"/>
      <c r="JIN72" s="39"/>
      <c r="JIO72" s="39"/>
      <c r="JIP72" s="39"/>
      <c r="JIQ72" s="39"/>
      <c r="JIR72" s="39"/>
      <c r="JIS72" s="39"/>
      <c r="JIT72" s="39"/>
      <c r="JIU72" s="39"/>
      <c r="JIV72" s="39"/>
      <c r="JIW72" s="39"/>
      <c r="JIX72" s="39"/>
      <c r="JIY72" s="39"/>
      <c r="JIZ72" s="39"/>
      <c r="JJA72" s="39"/>
      <c r="JJB72" s="39"/>
      <c r="JJC72" s="39"/>
      <c r="JJD72" s="39"/>
      <c r="JJE72" s="39"/>
      <c r="JJF72" s="39"/>
      <c r="JJG72" s="39"/>
      <c r="JJH72" s="39"/>
      <c r="JJI72" s="39"/>
      <c r="JJJ72" s="39"/>
      <c r="JJK72" s="39"/>
      <c r="JJL72" s="39"/>
      <c r="JJM72" s="39"/>
      <c r="JJN72" s="39"/>
      <c r="JJO72" s="39"/>
      <c r="JJP72" s="39"/>
      <c r="JJQ72" s="39"/>
      <c r="JJR72" s="39"/>
      <c r="JJS72" s="39"/>
      <c r="JJT72" s="39"/>
      <c r="JJU72" s="39"/>
      <c r="JJV72" s="39"/>
      <c r="JJW72" s="39"/>
      <c r="JJX72" s="39"/>
      <c r="JJY72" s="39"/>
      <c r="JJZ72" s="39"/>
      <c r="JKA72" s="39"/>
      <c r="JKB72" s="39"/>
      <c r="JKC72" s="39"/>
      <c r="JKD72" s="39"/>
      <c r="JKE72" s="39"/>
      <c r="JKF72" s="39"/>
      <c r="JKG72" s="39"/>
      <c r="JKH72" s="39"/>
      <c r="JKI72" s="39"/>
      <c r="JKJ72" s="39"/>
      <c r="JKK72" s="39"/>
      <c r="JKL72" s="39"/>
      <c r="JKM72" s="39"/>
      <c r="JKN72" s="39"/>
      <c r="JKO72" s="39"/>
      <c r="JKP72" s="39"/>
      <c r="JKQ72" s="39"/>
      <c r="JKR72" s="39"/>
      <c r="JKS72" s="39"/>
      <c r="JKT72" s="39"/>
      <c r="JKU72" s="39"/>
      <c r="JKV72" s="39"/>
      <c r="JKW72" s="39"/>
      <c r="JKX72" s="39"/>
      <c r="JKY72" s="39"/>
      <c r="JKZ72" s="39"/>
      <c r="JLA72" s="39"/>
      <c r="JLB72" s="39"/>
      <c r="JLC72" s="39"/>
      <c r="JLD72" s="39"/>
      <c r="JLE72" s="39"/>
      <c r="JLF72" s="39"/>
      <c r="JLG72" s="39"/>
      <c r="JLH72" s="39"/>
      <c r="JLI72" s="39"/>
      <c r="JLJ72" s="39"/>
      <c r="JLK72" s="39"/>
      <c r="JLL72" s="39"/>
      <c r="JLM72" s="39"/>
      <c r="JLN72" s="39"/>
      <c r="JLO72" s="39"/>
      <c r="JLP72" s="39"/>
      <c r="JLQ72" s="39"/>
      <c r="JLR72" s="39"/>
      <c r="JLS72" s="39"/>
      <c r="JLT72" s="39"/>
      <c r="JLU72" s="39"/>
      <c r="JLV72" s="39"/>
      <c r="JLW72" s="39"/>
      <c r="JLX72" s="39"/>
      <c r="JLY72" s="39"/>
      <c r="JLZ72" s="39"/>
      <c r="JMA72" s="39"/>
      <c r="JMB72" s="39"/>
      <c r="JMC72" s="39"/>
      <c r="JMD72" s="39"/>
      <c r="JME72" s="39"/>
      <c r="JMF72" s="39"/>
      <c r="JMG72" s="39"/>
      <c r="JMH72" s="39"/>
      <c r="JMI72" s="39"/>
      <c r="JMJ72" s="39"/>
      <c r="JMK72" s="39"/>
      <c r="JML72" s="39"/>
      <c r="JMM72" s="39"/>
      <c r="JMN72" s="39"/>
      <c r="JMO72" s="39"/>
      <c r="JMP72" s="39"/>
      <c r="JMQ72" s="39"/>
      <c r="JMR72" s="39"/>
      <c r="JMS72" s="39"/>
      <c r="JMT72" s="39"/>
      <c r="JMU72" s="39"/>
      <c r="JMV72" s="39"/>
      <c r="JMW72" s="39"/>
      <c r="JMX72" s="39"/>
      <c r="JMY72" s="39"/>
      <c r="JMZ72" s="39"/>
      <c r="JNA72" s="39"/>
      <c r="JNB72" s="39"/>
      <c r="JNC72" s="39"/>
      <c r="JND72" s="39"/>
      <c r="JNE72" s="39"/>
      <c r="JNF72" s="39"/>
      <c r="JNG72" s="39"/>
      <c r="JNH72" s="39"/>
      <c r="JNI72" s="39"/>
      <c r="JNJ72" s="39"/>
      <c r="JNK72" s="39"/>
      <c r="JNL72" s="39"/>
      <c r="JNM72" s="39"/>
      <c r="JNN72" s="39"/>
      <c r="JNO72" s="39"/>
      <c r="JNP72" s="39"/>
      <c r="JNQ72" s="39"/>
      <c r="JNR72" s="39"/>
      <c r="JNS72" s="39"/>
      <c r="JNT72" s="39"/>
      <c r="JNU72" s="39"/>
      <c r="JNV72" s="39"/>
      <c r="JNW72" s="39"/>
      <c r="JNX72" s="39"/>
      <c r="JNY72" s="39"/>
      <c r="JNZ72" s="39"/>
      <c r="JOA72" s="39"/>
      <c r="JOB72" s="39"/>
      <c r="JOC72" s="39"/>
      <c r="JOD72" s="39"/>
      <c r="JOE72" s="39"/>
      <c r="JOF72" s="39"/>
      <c r="JOG72" s="39"/>
      <c r="JOH72" s="39"/>
      <c r="JOI72" s="39"/>
      <c r="JOJ72" s="39"/>
      <c r="JOK72" s="39"/>
      <c r="JOL72" s="39"/>
      <c r="JOM72" s="39"/>
      <c r="JON72" s="39"/>
      <c r="JOO72" s="39"/>
      <c r="JOP72" s="39"/>
      <c r="JOQ72" s="39"/>
      <c r="JOR72" s="39"/>
      <c r="JOS72" s="39"/>
      <c r="JOT72" s="39"/>
      <c r="JOU72" s="39"/>
      <c r="JOV72" s="39"/>
      <c r="JOW72" s="39"/>
      <c r="JOX72" s="39"/>
      <c r="JOY72" s="39"/>
      <c r="JOZ72" s="39"/>
      <c r="JPA72" s="39"/>
      <c r="JPB72" s="39"/>
      <c r="JPC72" s="39"/>
      <c r="JPD72" s="39"/>
      <c r="JPE72" s="39"/>
      <c r="JPF72" s="39"/>
      <c r="JPG72" s="39"/>
      <c r="JPH72" s="39"/>
      <c r="JPI72" s="39"/>
      <c r="JPJ72" s="39"/>
      <c r="JPK72" s="39"/>
      <c r="JPL72" s="39"/>
      <c r="JPM72" s="39"/>
      <c r="JPN72" s="39"/>
      <c r="JPO72" s="39"/>
      <c r="JPP72" s="39"/>
      <c r="JPQ72" s="39"/>
      <c r="JPR72" s="39"/>
      <c r="JPS72" s="39"/>
      <c r="JPT72" s="39"/>
      <c r="JPU72" s="39"/>
      <c r="JPV72" s="39"/>
      <c r="JPW72" s="39"/>
      <c r="JPX72" s="39"/>
      <c r="JPY72" s="39"/>
      <c r="JPZ72" s="39"/>
      <c r="JQA72" s="39"/>
      <c r="JQB72" s="39"/>
      <c r="JQC72" s="39"/>
      <c r="JQD72" s="39"/>
      <c r="JQE72" s="39"/>
      <c r="JQF72" s="39"/>
      <c r="JQG72" s="39"/>
      <c r="JQH72" s="39"/>
      <c r="JQI72" s="39"/>
      <c r="JQJ72" s="39"/>
      <c r="JQK72" s="39"/>
      <c r="JQL72" s="39"/>
      <c r="JQM72" s="39"/>
      <c r="JQN72" s="39"/>
      <c r="JQO72" s="39"/>
      <c r="JQP72" s="39"/>
      <c r="JQQ72" s="39"/>
      <c r="JQR72" s="39"/>
      <c r="JQS72" s="39"/>
      <c r="JQT72" s="39"/>
      <c r="JQU72" s="39"/>
      <c r="JQV72" s="39"/>
      <c r="JQW72" s="39"/>
      <c r="JQX72" s="39"/>
      <c r="JQY72" s="39"/>
      <c r="JQZ72" s="39"/>
      <c r="JRA72" s="39"/>
      <c r="JRB72" s="39"/>
      <c r="JRC72" s="39"/>
      <c r="JRD72" s="39"/>
      <c r="JRE72" s="39"/>
      <c r="JRF72" s="39"/>
      <c r="JRG72" s="39"/>
      <c r="JRH72" s="39"/>
      <c r="JRI72" s="39"/>
      <c r="JRJ72" s="39"/>
      <c r="JRK72" s="39"/>
      <c r="JRL72" s="39"/>
      <c r="JRM72" s="39"/>
      <c r="JRN72" s="39"/>
      <c r="JRO72" s="39"/>
      <c r="JRP72" s="39"/>
      <c r="JRQ72" s="39"/>
      <c r="JRR72" s="39"/>
      <c r="JRS72" s="39"/>
      <c r="JRT72" s="39"/>
      <c r="JRU72" s="39"/>
      <c r="JRV72" s="39"/>
      <c r="JRW72" s="39"/>
      <c r="JRX72" s="39"/>
      <c r="JRY72" s="39"/>
      <c r="JRZ72" s="39"/>
      <c r="JSA72" s="39"/>
      <c r="JSB72" s="39"/>
      <c r="JSC72" s="39"/>
      <c r="JSD72" s="39"/>
      <c r="JSE72" s="39"/>
      <c r="JSF72" s="39"/>
      <c r="JSG72" s="39"/>
      <c r="JSH72" s="39"/>
      <c r="JSI72" s="39"/>
      <c r="JSJ72" s="39"/>
      <c r="JSK72" s="39"/>
      <c r="JSL72" s="39"/>
      <c r="JSM72" s="39"/>
      <c r="JSN72" s="39"/>
      <c r="JSO72" s="39"/>
      <c r="JSP72" s="39"/>
      <c r="JSQ72" s="39"/>
      <c r="JSR72" s="39"/>
      <c r="JSS72" s="39"/>
      <c r="JST72" s="39"/>
      <c r="JSU72" s="39"/>
      <c r="JSV72" s="39"/>
      <c r="JSW72" s="39"/>
      <c r="JSX72" s="39"/>
      <c r="JSY72" s="39"/>
      <c r="JSZ72" s="39"/>
      <c r="JTA72" s="39"/>
      <c r="JTB72" s="39"/>
      <c r="JTC72" s="39"/>
      <c r="JTD72" s="39"/>
      <c r="JTE72" s="39"/>
      <c r="JTF72" s="39"/>
      <c r="JTG72" s="39"/>
      <c r="JTH72" s="39"/>
      <c r="JTI72" s="39"/>
      <c r="JTJ72" s="39"/>
      <c r="JTK72" s="39"/>
      <c r="JTL72" s="39"/>
      <c r="JTM72" s="39"/>
      <c r="JTN72" s="39"/>
      <c r="JTO72" s="39"/>
      <c r="JTP72" s="39"/>
      <c r="JTQ72" s="39"/>
      <c r="JTR72" s="39"/>
      <c r="JTS72" s="39"/>
      <c r="JTT72" s="39"/>
      <c r="JTU72" s="39"/>
      <c r="JTV72" s="39"/>
      <c r="JTW72" s="39"/>
      <c r="JTX72" s="39"/>
      <c r="JTY72" s="39"/>
      <c r="JTZ72" s="39"/>
      <c r="JUA72" s="39"/>
      <c r="JUB72" s="39"/>
      <c r="JUC72" s="39"/>
      <c r="JUD72" s="39"/>
      <c r="JUE72" s="39"/>
      <c r="JUF72" s="39"/>
      <c r="JUG72" s="39"/>
      <c r="JUH72" s="39"/>
      <c r="JUI72" s="39"/>
      <c r="JUJ72" s="39"/>
      <c r="JUK72" s="39"/>
      <c r="JUL72" s="39"/>
      <c r="JUM72" s="39"/>
      <c r="JUN72" s="39"/>
      <c r="JUO72" s="39"/>
      <c r="JUP72" s="39"/>
      <c r="JUQ72" s="39"/>
      <c r="JUR72" s="39"/>
      <c r="JUS72" s="39"/>
      <c r="JUT72" s="39"/>
      <c r="JUU72" s="39"/>
      <c r="JUV72" s="39"/>
      <c r="JUW72" s="39"/>
      <c r="JUX72" s="39"/>
      <c r="JUY72" s="39"/>
      <c r="JUZ72" s="39"/>
      <c r="JVA72" s="39"/>
      <c r="JVB72" s="39"/>
      <c r="JVC72" s="39"/>
      <c r="JVD72" s="39"/>
      <c r="JVE72" s="39"/>
      <c r="JVF72" s="39"/>
      <c r="JVG72" s="39"/>
      <c r="JVH72" s="39"/>
      <c r="JVI72" s="39"/>
      <c r="JVJ72" s="39"/>
      <c r="JVK72" s="39"/>
      <c r="JVL72" s="39"/>
      <c r="JVM72" s="39"/>
      <c r="JVN72" s="39"/>
      <c r="JVO72" s="39"/>
      <c r="JVP72" s="39"/>
      <c r="JVQ72" s="39"/>
      <c r="JVR72" s="39"/>
      <c r="JVS72" s="39"/>
      <c r="JVT72" s="39"/>
      <c r="JVU72" s="39"/>
      <c r="JVV72" s="39"/>
      <c r="JVW72" s="39"/>
      <c r="JVX72" s="39"/>
      <c r="JVY72" s="39"/>
      <c r="JVZ72" s="39"/>
      <c r="JWA72" s="39"/>
      <c r="JWB72" s="39"/>
      <c r="JWC72" s="39"/>
      <c r="JWD72" s="39"/>
      <c r="JWE72" s="39"/>
      <c r="JWF72" s="39"/>
      <c r="JWG72" s="39"/>
      <c r="JWH72" s="39"/>
      <c r="JWI72" s="39"/>
      <c r="JWJ72" s="39"/>
      <c r="JWK72" s="39"/>
      <c r="JWL72" s="39"/>
      <c r="JWM72" s="39"/>
      <c r="JWN72" s="39"/>
      <c r="JWO72" s="39"/>
      <c r="JWP72" s="39"/>
      <c r="JWQ72" s="39"/>
      <c r="JWR72" s="39"/>
      <c r="JWS72" s="39"/>
      <c r="JWT72" s="39"/>
      <c r="JWU72" s="39"/>
      <c r="JWV72" s="39"/>
      <c r="JWW72" s="39"/>
      <c r="JWX72" s="39"/>
      <c r="JWY72" s="39"/>
      <c r="JWZ72" s="39"/>
      <c r="JXA72" s="39"/>
      <c r="JXB72" s="39"/>
      <c r="JXC72" s="39"/>
      <c r="JXD72" s="39"/>
      <c r="JXE72" s="39"/>
      <c r="JXF72" s="39"/>
      <c r="JXG72" s="39"/>
      <c r="JXH72" s="39"/>
      <c r="JXI72" s="39"/>
      <c r="JXJ72" s="39"/>
      <c r="JXK72" s="39"/>
      <c r="JXL72" s="39"/>
      <c r="JXM72" s="39"/>
      <c r="JXN72" s="39"/>
      <c r="JXO72" s="39"/>
      <c r="JXP72" s="39"/>
      <c r="JXQ72" s="39"/>
      <c r="JXR72" s="39"/>
      <c r="JXS72" s="39"/>
      <c r="JXT72" s="39"/>
      <c r="JXU72" s="39"/>
      <c r="JXV72" s="39"/>
      <c r="JXW72" s="39"/>
      <c r="JXX72" s="39"/>
      <c r="JXY72" s="39"/>
      <c r="JXZ72" s="39"/>
      <c r="JYA72" s="39"/>
      <c r="JYB72" s="39"/>
      <c r="JYC72" s="39"/>
      <c r="JYD72" s="39"/>
      <c r="JYE72" s="39"/>
      <c r="JYF72" s="39"/>
      <c r="JYG72" s="39"/>
      <c r="JYH72" s="39"/>
      <c r="JYI72" s="39"/>
      <c r="JYJ72" s="39"/>
      <c r="JYK72" s="39"/>
      <c r="JYL72" s="39"/>
      <c r="JYM72" s="39"/>
      <c r="JYN72" s="39"/>
      <c r="JYO72" s="39"/>
      <c r="JYP72" s="39"/>
      <c r="JYQ72" s="39"/>
      <c r="JYR72" s="39"/>
      <c r="JYS72" s="39"/>
      <c r="JYT72" s="39"/>
      <c r="JYU72" s="39"/>
      <c r="JYV72" s="39"/>
      <c r="JYW72" s="39"/>
      <c r="JYX72" s="39"/>
      <c r="JYY72" s="39"/>
      <c r="JYZ72" s="39"/>
      <c r="JZA72" s="39"/>
      <c r="JZB72" s="39"/>
      <c r="JZC72" s="39"/>
      <c r="JZD72" s="39"/>
      <c r="JZE72" s="39"/>
      <c r="JZF72" s="39"/>
      <c r="JZG72" s="39"/>
      <c r="JZH72" s="39"/>
      <c r="JZI72" s="39"/>
      <c r="JZJ72" s="39"/>
      <c r="JZK72" s="39"/>
      <c r="JZL72" s="39"/>
      <c r="JZM72" s="39"/>
      <c r="JZN72" s="39"/>
      <c r="JZO72" s="39"/>
      <c r="JZP72" s="39"/>
      <c r="JZQ72" s="39"/>
      <c r="JZR72" s="39"/>
      <c r="JZS72" s="39"/>
      <c r="JZT72" s="39"/>
      <c r="JZU72" s="39"/>
      <c r="JZV72" s="39"/>
      <c r="JZW72" s="39"/>
      <c r="JZX72" s="39"/>
      <c r="JZY72" s="39"/>
      <c r="JZZ72" s="39"/>
      <c r="KAA72" s="39"/>
      <c r="KAB72" s="39"/>
      <c r="KAC72" s="39"/>
      <c r="KAD72" s="39"/>
      <c r="KAE72" s="39"/>
      <c r="KAF72" s="39"/>
      <c r="KAG72" s="39"/>
      <c r="KAH72" s="39"/>
      <c r="KAI72" s="39"/>
      <c r="KAJ72" s="39"/>
      <c r="KAK72" s="39"/>
      <c r="KAL72" s="39"/>
      <c r="KAM72" s="39"/>
      <c r="KAN72" s="39"/>
      <c r="KAO72" s="39"/>
      <c r="KAP72" s="39"/>
      <c r="KAQ72" s="39"/>
      <c r="KAR72" s="39"/>
      <c r="KAS72" s="39"/>
      <c r="KAT72" s="39"/>
      <c r="KAU72" s="39"/>
      <c r="KAV72" s="39"/>
      <c r="KAW72" s="39"/>
      <c r="KAX72" s="39"/>
      <c r="KAY72" s="39"/>
      <c r="KAZ72" s="39"/>
      <c r="KBA72" s="39"/>
      <c r="KBB72" s="39"/>
      <c r="KBC72" s="39"/>
      <c r="KBD72" s="39"/>
      <c r="KBE72" s="39"/>
      <c r="KBF72" s="39"/>
      <c r="KBG72" s="39"/>
      <c r="KBH72" s="39"/>
      <c r="KBI72" s="39"/>
      <c r="KBJ72" s="39"/>
      <c r="KBK72" s="39"/>
      <c r="KBL72" s="39"/>
      <c r="KBM72" s="39"/>
      <c r="KBN72" s="39"/>
      <c r="KBO72" s="39"/>
      <c r="KBP72" s="39"/>
      <c r="KBQ72" s="39"/>
      <c r="KBR72" s="39"/>
      <c r="KBS72" s="39"/>
      <c r="KBT72" s="39"/>
      <c r="KBU72" s="39"/>
      <c r="KBV72" s="39"/>
      <c r="KBW72" s="39"/>
      <c r="KBX72" s="39"/>
      <c r="KBY72" s="39"/>
      <c r="KBZ72" s="39"/>
      <c r="KCA72" s="39"/>
      <c r="KCB72" s="39"/>
      <c r="KCC72" s="39"/>
      <c r="KCD72" s="39"/>
      <c r="KCE72" s="39"/>
      <c r="KCF72" s="39"/>
      <c r="KCG72" s="39"/>
      <c r="KCH72" s="39"/>
      <c r="KCI72" s="39"/>
      <c r="KCJ72" s="39"/>
      <c r="KCK72" s="39"/>
      <c r="KCL72" s="39"/>
      <c r="KCM72" s="39"/>
      <c r="KCN72" s="39"/>
      <c r="KCO72" s="39"/>
      <c r="KCP72" s="39"/>
      <c r="KCQ72" s="39"/>
      <c r="KCR72" s="39"/>
      <c r="KCS72" s="39"/>
      <c r="KCT72" s="39"/>
      <c r="KCU72" s="39"/>
      <c r="KCV72" s="39"/>
      <c r="KCW72" s="39"/>
      <c r="KCX72" s="39"/>
      <c r="KCY72" s="39"/>
      <c r="KCZ72" s="39"/>
      <c r="KDA72" s="39"/>
      <c r="KDB72" s="39"/>
      <c r="KDC72" s="39"/>
      <c r="KDD72" s="39"/>
      <c r="KDE72" s="39"/>
      <c r="KDF72" s="39"/>
      <c r="KDG72" s="39"/>
      <c r="KDH72" s="39"/>
      <c r="KDI72" s="39"/>
      <c r="KDJ72" s="39"/>
      <c r="KDK72" s="39"/>
      <c r="KDL72" s="39"/>
      <c r="KDM72" s="39"/>
      <c r="KDN72" s="39"/>
      <c r="KDO72" s="39"/>
      <c r="KDP72" s="39"/>
      <c r="KDQ72" s="39"/>
      <c r="KDR72" s="39"/>
      <c r="KDS72" s="39"/>
      <c r="KDT72" s="39"/>
      <c r="KDU72" s="39"/>
      <c r="KDV72" s="39"/>
      <c r="KDW72" s="39"/>
      <c r="KDX72" s="39"/>
      <c r="KDY72" s="39"/>
      <c r="KDZ72" s="39"/>
      <c r="KEA72" s="39"/>
      <c r="KEB72" s="39"/>
      <c r="KEC72" s="39"/>
      <c r="KED72" s="39"/>
      <c r="KEE72" s="39"/>
      <c r="KEF72" s="39"/>
      <c r="KEG72" s="39"/>
      <c r="KEH72" s="39"/>
      <c r="KEI72" s="39"/>
      <c r="KEJ72" s="39"/>
      <c r="KEK72" s="39"/>
      <c r="KEL72" s="39"/>
      <c r="KEM72" s="39"/>
      <c r="KEN72" s="39"/>
      <c r="KEO72" s="39"/>
      <c r="KEP72" s="39"/>
      <c r="KEQ72" s="39"/>
      <c r="KER72" s="39"/>
      <c r="KES72" s="39"/>
      <c r="KET72" s="39"/>
      <c r="KEU72" s="39"/>
      <c r="KEV72" s="39"/>
      <c r="KEW72" s="39"/>
      <c r="KEX72" s="39"/>
      <c r="KEY72" s="39"/>
      <c r="KEZ72" s="39"/>
      <c r="KFA72" s="39"/>
      <c r="KFB72" s="39"/>
      <c r="KFC72" s="39"/>
      <c r="KFD72" s="39"/>
      <c r="KFE72" s="39"/>
      <c r="KFF72" s="39"/>
      <c r="KFG72" s="39"/>
      <c r="KFH72" s="39"/>
      <c r="KFI72" s="39"/>
      <c r="KFJ72" s="39"/>
      <c r="KFK72" s="39"/>
      <c r="KFL72" s="39"/>
      <c r="KFM72" s="39"/>
      <c r="KFN72" s="39"/>
      <c r="KFO72" s="39"/>
      <c r="KFP72" s="39"/>
      <c r="KFQ72" s="39"/>
      <c r="KFR72" s="39"/>
      <c r="KFS72" s="39"/>
      <c r="KFT72" s="39"/>
      <c r="KFU72" s="39"/>
      <c r="KFV72" s="39"/>
      <c r="KFW72" s="39"/>
      <c r="KFX72" s="39"/>
      <c r="KFY72" s="39"/>
      <c r="KFZ72" s="39"/>
      <c r="KGA72" s="39"/>
      <c r="KGB72" s="39"/>
      <c r="KGC72" s="39"/>
      <c r="KGD72" s="39"/>
      <c r="KGE72" s="39"/>
      <c r="KGF72" s="39"/>
      <c r="KGG72" s="39"/>
      <c r="KGH72" s="39"/>
      <c r="KGI72" s="39"/>
      <c r="KGJ72" s="39"/>
      <c r="KGK72" s="39"/>
      <c r="KGL72" s="39"/>
      <c r="KGM72" s="39"/>
      <c r="KGN72" s="39"/>
      <c r="KGO72" s="39"/>
      <c r="KGP72" s="39"/>
      <c r="KGQ72" s="39"/>
      <c r="KGR72" s="39"/>
      <c r="KGS72" s="39"/>
      <c r="KGT72" s="39"/>
      <c r="KGU72" s="39"/>
      <c r="KGV72" s="39"/>
      <c r="KGW72" s="39"/>
      <c r="KGX72" s="39"/>
      <c r="KGY72" s="39"/>
      <c r="KGZ72" s="39"/>
      <c r="KHA72" s="39"/>
      <c r="KHB72" s="39"/>
      <c r="KHC72" s="39"/>
      <c r="KHD72" s="39"/>
      <c r="KHE72" s="39"/>
      <c r="KHF72" s="39"/>
      <c r="KHG72" s="39"/>
      <c r="KHH72" s="39"/>
      <c r="KHI72" s="39"/>
      <c r="KHJ72" s="39"/>
      <c r="KHK72" s="39"/>
      <c r="KHL72" s="39"/>
      <c r="KHM72" s="39"/>
      <c r="KHN72" s="39"/>
      <c r="KHO72" s="39"/>
      <c r="KHP72" s="39"/>
      <c r="KHQ72" s="39"/>
      <c r="KHR72" s="39"/>
      <c r="KHS72" s="39"/>
      <c r="KHT72" s="39"/>
      <c r="KHU72" s="39"/>
      <c r="KHV72" s="39"/>
      <c r="KHW72" s="39"/>
      <c r="KHX72" s="39"/>
      <c r="KHY72" s="39"/>
      <c r="KHZ72" s="39"/>
      <c r="KIA72" s="39"/>
      <c r="KIB72" s="39"/>
      <c r="KIC72" s="39"/>
      <c r="KID72" s="39"/>
      <c r="KIE72" s="39"/>
      <c r="KIF72" s="39"/>
      <c r="KIG72" s="39"/>
      <c r="KIH72" s="39"/>
      <c r="KII72" s="39"/>
      <c r="KIJ72" s="39"/>
      <c r="KIK72" s="39"/>
      <c r="KIL72" s="39"/>
      <c r="KIM72" s="39"/>
      <c r="KIN72" s="39"/>
      <c r="KIO72" s="39"/>
      <c r="KIP72" s="39"/>
      <c r="KIQ72" s="39"/>
      <c r="KIR72" s="39"/>
      <c r="KIS72" s="39"/>
      <c r="KIT72" s="39"/>
      <c r="KIU72" s="39"/>
      <c r="KIV72" s="39"/>
      <c r="KIW72" s="39"/>
      <c r="KIX72" s="39"/>
      <c r="KIY72" s="39"/>
      <c r="KIZ72" s="39"/>
      <c r="KJA72" s="39"/>
      <c r="KJB72" s="39"/>
      <c r="KJC72" s="39"/>
      <c r="KJD72" s="39"/>
      <c r="KJE72" s="39"/>
      <c r="KJF72" s="39"/>
      <c r="KJG72" s="39"/>
      <c r="KJH72" s="39"/>
      <c r="KJI72" s="39"/>
      <c r="KJJ72" s="39"/>
      <c r="KJK72" s="39"/>
      <c r="KJL72" s="39"/>
      <c r="KJM72" s="39"/>
      <c r="KJN72" s="39"/>
      <c r="KJO72" s="39"/>
      <c r="KJP72" s="39"/>
      <c r="KJQ72" s="39"/>
      <c r="KJR72" s="39"/>
      <c r="KJS72" s="39"/>
      <c r="KJT72" s="39"/>
      <c r="KJU72" s="39"/>
      <c r="KJV72" s="39"/>
      <c r="KJW72" s="39"/>
      <c r="KJX72" s="39"/>
      <c r="KJY72" s="39"/>
      <c r="KJZ72" s="39"/>
      <c r="KKA72" s="39"/>
      <c r="KKB72" s="39"/>
      <c r="KKC72" s="39"/>
      <c r="KKD72" s="39"/>
      <c r="KKE72" s="39"/>
      <c r="KKF72" s="39"/>
      <c r="KKG72" s="39"/>
      <c r="KKH72" s="39"/>
      <c r="KKI72" s="39"/>
      <c r="KKJ72" s="39"/>
      <c r="KKK72" s="39"/>
      <c r="KKL72" s="39"/>
      <c r="KKM72" s="39"/>
      <c r="KKN72" s="39"/>
      <c r="KKO72" s="39"/>
      <c r="KKP72" s="39"/>
      <c r="KKQ72" s="39"/>
      <c r="KKR72" s="39"/>
      <c r="KKS72" s="39"/>
      <c r="KKT72" s="39"/>
      <c r="KKU72" s="39"/>
      <c r="KKV72" s="39"/>
      <c r="KKW72" s="39"/>
      <c r="KKX72" s="39"/>
      <c r="KKY72" s="39"/>
      <c r="KKZ72" s="39"/>
      <c r="KLA72" s="39"/>
      <c r="KLB72" s="39"/>
      <c r="KLC72" s="39"/>
      <c r="KLD72" s="39"/>
      <c r="KLE72" s="39"/>
      <c r="KLF72" s="39"/>
      <c r="KLG72" s="39"/>
      <c r="KLH72" s="39"/>
      <c r="KLI72" s="39"/>
      <c r="KLJ72" s="39"/>
      <c r="KLK72" s="39"/>
      <c r="KLL72" s="39"/>
      <c r="KLM72" s="39"/>
      <c r="KLN72" s="39"/>
      <c r="KLO72" s="39"/>
      <c r="KLP72" s="39"/>
      <c r="KLQ72" s="39"/>
      <c r="KLR72" s="39"/>
      <c r="KLS72" s="39"/>
      <c r="KLT72" s="39"/>
      <c r="KLU72" s="39"/>
      <c r="KLV72" s="39"/>
      <c r="KLW72" s="39"/>
      <c r="KLX72" s="39"/>
      <c r="KLY72" s="39"/>
      <c r="KLZ72" s="39"/>
      <c r="KMA72" s="39"/>
      <c r="KMB72" s="39"/>
      <c r="KMC72" s="39"/>
      <c r="KMD72" s="39"/>
      <c r="KME72" s="39"/>
      <c r="KMF72" s="39"/>
      <c r="KMG72" s="39"/>
      <c r="KMH72" s="39"/>
      <c r="KMI72" s="39"/>
      <c r="KMJ72" s="39"/>
      <c r="KMK72" s="39"/>
      <c r="KML72" s="39"/>
      <c r="KMM72" s="39"/>
      <c r="KMN72" s="39"/>
      <c r="KMO72" s="39"/>
      <c r="KMP72" s="39"/>
      <c r="KMQ72" s="39"/>
      <c r="KMR72" s="39"/>
      <c r="KMS72" s="39"/>
      <c r="KMT72" s="39"/>
      <c r="KMU72" s="39"/>
      <c r="KMV72" s="39"/>
      <c r="KMW72" s="39"/>
      <c r="KMX72" s="39"/>
      <c r="KMY72" s="39"/>
      <c r="KMZ72" s="39"/>
      <c r="KNA72" s="39"/>
      <c r="KNB72" s="39"/>
      <c r="KNC72" s="39"/>
      <c r="KND72" s="39"/>
      <c r="KNE72" s="39"/>
      <c r="KNF72" s="39"/>
      <c r="KNG72" s="39"/>
      <c r="KNH72" s="39"/>
      <c r="KNI72" s="39"/>
      <c r="KNJ72" s="39"/>
      <c r="KNK72" s="39"/>
      <c r="KNL72" s="39"/>
      <c r="KNM72" s="39"/>
      <c r="KNN72" s="39"/>
      <c r="KNO72" s="39"/>
      <c r="KNP72" s="39"/>
      <c r="KNQ72" s="39"/>
      <c r="KNR72" s="39"/>
      <c r="KNS72" s="39"/>
      <c r="KNT72" s="39"/>
      <c r="KNU72" s="39"/>
      <c r="KNV72" s="39"/>
      <c r="KNW72" s="39"/>
      <c r="KNX72" s="39"/>
      <c r="KNY72" s="39"/>
      <c r="KNZ72" s="39"/>
      <c r="KOA72" s="39"/>
      <c r="KOB72" s="39"/>
      <c r="KOC72" s="39"/>
      <c r="KOD72" s="39"/>
      <c r="KOE72" s="39"/>
      <c r="KOF72" s="39"/>
      <c r="KOG72" s="39"/>
      <c r="KOH72" s="39"/>
      <c r="KOI72" s="39"/>
      <c r="KOJ72" s="39"/>
      <c r="KOK72" s="39"/>
      <c r="KOL72" s="39"/>
      <c r="KOM72" s="39"/>
      <c r="KON72" s="39"/>
      <c r="KOO72" s="39"/>
      <c r="KOP72" s="39"/>
      <c r="KOQ72" s="39"/>
      <c r="KOR72" s="39"/>
      <c r="KOS72" s="39"/>
      <c r="KOT72" s="39"/>
      <c r="KOU72" s="39"/>
      <c r="KOV72" s="39"/>
      <c r="KOW72" s="39"/>
      <c r="KOX72" s="39"/>
      <c r="KOY72" s="39"/>
      <c r="KOZ72" s="39"/>
      <c r="KPA72" s="39"/>
      <c r="KPB72" s="39"/>
      <c r="KPC72" s="39"/>
      <c r="KPD72" s="39"/>
      <c r="KPE72" s="39"/>
      <c r="KPF72" s="39"/>
      <c r="KPG72" s="39"/>
      <c r="KPH72" s="39"/>
      <c r="KPI72" s="39"/>
      <c r="KPJ72" s="39"/>
      <c r="KPK72" s="39"/>
      <c r="KPL72" s="39"/>
      <c r="KPM72" s="39"/>
      <c r="KPN72" s="39"/>
      <c r="KPO72" s="39"/>
      <c r="KPP72" s="39"/>
      <c r="KPQ72" s="39"/>
      <c r="KPR72" s="39"/>
      <c r="KPS72" s="39"/>
      <c r="KPT72" s="39"/>
      <c r="KPU72" s="39"/>
      <c r="KPV72" s="39"/>
      <c r="KPW72" s="39"/>
      <c r="KPX72" s="39"/>
      <c r="KPY72" s="39"/>
      <c r="KPZ72" s="39"/>
      <c r="KQA72" s="39"/>
      <c r="KQB72" s="39"/>
      <c r="KQC72" s="39"/>
      <c r="KQD72" s="39"/>
      <c r="KQE72" s="39"/>
      <c r="KQF72" s="39"/>
      <c r="KQG72" s="39"/>
      <c r="KQH72" s="39"/>
      <c r="KQI72" s="39"/>
      <c r="KQJ72" s="39"/>
      <c r="KQK72" s="39"/>
      <c r="KQL72" s="39"/>
      <c r="KQM72" s="39"/>
      <c r="KQN72" s="39"/>
      <c r="KQO72" s="39"/>
      <c r="KQP72" s="39"/>
      <c r="KQQ72" s="39"/>
      <c r="KQR72" s="39"/>
      <c r="KQS72" s="39"/>
      <c r="KQT72" s="39"/>
      <c r="KQU72" s="39"/>
      <c r="KQV72" s="39"/>
      <c r="KQW72" s="39"/>
      <c r="KQX72" s="39"/>
      <c r="KQY72" s="39"/>
      <c r="KQZ72" s="39"/>
      <c r="KRA72" s="39"/>
      <c r="KRB72" s="39"/>
      <c r="KRC72" s="39"/>
      <c r="KRD72" s="39"/>
      <c r="KRE72" s="39"/>
      <c r="KRF72" s="39"/>
      <c r="KRG72" s="39"/>
      <c r="KRH72" s="39"/>
      <c r="KRI72" s="39"/>
      <c r="KRJ72" s="39"/>
      <c r="KRK72" s="39"/>
      <c r="KRL72" s="39"/>
      <c r="KRM72" s="39"/>
      <c r="KRN72" s="39"/>
      <c r="KRO72" s="39"/>
      <c r="KRP72" s="39"/>
      <c r="KRQ72" s="39"/>
      <c r="KRR72" s="39"/>
      <c r="KRS72" s="39"/>
      <c r="KRT72" s="39"/>
      <c r="KRU72" s="39"/>
      <c r="KRV72" s="39"/>
      <c r="KRW72" s="39"/>
      <c r="KRX72" s="39"/>
      <c r="KRY72" s="39"/>
      <c r="KRZ72" s="39"/>
      <c r="KSA72" s="39"/>
      <c r="KSB72" s="39"/>
      <c r="KSC72" s="39"/>
      <c r="KSD72" s="39"/>
      <c r="KSE72" s="39"/>
      <c r="KSF72" s="39"/>
      <c r="KSG72" s="39"/>
      <c r="KSH72" s="39"/>
      <c r="KSI72" s="39"/>
      <c r="KSJ72" s="39"/>
      <c r="KSK72" s="39"/>
      <c r="KSL72" s="39"/>
      <c r="KSM72" s="39"/>
      <c r="KSN72" s="39"/>
      <c r="KSO72" s="39"/>
      <c r="KSP72" s="39"/>
      <c r="KSQ72" s="39"/>
      <c r="KSR72" s="39"/>
      <c r="KSS72" s="39"/>
      <c r="KST72" s="39"/>
      <c r="KSU72" s="39"/>
      <c r="KSV72" s="39"/>
      <c r="KSW72" s="39"/>
      <c r="KSX72" s="39"/>
      <c r="KSY72" s="39"/>
      <c r="KSZ72" s="39"/>
      <c r="KTA72" s="39"/>
      <c r="KTB72" s="39"/>
      <c r="KTC72" s="39"/>
      <c r="KTD72" s="39"/>
      <c r="KTE72" s="39"/>
      <c r="KTF72" s="39"/>
      <c r="KTG72" s="39"/>
      <c r="KTH72" s="39"/>
      <c r="KTI72" s="39"/>
      <c r="KTJ72" s="39"/>
      <c r="KTK72" s="39"/>
      <c r="KTL72" s="39"/>
      <c r="KTM72" s="39"/>
      <c r="KTN72" s="39"/>
      <c r="KTO72" s="39"/>
      <c r="KTP72" s="39"/>
      <c r="KTQ72" s="39"/>
      <c r="KTR72" s="39"/>
      <c r="KTS72" s="39"/>
      <c r="KTT72" s="39"/>
      <c r="KTU72" s="39"/>
      <c r="KTV72" s="39"/>
      <c r="KTW72" s="39"/>
      <c r="KTX72" s="39"/>
      <c r="KTY72" s="39"/>
      <c r="KTZ72" s="39"/>
      <c r="KUA72" s="39"/>
      <c r="KUB72" s="39"/>
      <c r="KUC72" s="39"/>
      <c r="KUD72" s="39"/>
      <c r="KUE72" s="39"/>
      <c r="KUF72" s="39"/>
      <c r="KUG72" s="39"/>
      <c r="KUH72" s="39"/>
      <c r="KUI72" s="39"/>
      <c r="KUJ72" s="39"/>
      <c r="KUK72" s="39"/>
      <c r="KUL72" s="39"/>
      <c r="KUM72" s="39"/>
      <c r="KUN72" s="39"/>
      <c r="KUO72" s="39"/>
      <c r="KUP72" s="39"/>
      <c r="KUQ72" s="39"/>
      <c r="KUR72" s="39"/>
      <c r="KUS72" s="39"/>
      <c r="KUT72" s="39"/>
      <c r="KUU72" s="39"/>
      <c r="KUV72" s="39"/>
      <c r="KUW72" s="39"/>
      <c r="KUX72" s="39"/>
      <c r="KUY72" s="39"/>
      <c r="KUZ72" s="39"/>
      <c r="KVA72" s="39"/>
      <c r="KVB72" s="39"/>
      <c r="KVC72" s="39"/>
      <c r="KVD72" s="39"/>
      <c r="KVE72" s="39"/>
      <c r="KVF72" s="39"/>
      <c r="KVG72" s="39"/>
      <c r="KVH72" s="39"/>
      <c r="KVI72" s="39"/>
      <c r="KVJ72" s="39"/>
      <c r="KVK72" s="39"/>
      <c r="KVL72" s="39"/>
      <c r="KVM72" s="39"/>
      <c r="KVN72" s="39"/>
      <c r="KVO72" s="39"/>
      <c r="KVP72" s="39"/>
      <c r="KVQ72" s="39"/>
      <c r="KVR72" s="39"/>
      <c r="KVS72" s="39"/>
      <c r="KVT72" s="39"/>
      <c r="KVU72" s="39"/>
      <c r="KVV72" s="39"/>
      <c r="KVW72" s="39"/>
      <c r="KVX72" s="39"/>
      <c r="KVY72" s="39"/>
      <c r="KVZ72" s="39"/>
      <c r="KWA72" s="39"/>
      <c r="KWB72" s="39"/>
      <c r="KWC72" s="39"/>
      <c r="KWD72" s="39"/>
      <c r="KWE72" s="39"/>
      <c r="KWF72" s="39"/>
      <c r="KWG72" s="39"/>
      <c r="KWH72" s="39"/>
      <c r="KWI72" s="39"/>
      <c r="KWJ72" s="39"/>
      <c r="KWK72" s="39"/>
      <c r="KWL72" s="39"/>
      <c r="KWM72" s="39"/>
      <c r="KWN72" s="39"/>
      <c r="KWO72" s="39"/>
      <c r="KWP72" s="39"/>
      <c r="KWQ72" s="39"/>
      <c r="KWR72" s="39"/>
      <c r="KWS72" s="39"/>
      <c r="KWT72" s="39"/>
      <c r="KWU72" s="39"/>
      <c r="KWV72" s="39"/>
      <c r="KWW72" s="39"/>
      <c r="KWX72" s="39"/>
      <c r="KWY72" s="39"/>
      <c r="KWZ72" s="39"/>
      <c r="KXA72" s="39"/>
      <c r="KXB72" s="39"/>
      <c r="KXC72" s="39"/>
      <c r="KXD72" s="39"/>
      <c r="KXE72" s="39"/>
      <c r="KXF72" s="39"/>
      <c r="KXG72" s="39"/>
      <c r="KXH72" s="39"/>
      <c r="KXI72" s="39"/>
      <c r="KXJ72" s="39"/>
      <c r="KXK72" s="39"/>
      <c r="KXL72" s="39"/>
      <c r="KXM72" s="39"/>
      <c r="KXN72" s="39"/>
      <c r="KXO72" s="39"/>
      <c r="KXP72" s="39"/>
      <c r="KXQ72" s="39"/>
      <c r="KXR72" s="39"/>
      <c r="KXS72" s="39"/>
      <c r="KXT72" s="39"/>
      <c r="KXU72" s="39"/>
      <c r="KXV72" s="39"/>
      <c r="KXW72" s="39"/>
      <c r="KXX72" s="39"/>
      <c r="KXY72" s="39"/>
      <c r="KXZ72" s="39"/>
      <c r="KYA72" s="39"/>
      <c r="KYB72" s="39"/>
      <c r="KYC72" s="39"/>
      <c r="KYD72" s="39"/>
      <c r="KYE72" s="39"/>
      <c r="KYF72" s="39"/>
      <c r="KYG72" s="39"/>
      <c r="KYH72" s="39"/>
      <c r="KYI72" s="39"/>
      <c r="KYJ72" s="39"/>
      <c r="KYK72" s="39"/>
      <c r="KYL72" s="39"/>
      <c r="KYM72" s="39"/>
      <c r="KYN72" s="39"/>
      <c r="KYO72" s="39"/>
      <c r="KYP72" s="39"/>
      <c r="KYQ72" s="39"/>
      <c r="KYR72" s="39"/>
      <c r="KYS72" s="39"/>
      <c r="KYT72" s="39"/>
      <c r="KYU72" s="39"/>
      <c r="KYV72" s="39"/>
      <c r="KYW72" s="39"/>
      <c r="KYX72" s="39"/>
      <c r="KYY72" s="39"/>
      <c r="KYZ72" s="39"/>
      <c r="KZA72" s="39"/>
      <c r="KZB72" s="39"/>
      <c r="KZC72" s="39"/>
      <c r="KZD72" s="39"/>
      <c r="KZE72" s="39"/>
      <c r="KZF72" s="39"/>
      <c r="KZG72" s="39"/>
      <c r="KZH72" s="39"/>
      <c r="KZI72" s="39"/>
      <c r="KZJ72" s="39"/>
      <c r="KZK72" s="39"/>
      <c r="KZL72" s="39"/>
      <c r="KZM72" s="39"/>
      <c r="KZN72" s="39"/>
      <c r="KZO72" s="39"/>
      <c r="KZP72" s="39"/>
      <c r="KZQ72" s="39"/>
      <c r="KZR72" s="39"/>
      <c r="KZS72" s="39"/>
      <c r="KZT72" s="39"/>
      <c r="KZU72" s="39"/>
      <c r="KZV72" s="39"/>
      <c r="KZW72" s="39"/>
      <c r="KZX72" s="39"/>
      <c r="KZY72" s="39"/>
      <c r="KZZ72" s="39"/>
      <c r="LAA72" s="39"/>
      <c r="LAB72" s="39"/>
      <c r="LAC72" s="39"/>
      <c r="LAD72" s="39"/>
      <c r="LAE72" s="39"/>
      <c r="LAF72" s="39"/>
      <c r="LAG72" s="39"/>
      <c r="LAH72" s="39"/>
      <c r="LAI72" s="39"/>
      <c r="LAJ72" s="39"/>
      <c r="LAK72" s="39"/>
      <c r="LAL72" s="39"/>
      <c r="LAM72" s="39"/>
      <c r="LAN72" s="39"/>
      <c r="LAO72" s="39"/>
      <c r="LAP72" s="39"/>
      <c r="LAQ72" s="39"/>
      <c r="LAR72" s="39"/>
      <c r="LAS72" s="39"/>
      <c r="LAT72" s="39"/>
      <c r="LAU72" s="39"/>
      <c r="LAV72" s="39"/>
      <c r="LAW72" s="39"/>
      <c r="LAX72" s="39"/>
      <c r="LAY72" s="39"/>
      <c r="LAZ72" s="39"/>
      <c r="LBA72" s="39"/>
      <c r="LBB72" s="39"/>
      <c r="LBC72" s="39"/>
      <c r="LBD72" s="39"/>
      <c r="LBE72" s="39"/>
      <c r="LBF72" s="39"/>
      <c r="LBG72" s="39"/>
      <c r="LBH72" s="39"/>
      <c r="LBI72" s="39"/>
      <c r="LBJ72" s="39"/>
      <c r="LBK72" s="39"/>
      <c r="LBL72" s="39"/>
      <c r="LBM72" s="39"/>
      <c r="LBN72" s="39"/>
      <c r="LBO72" s="39"/>
      <c r="LBP72" s="39"/>
      <c r="LBQ72" s="39"/>
      <c r="LBR72" s="39"/>
      <c r="LBS72" s="39"/>
      <c r="LBT72" s="39"/>
      <c r="LBU72" s="39"/>
      <c r="LBV72" s="39"/>
      <c r="LBW72" s="39"/>
      <c r="LBX72" s="39"/>
      <c r="LBY72" s="39"/>
      <c r="LBZ72" s="39"/>
      <c r="LCA72" s="39"/>
      <c r="LCB72" s="39"/>
      <c r="LCC72" s="39"/>
      <c r="LCD72" s="39"/>
      <c r="LCE72" s="39"/>
      <c r="LCF72" s="39"/>
      <c r="LCG72" s="39"/>
      <c r="LCH72" s="39"/>
      <c r="LCI72" s="39"/>
      <c r="LCJ72" s="39"/>
      <c r="LCK72" s="39"/>
      <c r="LCL72" s="39"/>
      <c r="LCM72" s="39"/>
      <c r="LCN72" s="39"/>
      <c r="LCO72" s="39"/>
      <c r="LCP72" s="39"/>
      <c r="LCQ72" s="39"/>
      <c r="LCR72" s="39"/>
      <c r="LCS72" s="39"/>
      <c r="LCT72" s="39"/>
      <c r="LCU72" s="39"/>
      <c r="LCV72" s="39"/>
      <c r="LCW72" s="39"/>
      <c r="LCX72" s="39"/>
      <c r="LCY72" s="39"/>
      <c r="LCZ72" s="39"/>
      <c r="LDA72" s="39"/>
      <c r="LDB72" s="39"/>
      <c r="LDC72" s="39"/>
      <c r="LDD72" s="39"/>
      <c r="LDE72" s="39"/>
      <c r="LDF72" s="39"/>
      <c r="LDG72" s="39"/>
      <c r="LDH72" s="39"/>
      <c r="LDI72" s="39"/>
      <c r="LDJ72" s="39"/>
      <c r="LDK72" s="39"/>
      <c r="LDL72" s="39"/>
      <c r="LDM72" s="39"/>
      <c r="LDN72" s="39"/>
      <c r="LDO72" s="39"/>
      <c r="LDP72" s="39"/>
      <c r="LDQ72" s="39"/>
      <c r="LDR72" s="39"/>
      <c r="LDS72" s="39"/>
      <c r="LDT72" s="39"/>
      <c r="LDU72" s="39"/>
      <c r="LDV72" s="39"/>
      <c r="LDW72" s="39"/>
      <c r="LDX72" s="39"/>
      <c r="LDY72" s="39"/>
      <c r="LDZ72" s="39"/>
      <c r="LEA72" s="39"/>
      <c r="LEB72" s="39"/>
      <c r="LEC72" s="39"/>
      <c r="LED72" s="39"/>
      <c r="LEE72" s="39"/>
      <c r="LEF72" s="39"/>
      <c r="LEG72" s="39"/>
      <c r="LEH72" s="39"/>
      <c r="LEI72" s="39"/>
      <c r="LEJ72" s="39"/>
      <c r="LEK72" s="39"/>
      <c r="LEL72" s="39"/>
      <c r="LEM72" s="39"/>
      <c r="LEN72" s="39"/>
      <c r="LEO72" s="39"/>
      <c r="LEP72" s="39"/>
      <c r="LEQ72" s="39"/>
      <c r="LER72" s="39"/>
      <c r="LES72" s="39"/>
      <c r="LET72" s="39"/>
      <c r="LEU72" s="39"/>
      <c r="LEV72" s="39"/>
      <c r="LEW72" s="39"/>
      <c r="LEX72" s="39"/>
      <c r="LEY72" s="39"/>
      <c r="LEZ72" s="39"/>
      <c r="LFA72" s="39"/>
      <c r="LFB72" s="39"/>
      <c r="LFC72" s="39"/>
      <c r="LFD72" s="39"/>
      <c r="LFE72" s="39"/>
      <c r="LFF72" s="39"/>
      <c r="LFG72" s="39"/>
      <c r="LFH72" s="39"/>
      <c r="LFI72" s="39"/>
      <c r="LFJ72" s="39"/>
      <c r="LFK72" s="39"/>
      <c r="LFL72" s="39"/>
      <c r="LFM72" s="39"/>
      <c r="LFN72" s="39"/>
      <c r="LFO72" s="39"/>
      <c r="LFP72" s="39"/>
      <c r="LFQ72" s="39"/>
      <c r="LFR72" s="39"/>
      <c r="LFS72" s="39"/>
      <c r="LFT72" s="39"/>
      <c r="LFU72" s="39"/>
      <c r="LFV72" s="39"/>
      <c r="LFW72" s="39"/>
      <c r="LFX72" s="39"/>
      <c r="LFY72" s="39"/>
      <c r="LFZ72" s="39"/>
      <c r="LGA72" s="39"/>
      <c r="LGB72" s="39"/>
      <c r="LGC72" s="39"/>
      <c r="LGD72" s="39"/>
      <c r="LGE72" s="39"/>
      <c r="LGF72" s="39"/>
      <c r="LGG72" s="39"/>
      <c r="LGH72" s="39"/>
      <c r="LGI72" s="39"/>
      <c r="LGJ72" s="39"/>
      <c r="LGK72" s="39"/>
      <c r="LGL72" s="39"/>
      <c r="LGM72" s="39"/>
      <c r="LGN72" s="39"/>
      <c r="LGO72" s="39"/>
      <c r="LGP72" s="39"/>
      <c r="LGQ72" s="39"/>
      <c r="LGR72" s="39"/>
      <c r="LGS72" s="39"/>
      <c r="LGT72" s="39"/>
      <c r="LGU72" s="39"/>
      <c r="LGV72" s="39"/>
      <c r="LGW72" s="39"/>
      <c r="LGX72" s="39"/>
      <c r="LGY72" s="39"/>
      <c r="LGZ72" s="39"/>
      <c r="LHA72" s="39"/>
      <c r="LHB72" s="39"/>
      <c r="LHC72" s="39"/>
      <c r="LHD72" s="39"/>
      <c r="LHE72" s="39"/>
      <c r="LHF72" s="39"/>
      <c r="LHG72" s="39"/>
      <c r="LHH72" s="39"/>
      <c r="LHI72" s="39"/>
      <c r="LHJ72" s="39"/>
      <c r="LHK72" s="39"/>
      <c r="LHL72" s="39"/>
      <c r="LHM72" s="39"/>
      <c r="LHN72" s="39"/>
      <c r="LHO72" s="39"/>
      <c r="LHP72" s="39"/>
      <c r="LHQ72" s="39"/>
      <c r="LHR72" s="39"/>
      <c r="LHS72" s="39"/>
      <c r="LHT72" s="39"/>
      <c r="LHU72" s="39"/>
      <c r="LHV72" s="39"/>
      <c r="LHW72" s="39"/>
      <c r="LHX72" s="39"/>
      <c r="LHY72" s="39"/>
      <c r="LHZ72" s="39"/>
      <c r="LIA72" s="39"/>
      <c r="LIB72" s="39"/>
      <c r="LIC72" s="39"/>
      <c r="LID72" s="39"/>
      <c r="LIE72" s="39"/>
      <c r="LIF72" s="39"/>
      <c r="LIG72" s="39"/>
      <c r="LIH72" s="39"/>
      <c r="LII72" s="39"/>
      <c r="LIJ72" s="39"/>
      <c r="LIK72" s="39"/>
      <c r="LIL72" s="39"/>
      <c r="LIM72" s="39"/>
      <c r="LIN72" s="39"/>
      <c r="LIO72" s="39"/>
      <c r="LIP72" s="39"/>
      <c r="LIQ72" s="39"/>
      <c r="LIR72" s="39"/>
      <c r="LIS72" s="39"/>
      <c r="LIT72" s="39"/>
      <c r="LIU72" s="39"/>
      <c r="LIV72" s="39"/>
      <c r="LIW72" s="39"/>
      <c r="LIX72" s="39"/>
      <c r="LIY72" s="39"/>
      <c r="LIZ72" s="39"/>
      <c r="LJA72" s="39"/>
      <c r="LJB72" s="39"/>
      <c r="LJC72" s="39"/>
      <c r="LJD72" s="39"/>
      <c r="LJE72" s="39"/>
      <c r="LJF72" s="39"/>
      <c r="LJG72" s="39"/>
      <c r="LJH72" s="39"/>
      <c r="LJI72" s="39"/>
      <c r="LJJ72" s="39"/>
      <c r="LJK72" s="39"/>
      <c r="LJL72" s="39"/>
      <c r="LJM72" s="39"/>
      <c r="LJN72" s="39"/>
      <c r="LJO72" s="39"/>
      <c r="LJP72" s="39"/>
      <c r="LJQ72" s="39"/>
      <c r="LJR72" s="39"/>
      <c r="LJS72" s="39"/>
      <c r="LJT72" s="39"/>
      <c r="LJU72" s="39"/>
      <c r="LJV72" s="39"/>
      <c r="LJW72" s="39"/>
      <c r="LJX72" s="39"/>
      <c r="LJY72" s="39"/>
      <c r="LJZ72" s="39"/>
      <c r="LKA72" s="39"/>
      <c r="LKB72" s="39"/>
      <c r="LKC72" s="39"/>
      <c r="LKD72" s="39"/>
      <c r="LKE72" s="39"/>
      <c r="LKF72" s="39"/>
      <c r="LKG72" s="39"/>
      <c r="LKH72" s="39"/>
      <c r="LKI72" s="39"/>
      <c r="LKJ72" s="39"/>
      <c r="LKK72" s="39"/>
      <c r="LKL72" s="39"/>
      <c r="LKM72" s="39"/>
      <c r="LKN72" s="39"/>
      <c r="LKO72" s="39"/>
      <c r="LKP72" s="39"/>
      <c r="LKQ72" s="39"/>
      <c r="LKR72" s="39"/>
      <c r="LKS72" s="39"/>
      <c r="LKT72" s="39"/>
      <c r="LKU72" s="39"/>
      <c r="LKV72" s="39"/>
      <c r="LKW72" s="39"/>
      <c r="LKX72" s="39"/>
      <c r="LKY72" s="39"/>
      <c r="LKZ72" s="39"/>
      <c r="LLA72" s="39"/>
      <c r="LLB72" s="39"/>
      <c r="LLC72" s="39"/>
      <c r="LLD72" s="39"/>
      <c r="LLE72" s="39"/>
      <c r="LLF72" s="39"/>
      <c r="LLG72" s="39"/>
      <c r="LLH72" s="39"/>
      <c r="LLI72" s="39"/>
      <c r="LLJ72" s="39"/>
      <c r="LLK72" s="39"/>
      <c r="LLL72" s="39"/>
      <c r="LLM72" s="39"/>
      <c r="LLN72" s="39"/>
      <c r="LLO72" s="39"/>
      <c r="LLP72" s="39"/>
      <c r="LLQ72" s="39"/>
      <c r="LLR72" s="39"/>
      <c r="LLS72" s="39"/>
      <c r="LLT72" s="39"/>
      <c r="LLU72" s="39"/>
      <c r="LLV72" s="39"/>
      <c r="LLW72" s="39"/>
      <c r="LLX72" s="39"/>
      <c r="LLY72" s="39"/>
      <c r="LLZ72" s="39"/>
      <c r="LMA72" s="39"/>
      <c r="LMB72" s="39"/>
      <c r="LMC72" s="39"/>
      <c r="LMD72" s="39"/>
      <c r="LME72" s="39"/>
      <c r="LMF72" s="39"/>
      <c r="LMG72" s="39"/>
      <c r="LMH72" s="39"/>
      <c r="LMI72" s="39"/>
      <c r="LMJ72" s="39"/>
      <c r="LMK72" s="39"/>
      <c r="LML72" s="39"/>
      <c r="LMM72" s="39"/>
      <c r="LMN72" s="39"/>
      <c r="LMO72" s="39"/>
      <c r="LMP72" s="39"/>
      <c r="LMQ72" s="39"/>
      <c r="LMR72" s="39"/>
      <c r="LMS72" s="39"/>
      <c r="LMT72" s="39"/>
      <c r="LMU72" s="39"/>
      <c r="LMV72" s="39"/>
      <c r="LMW72" s="39"/>
      <c r="LMX72" s="39"/>
      <c r="LMY72" s="39"/>
      <c r="LMZ72" s="39"/>
      <c r="LNA72" s="39"/>
      <c r="LNB72" s="39"/>
      <c r="LNC72" s="39"/>
      <c r="LND72" s="39"/>
      <c r="LNE72" s="39"/>
      <c r="LNF72" s="39"/>
      <c r="LNG72" s="39"/>
      <c r="LNH72" s="39"/>
      <c r="LNI72" s="39"/>
      <c r="LNJ72" s="39"/>
      <c r="LNK72" s="39"/>
      <c r="LNL72" s="39"/>
      <c r="LNM72" s="39"/>
      <c r="LNN72" s="39"/>
      <c r="LNO72" s="39"/>
      <c r="LNP72" s="39"/>
      <c r="LNQ72" s="39"/>
      <c r="LNR72" s="39"/>
      <c r="LNS72" s="39"/>
      <c r="LNT72" s="39"/>
      <c r="LNU72" s="39"/>
      <c r="LNV72" s="39"/>
      <c r="LNW72" s="39"/>
      <c r="LNX72" s="39"/>
      <c r="LNY72" s="39"/>
      <c r="LNZ72" s="39"/>
      <c r="LOA72" s="39"/>
      <c r="LOB72" s="39"/>
      <c r="LOC72" s="39"/>
      <c r="LOD72" s="39"/>
      <c r="LOE72" s="39"/>
      <c r="LOF72" s="39"/>
      <c r="LOG72" s="39"/>
      <c r="LOH72" s="39"/>
      <c r="LOI72" s="39"/>
      <c r="LOJ72" s="39"/>
      <c r="LOK72" s="39"/>
      <c r="LOL72" s="39"/>
      <c r="LOM72" s="39"/>
      <c r="LON72" s="39"/>
      <c r="LOO72" s="39"/>
      <c r="LOP72" s="39"/>
      <c r="LOQ72" s="39"/>
      <c r="LOR72" s="39"/>
      <c r="LOS72" s="39"/>
      <c r="LOT72" s="39"/>
      <c r="LOU72" s="39"/>
      <c r="LOV72" s="39"/>
      <c r="LOW72" s="39"/>
      <c r="LOX72" s="39"/>
      <c r="LOY72" s="39"/>
      <c r="LOZ72" s="39"/>
      <c r="LPA72" s="39"/>
      <c r="LPB72" s="39"/>
      <c r="LPC72" s="39"/>
      <c r="LPD72" s="39"/>
      <c r="LPE72" s="39"/>
      <c r="LPF72" s="39"/>
      <c r="LPG72" s="39"/>
      <c r="LPH72" s="39"/>
      <c r="LPI72" s="39"/>
      <c r="LPJ72" s="39"/>
      <c r="LPK72" s="39"/>
      <c r="LPL72" s="39"/>
      <c r="LPM72" s="39"/>
      <c r="LPN72" s="39"/>
      <c r="LPO72" s="39"/>
      <c r="LPP72" s="39"/>
      <c r="LPQ72" s="39"/>
      <c r="LPR72" s="39"/>
      <c r="LPS72" s="39"/>
      <c r="LPT72" s="39"/>
      <c r="LPU72" s="39"/>
      <c r="LPV72" s="39"/>
      <c r="LPW72" s="39"/>
      <c r="LPX72" s="39"/>
      <c r="LPY72" s="39"/>
      <c r="LPZ72" s="39"/>
      <c r="LQA72" s="39"/>
      <c r="LQB72" s="39"/>
      <c r="LQC72" s="39"/>
      <c r="LQD72" s="39"/>
      <c r="LQE72" s="39"/>
      <c r="LQF72" s="39"/>
      <c r="LQG72" s="39"/>
      <c r="LQH72" s="39"/>
      <c r="LQI72" s="39"/>
      <c r="LQJ72" s="39"/>
      <c r="LQK72" s="39"/>
      <c r="LQL72" s="39"/>
      <c r="LQM72" s="39"/>
      <c r="LQN72" s="39"/>
      <c r="LQO72" s="39"/>
      <c r="LQP72" s="39"/>
      <c r="LQQ72" s="39"/>
      <c r="LQR72" s="39"/>
      <c r="LQS72" s="39"/>
      <c r="LQT72" s="39"/>
      <c r="LQU72" s="39"/>
      <c r="LQV72" s="39"/>
      <c r="LQW72" s="39"/>
      <c r="LQX72" s="39"/>
      <c r="LQY72" s="39"/>
      <c r="LQZ72" s="39"/>
      <c r="LRA72" s="39"/>
      <c r="LRB72" s="39"/>
      <c r="LRC72" s="39"/>
      <c r="LRD72" s="39"/>
      <c r="LRE72" s="39"/>
      <c r="LRF72" s="39"/>
      <c r="LRG72" s="39"/>
      <c r="LRH72" s="39"/>
      <c r="LRI72" s="39"/>
      <c r="LRJ72" s="39"/>
      <c r="LRK72" s="39"/>
      <c r="LRL72" s="39"/>
      <c r="LRM72" s="39"/>
      <c r="LRN72" s="39"/>
      <c r="LRO72" s="39"/>
      <c r="LRP72" s="39"/>
      <c r="LRQ72" s="39"/>
      <c r="LRR72" s="39"/>
      <c r="LRS72" s="39"/>
      <c r="LRT72" s="39"/>
      <c r="LRU72" s="39"/>
      <c r="LRV72" s="39"/>
      <c r="LRW72" s="39"/>
      <c r="LRX72" s="39"/>
      <c r="LRY72" s="39"/>
      <c r="LRZ72" s="39"/>
      <c r="LSA72" s="39"/>
      <c r="LSB72" s="39"/>
      <c r="LSC72" s="39"/>
      <c r="LSD72" s="39"/>
      <c r="LSE72" s="39"/>
      <c r="LSF72" s="39"/>
      <c r="LSG72" s="39"/>
      <c r="LSH72" s="39"/>
      <c r="LSI72" s="39"/>
      <c r="LSJ72" s="39"/>
      <c r="LSK72" s="39"/>
      <c r="LSL72" s="39"/>
      <c r="LSM72" s="39"/>
      <c r="LSN72" s="39"/>
      <c r="LSO72" s="39"/>
      <c r="LSP72" s="39"/>
      <c r="LSQ72" s="39"/>
      <c r="LSR72" s="39"/>
      <c r="LSS72" s="39"/>
      <c r="LST72" s="39"/>
      <c r="LSU72" s="39"/>
      <c r="LSV72" s="39"/>
      <c r="LSW72" s="39"/>
      <c r="LSX72" s="39"/>
      <c r="LSY72" s="39"/>
      <c r="LSZ72" s="39"/>
      <c r="LTA72" s="39"/>
      <c r="LTB72" s="39"/>
      <c r="LTC72" s="39"/>
      <c r="LTD72" s="39"/>
      <c r="LTE72" s="39"/>
      <c r="LTF72" s="39"/>
      <c r="LTG72" s="39"/>
      <c r="LTH72" s="39"/>
      <c r="LTI72" s="39"/>
      <c r="LTJ72" s="39"/>
      <c r="LTK72" s="39"/>
      <c r="LTL72" s="39"/>
      <c r="LTM72" s="39"/>
      <c r="LTN72" s="39"/>
      <c r="LTO72" s="39"/>
      <c r="LTP72" s="39"/>
      <c r="LTQ72" s="39"/>
      <c r="LTR72" s="39"/>
      <c r="LTS72" s="39"/>
      <c r="LTT72" s="39"/>
      <c r="LTU72" s="39"/>
      <c r="LTV72" s="39"/>
      <c r="LTW72" s="39"/>
      <c r="LTX72" s="39"/>
      <c r="LTY72" s="39"/>
      <c r="LTZ72" s="39"/>
      <c r="LUA72" s="39"/>
      <c r="LUB72" s="39"/>
      <c r="LUC72" s="39"/>
      <c r="LUD72" s="39"/>
      <c r="LUE72" s="39"/>
      <c r="LUF72" s="39"/>
      <c r="LUG72" s="39"/>
      <c r="LUH72" s="39"/>
      <c r="LUI72" s="39"/>
      <c r="LUJ72" s="39"/>
      <c r="LUK72" s="39"/>
      <c r="LUL72" s="39"/>
      <c r="LUM72" s="39"/>
      <c r="LUN72" s="39"/>
      <c r="LUO72" s="39"/>
      <c r="LUP72" s="39"/>
      <c r="LUQ72" s="39"/>
      <c r="LUR72" s="39"/>
      <c r="LUS72" s="39"/>
      <c r="LUT72" s="39"/>
      <c r="LUU72" s="39"/>
      <c r="LUV72" s="39"/>
      <c r="LUW72" s="39"/>
      <c r="LUX72" s="39"/>
      <c r="LUY72" s="39"/>
      <c r="LUZ72" s="39"/>
      <c r="LVA72" s="39"/>
      <c r="LVB72" s="39"/>
      <c r="LVC72" s="39"/>
      <c r="LVD72" s="39"/>
      <c r="LVE72" s="39"/>
      <c r="LVF72" s="39"/>
      <c r="LVG72" s="39"/>
      <c r="LVH72" s="39"/>
      <c r="LVI72" s="39"/>
      <c r="LVJ72" s="39"/>
      <c r="LVK72" s="39"/>
      <c r="LVL72" s="39"/>
      <c r="LVM72" s="39"/>
      <c r="LVN72" s="39"/>
      <c r="LVO72" s="39"/>
      <c r="LVP72" s="39"/>
      <c r="LVQ72" s="39"/>
      <c r="LVR72" s="39"/>
      <c r="LVS72" s="39"/>
      <c r="LVT72" s="39"/>
      <c r="LVU72" s="39"/>
      <c r="LVV72" s="39"/>
      <c r="LVW72" s="39"/>
      <c r="LVX72" s="39"/>
      <c r="LVY72" s="39"/>
      <c r="LVZ72" s="39"/>
      <c r="LWA72" s="39"/>
      <c r="LWB72" s="39"/>
      <c r="LWC72" s="39"/>
      <c r="LWD72" s="39"/>
      <c r="LWE72" s="39"/>
      <c r="LWF72" s="39"/>
      <c r="LWG72" s="39"/>
      <c r="LWH72" s="39"/>
      <c r="LWI72" s="39"/>
      <c r="LWJ72" s="39"/>
      <c r="LWK72" s="39"/>
      <c r="LWL72" s="39"/>
      <c r="LWM72" s="39"/>
      <c r="LWN72" s="39"/>
      <c r="LWO72" s="39"/>
      <c r="LWP72" s="39"/>
      <c r="LWQ72" s="39"/>
      <c r="LWR72" s="39"/>
      <c r="LWS72" s="39"/>
      <c r="LWT72" s="39"/>
      <c r="LWU72" s="39"/>
      <c r="LWV72" s="39"/>
      <c r="LWW72" s="39"/>
      <c r="LWX72" s="39"/>
      <c r="LWY72" s="39"/>
      <c r="LWZ72" s="39"/>
      <c r="LXA72" s="39"/>
      <c r="LXB72" s="39"/>
      <c r="LXC72" s="39"/>
      <c r="LXD72" s="39"/>
      <c r="LXE72" s="39"/>
      <c r="LXF72" s="39"/>
      <c r="LXG72" s="39"/>
      <c r="LXH72" s="39"/>
      <c r="LXI72" s="39"/>
      <c r="LXJ72" s="39"/>
      <c r="LXK72" s="39"/>
      <c r="LXL72" s="39"/>
      <c r="LXM72" s="39"/>
      <c r="LXN72" s="39"/>
      <c r="LXO72" s="39"/>
      <c r="LXP72" s="39"/>
      <c r="LXQ72" s="39"/>
      <c r="LXR72" s="39"/>
      <c r="LXS72" s="39"/>
      <c r="LXT72" s="39"/>
      <c r="LXU72" s="39"/>
      <c r="LXV72" s="39"/>
      <c r="LXW72" s="39"/>
      <c r="LXX72" s="39"/>
      <c r="LXY72" s="39"/>
      <c r="LXZ72" s="39"/>
      <c r="LYA72" s="39"/>
      <c r="LYB72" s="39"/>
      <c r="LYC72" s="39"/>
      <c r="LYD72" s="39"/>
      <c r="LYE72" s="39"/>
      <c r="LYF72" s="39"/>
      <c r="LYG72" s="39"/>
      <c r="LYH72" s="39"/>
      <c r="LYI72" s="39"/>
      <c r="LYJ72" s="39"/>
      <c r="LYK72" s="39"/>
      <c r="LYL72" s="39"/>
      <c r="LYM72" s="39"/>
      <c r="LYN72" s="39"/>
      <c r="LYO72" s="39"/>
      <c r="LYP72" s="39"/>
      <c r="LYQ72" s="39"/>
      <c r="LYR72" s="39"/>
      <c r="LYS72" s="39"/>
      <c r="LYT72" s="39"/>
      <c r="LYU72" s="39"/>
      <c r="LYV72" s="39"/>
      <c r="LYW72" s="39"/>
      <c r="LYX72" s="39"/>
      <c r="LYY72" s="39"/>
      <c r="LYZ72" s="39"/>
      <c r="LZA72" s="39"/>
      <c r="LZB72" s="39"/>
      <c r="LZC72" s="39"/>
      <c r="LZD72" s="39"/>
      <c r="LZE72" s="39"/>
      <c r="LZF72" s="39"/>
      <c r="LZG72" s="39"/>
      <c r="LZH72" s="39"/>
      <c r="LZI72" s="39"/>
      <c r="LZJ72" s="39"/>
      <c r="LZK72" s="39"/>
      <c r="LZL72" s="39"/>
      <c r="LZM72" s="39"/>
      <c r="LZN72" s="39"/>
      <c r="LZO72" s="39"/>
      <c r="LZP72" s="39"/>
      <c r="LZQ72" s="39"/>
      <c r="LZR72" s="39"/>
      <c r="LZS72" s="39"/>
      <c r="LZT72" s="39"/>
      <c r="LZU72" s="39"/>
      <c r="LZV72" s="39"/>
      <c r="LZW72" s="39"/>
      <c r="LZX72" s="39"/>
      <c r="LZY72" s="39"/>
      <c r="LZZ72" s="39"/>
      <c r="MAA72" s="39"/>
      <c r="MAB72" s="39"/>
      <c r="MAC72" s="39"/>
      <c r="MAD72" s="39"/>
      <c r="MAE72" s="39"/>
      <c r="MAF72" s="39"/>
      <c r="MAG72" s="39"/>
      <c r="MAH72" s="39"/>
      <c r="MAI72" s="39"/>
      <c r="MAJ72" s="39"/>
      <c r="MAK72" s="39"/>
      <c r="MAL72" s="39"/>
      <c r="MAM72" s="39"/>
      <c r="MAN72" s="39"/>
      <c r="MAO72" s="39"/>
      <c r="MAP72" s="39"/>
      <c r="MAQ72" s="39"/>
      <c r="MAR72" s="39"/>
      <c r="MAS72" s="39"/>
      <c r="MAT72" s="39"/>
      <c r="MAU72" s="39"/>
      <c r="MAV72" s="39"/>
      <c r="MAW72" s="39"/>
      <c r="MAX72" s="39"/>
      <c r="MAY72" s="39"/>
      <c r="MAZ72" s="39"/>
      <c r="MBA72" s="39"/>
      <c r="MBB72" s="39"/>
      <c r="MBC72" s="39"/>
      <c r="MBD72" s="39"/>
      <c r="MBE72" s="39"/>
      <c r="MBF72" s="39"/>
      <c r="MBG72" s="39"/>
      <c r="MBH72" s="39"/>
      <c r="MBI72" s="39"/>
      <c r="MBJ72" s="39"/>
      <c r="MBK72" s="39"/>
      <c r="MBL72" s="39"/>
      <c r="MBM72" s="39"/>
      <c r="MBN72" s="39"/>
      <c r="MBO72" s="39"/>
      <c r="MBP72" s="39"/>
      <c r="MBQ72" s="39"/>
      <c r="MBR72" s="39"/>
      <c r="MBS72" s="39"/>
      <c r="MBT72" s="39"/>
      <c r="MBU72" s="39"/>
      <c r="MBV72" s="39"/>
      <c r="MBW72" s="39"/>
      <c r="MBX72" s="39"/>
      <c r="MBY72" s="39"/>
      <c r="MBZ72" s="39"/>
      <c r="MCA72" s="39"/>
      <c r="MCB72" s="39"/>
      <c r="MCC72" s="39"/>
      <c r="MCD72" s="39"/>
      <c r="MCE72" s="39"/>
      <c r="MCF72" s="39"/>
      <c r="MCG72" s="39"/>
      <c r="MCH72" s="39"/>
      <c r="MCI72" s="39"/>
      <c r="MCJ72" s="39"/>
      <c r="MCK72" s="39"/>
      <c r="MCL72" s="39"/>
      <c r="MCM72" s="39"/>
      <c r="MCN72" s="39"/>
      <c r="MCO72" s="39"/>
      <c r="MCP72" s="39"/>
      <c r="MCQ72" s="39"/>
      <c r="MCR72" s="39"/>
      <c r="MCS72" s="39"/>
      <c r="MCT72" s="39"/>
      <c r="MCU72" s="39"/>
      <c r="MCV72" s="39"/>
      <c r="MCW72" s="39"/>
      <c r="MCX72" s="39"/>
      <c r="MCY72" s="39"/>
      <c r="MCZ72" s="39"/>
      <c r="MDA72" s="39"/>
      <c r="MDB72" s="39"/>
      <c r="MDC72" s="39"/>
      <c r="MDD72" s="39"/>
      <c r="MDE72" s="39"/>
      <c r="MDF72" s="39"/>
      <c r="MDG72" s="39"/>
      <c r="MDH72" s="39"/>
      <c r="MDI72" s="39"/>
      <c r="MDJ72" s="39"/>
      <c r="MDK72" s="39"/>
      <c r="MDL72" s="39"/>
      <c r="MDM72" s="39"/>
      <c r="MDN72" s="39"/>
      <c r="MDO72" s="39"/>
      <c r="MDP72" s="39"/>
      <c r="MDQ72" s="39"/>
      <c r="MDR72" s="39"/>
      <c r="MDS72" s="39"/>
      <c r="MDT72" s="39"/>
      <c r="MDU72" s="39"/>
      <c r="MDV72" s="39"/>
      <c r="MDW72" s="39"/>
      <c r="MDX72" s="39"/>
      <c r="MDY72" s="39"/>
      <c r="MDZ72" s="39"/>
      <c r="MEA72" s="39"/>
      <c r="MEB72" s="39"/>
      <c r="MEC72" s="39"/>
      <c r="MED72" s="39"/>
      <c r="MEE72" s="39"/>
      <c r="MEF72" s="39"/>
      <c r="MEG72" s="39"/>
      <c r="MEH72" s="39"/>
      <c r="MEI72" s="39"/>
      <c r="MEJ72" s="39"/>
      <c r="MEK72" s="39"/>
      <c r="MEL72" s="39"/>
      <c r="MEM72" s="39"/>
      <c r="MEN72" s="39"/>
      <c r="MEO72" s="39"/>
      <c r="MEP72" s="39"/>
      <c r="MEQ72" s="39"/>
      <c r="MER72" s="39"/>
      <c r="MES72" s="39"/>
      <c r="MET72" s="39"/>
      <c r="MEU72" s="39"/>
      <c r="MEV72" s="39"/>
      <c r="MEW72" s="39"/>
      <c r="MEX72" s="39"/>
      <c r="MEY72" s="39"/>
      <c r="MEZ72" s="39"/>
      <c r="MFA72" s="39"/>
      <c r="MFB72" s="39"/>
      <c r="MFC72" s="39"/>
      <c r="MFD72" s="39"/>
      <c r="MFE72" s="39"/>
      <c r="MFF72" s="39"/>
      <c r="MFG72" s="39"/>
      <c r="MFH72" s="39"/>
      <c r="MFI72" s="39"/>
      <c r="MFJ72" s="39"/>
      <c r="MFK72" s="39"/>
      <c r="MFL72" s="39"/>
      <c r="MFM72" s="39"/>
      <c r="MFN72" s="39"/>
      <c r="MFO72" s="39"/>
      <c r="MFP72" s="39"/>
      <c r="MFQ72" s="39"/>
      <c r="MFR72" s="39"/>
      <c r="MFS72" s="39"/>
      <c r="MFT72" s="39"/>
      <c r="MFU72" s="39"/>
      <c r="MFV72" s="39"/>
      <c r="MFW72" s="39"/>
      <c r="MFX72" s="39"/>
      <c r="MFY72" s="39"/>
      <c r="MFZ72" s="39"/>
      <c r="MGA72" s="39"/>
      <c r="MGB72" s="39"/>
      <c r="MGC72" s="39"/>
      <c r="MGD72" s="39"/>
      <c r="MGE72" s="39"/>
      <c r="MGF72" s="39"/>
      <c r="MGG72" s="39"/>
      <c r="MGH72" s="39"/>
      <c r="MGI72" s="39"/>
      <c r="MGJ72" s="39"/>
      <c r="MGK72" s="39"/>
      <c r="MGL72" s="39"/>
      <c r="MGM72" s="39"/>
      <c r="MGN72" s="39"/>
      <c r="MGO72" s="39"/>
      <c r="MGP72" s="39"/>
      <c r="MGQ72" s="39"/>
      <c r="MGR72" s="39"/>
      <c r="MGS72" s="39"/>
      <c r="MGT72" s="39"/>
      <c r="MGU72" s="39"/>
      <c r="MGV72" s="39"/>
      <c r="MGW72" s="39"/>
      <c r="MGX72" s="39"/>
      <c r="MGY72" s="39"/>
      <c r="MGZ72" s="39"/>
      <c r="MHA72" s="39"/>
      <c r="MHB72" s="39"/>
      <c r="MHC72" s="39"/>
      <c r="MHD72" s="39"/>
      <c r="MHE72" s="39"/>
      <c r="MHF72" s="39"/>
      <c r="MHG72" s="39"/>
      <c r="MHH72" s="39"/>
      <c r="MHI72" s="39"/>
      <c r="MHJ72" s="39"/>
      <c r="MHK72" s="39"/>
      <c r="MHL72" s="39"/>
      <c r="MHM72" s="39"/>
      <c r="MHN72" s="39"/>
      <c r="MHO72" s="39"/>
      <c r="MHP72" s="39"/>
      <c r="MHQ72" s="39"/>
      <c r="MHR72" s="39"/>
      <c r="MHS72" s="39"/>
      <c r="MHT72" s="39"/>
      <c r="MHU72" s="39"/>
      <c r="MHV72" s="39"/>
      <c r="MHW72" s="39"/>
      <c r="MHX72" s="39"/>
      <c r="MHY72" s="39"/>
      <c r="MHZ72" s="39"/>
      <c r="MIA72" s="39"/>
      <c r="MIB72" s="39"/>
      <c r="MIC72" s="39"/>
      <c r="MID72" s="39"/>
      <c r="MIE72" s="39"/>
      <c r="MIF72" s="39"/>
      <c r="MIG72" s="39"/>
      <c r="MIH72" s="39"/>
      <c r="MII72" s="39"/>
      <c r="MIJ72" s="39"/>
      <c r="MIK72" s="39"/>
      <c r="MIL72" s="39"/>
      <c r="MIM72" s="39"/>
      <c r="MIN72" s="39"/>
      <c r="MIO72" s="39"/>
      <c r="MIP72" s="39"/>
      <c r="MIQ72" s="39"/>
      <c r="MIR72" s="39"/>
      <c r="MIS72" s="39"/>
      <c r="MIT72" s="39"/>
      <c r="MIU72" s="39"/>
      <c r="MIV72" s="39"/>
      <c r="MIW72" s="39"/>
      <c r="MIX72" s="39"/>
      <c r="MIY72" s="39"/>
      <c r="MIZ72" s="39"/>
      <c r="MJA72" s="39"/>
      <c r="MJB72" s="39"/>
      <c r="MJC72" s="39"/>
      <c r="MJD72" s="39"/>
      <c r="MJE72" s="39"/>
      <c r="MJF72" s="39"/>
      <c r="MJG72" s="39"/>
      <c r="MJH72" s="39"/>
      <c r="MJI72" s="39"/>
      <c r="MJJ72" s="39"/>
      <c r="MJK72" s="39"/>
      <c r="MJL72" s="39"/>
      <c r="MJM72" s="39"/>
      <c r="MJN72" s="39"/>
      <c r="MJO72" s="39"/>
      <c r="MJP72" s="39"/>
      <c r="MJQ72" s="39"/>
      <c r="MJR72" s="39"/>
      <c r="MJS72" s="39"/>
      <c r="MJT72" s="39"/>
      <c r="MJU72" s="39"/>
      <c r="MJV72" s="39"/>
      <c r="MJW72" s="39"/>
      <c r="MJX72" s="39"/>
      <c r="MJY72" s="39"/>
      <c r="MJZ72" s="39"/>
      <c r="MKA72" s="39"/>
      <c r="MKB72" s="39"/>
      <c r="MKC72" s="39"/>
      <c r="MKD72" s="39"/>
      <c r="MKE72" s="39"/>
      <c r="MKF72" s="39"/>
      <c r="MKG72" s="39"/>
      <c r="MKH72" s="39"/>
      <c r="MKI72" s="39"/>
      <c r="MKJ72" s="39"/>
      <c r="MKK72" s="39"/>
      <c r="MKL72" s="39"/>
      <c r="MKM72" s="39"/>
      <c r="MKN72" s="39"/>
      <c r="MKO72" s="39"/>
      <c r="MKP72" s="39"/>
      <c r="MKQ72" s="39"/>
      <c r="MKR72" s="39"/>
      <c r="MKS72" s="39"/>
      <c r="MKT72" s="39"/>
      <c r="MKU72" s="39"/>
      <c r="MKV72" s="39"/>
      <c r="MKW72" s="39"/>
      <c r="MKX72" s="39"/>
      <c r="MKY72" s="39"/>
      <c r="MKZ72" s="39"/>
      <c r="MLA72" s="39"/>
      <c r="MLB72" s="39"/>
      <c r="MLC72" s="39"/>
      <c r="MLD72" s="39"/>
      <c r="MLE72" s="39"/>
      <c r="MLF72" s="39"/>
      <c r="MLG72" s="39"/>
      <c r="MLH72" s="39"/>
      <c r="MLI72" s="39"/>
      <c r="MLJ72" s="39"/>
      <c r="MLK72" s="39"/>
      <c r="MLL72" s="39"/>
      <c r="MLM72" s="39"/>
      <c r="MLN72" s="39"/>
      <c r="MLO72" s="39"/>
      <c r="MLP72" s="39"/>
      <c r="MLQ72" s="39"/>
      <c r="MLR72" s="39"/>
      <c r="MLS72" s="39"/>
      <c r="MLT72" s="39"/>
      <c r="MLU72" s="39"/>
      <c r="MLV72" s="39"/>
      <c r="MLW72" s="39"/>
      <c r="MLX72" s="39"/>
      <c r="MLY72" s="39"/>
      <c r="MLZ72" s="39"/>
      <c r="MMA72" s="39"/>
      <c r="MMB72" s="39"/>
      <c r="MMC72" s="39"/>
      <c r="MMD72" s="39"/>
      <c r="MME72" s="39"/>
      <c r="MMF72" s="39"/>
      <c r="MMG72" s="39"/>
      <c r="MMH72" s="39"/>
      <c r="MMI72" s="39"/>
      <c r="MMJ72" s="39"/>
      <c r="MMK72" s="39"/>
      <c r="MML72" s="39"/>
      <c r="MMM72" s="39"/>
      <c r="MMN72" s="39"/>
      <c r="MMO72" s="39"/>
      <c r="MMP72" s="39"/>
      <c r="MMQ72" s="39"/>
      <c r="MMR72" s="39"/>
      <c r="MMS72" s="39"/>
      <c r="MMT72" s="39"/>
      <c r="MMU72" s="39"/>
      <c r="MMV72" s="39"/>
      <c r="MMW72" s="39"/>
      <c r="MMX72" s="39"/>
      <c r="MMY72" s="39"/>
      <c r="MMZ72" s="39"/>
      <c r="MNA72" s="39"/>
      <c r="MNB72" s="39"/>
      <c r="MNC72" s="39"/>
      <c r="MND72" s="39"/>
      <c r="MNE72" s="39"/>
      <c r="MNF72" s="39"/>
      <c r="MNG72" s="39"/>
      <c r="MNH72" s="39"/>
      <c r="MNI72" s="39"/>
      <c r="MNJ72" s="39"/>
      <c r="MNK72" s="39"/>
      <c r="MNL72" s="39"/>
      <c r="MNM72" s="39"/>
      <c r="MNN72" s="39"/>
      <c r="MNO72" s="39"/>
      <c r="MNP72" s="39"/>
      <c r="MNQ72" s="39"/>
      <c r="MNR72" s="39"/>
      <c r="MNS72" s="39"/>
      <c r="MNT72" s="39"/>
      <c r="MNU72" s="39"/>
      <c r="MNV72" s="39"/>
      <c r="MNW72" s="39"/>
      <c r="MNX72" s="39"/>
      <c r="MNY72" s="39"/>
      <c r="MNZ72" s="39"/>
      <c r="MOA72" s="39"/>
      <c r="MOB72" s="39"/>
      <c r="MOC72" s="39"/>
      <c r="MOD72" s="39"/>
      <c r="MOE72" s="39"/>
      <c r="MOF72" s="39"/>
      <c r="MOG72" s="39"/>
      <c r="MOH72" s="39"/>
      <c r="MOI72" s="39"/>
      <c r="MOJ72" s="39"/>
      <c r="MOK72" s="39"/>
      <c r="MOL72" s="39"/>
      <c r="MOM72" s="39"/>
      <c r="MON72" s="39"/>
      <c r="MOO72" s="39"/>
      <c r="MOP72" s="39"/>
      <c r="MOQ72" s="39"/>
      <c r="MOR72" s="39"/>
      <c r="MOS72" s="39"/>
      <c r="MOT72" s="39"/>
      <c r="MOU72" s="39"/>
      <c r="MOV72" s="39"/>
      <c r="MOW72" s="39"/>
      <c r="MOX72" s="39"/>
      <c r="MOY72" s="39"/>
      <c r="MOZ72" s="39"/>
      <c r="MPA72" s="39"/>
      <c r="MPB72" s="39"/>
      <c r="MPC72" s="39"/>
      <c r="MPD72" s="39"/>
      <c r="MPE72" s="39"/>
      <c r="MPF72" s="39"/>
      <c r="MPG72" s="39"/>
      <c r="MPH72" s="39"/>
      <c r="MPI72" s="39"/>
      <c r="MPJ72" s="39"/>
      <c r="MPK72" s="39"/>
      <c r="MPL72" s="39"/>
      <c r="MPM72" s="39"/>
      <c r="MPN72" s="39"/>
      <c r="MPO72" s="39"/>
      <c r="MPP72" s="39"/>
      <c r="MPQ72" s="39"/>
      <c r="MPR72" s="39"/>
      <c r="MPS72" s="39"/>
      <c r="MPT72" s="39"/>
      <c r="MPU72" s="39"/>
      <c r="MPV72" s="39"/>
      <c r="MPW72" s="39"/>
      <c r="MPX72" s="39"/>
      <c r="MPY72" s="39"/>
      <c r="MPZ72" s="39"/>
      <c r="MQA72" s="39"/>
      <c r="MQB72" s="39"/>
      <c r="MQC72" s="39"/>
      <c r="MQD72" s="39"/>
      <c r="MQE72" s="39"/>
      <c r="MQF72" s="39"/>
      <c r="MQG72" s="39"/>
      <c r="MQH72" s="39"/>
      <c r="MQI72" s="39"/>
      <c r="MQJ72" s="39"/>
      <c r="MQK72" s="39"/>
      <c r="MQL72" s="39"/>
      <c r="MQM72" s="39"/>
      <c r="MQN72" s="39"/>
      <c r="MQO72" s="39"/>
      <c r="MQP72" s="39"/>
      <c r="MQQ72" s="39"/>
      <c r="MQR72" s="39"/>
      <c r="MQS72" s="39"/>
      <c r="MQT72" s="39"/>
      <c r="MQU72" s="39"/>
      <c r="MQV72" s="39"/>
      <c r="MQW72" s="39"/>
      <c r="MQX72" s="39"/>
      <c r="MQY72" s="39"/>
      <c r="MQZ72" s="39"/>
      <c r="MRA72" s="39"/>
      <c r="MRB72" s="39"/>
      <c r="MRC72" s="39"/>
      <c r="MRD72" s="39"/>
      <c r="MRE72" s="39"/>
      <c r="MRF72" s="39"/>
      <c r="MRG72" s="39"/>
      <c r="MRH72" s="39"/>
      <c r="MRI72" s="39"/>
      <c r="MRJ72" s="39"/>
      <c r="MRK72" s="39"/>
      <c r="MRL72" s="39"/>
      <c r="MRM72" s="39"/>
      <c r="MRN72" s="39"/>
      <c r="MRO72" s="39"/>
      <c r="MRP72" s="39"/>
      <c r="MRQ72" s="39"/>
      <c r="MRR72" s="39"/>
      <c r="MRS72" s="39"/>
      <c r="MRT72" s="39"/>
      <c r="MRU72" s="39"/>
      <c r="MRV72" s="39"/>
      <c r="MRW72" s="39"/>
      <c r="MRX72" s="39"/>
      <c r="MRY72" s="39"/>
      <c r="MRZ72" s="39"/>
      <c r="MSA72" s="39"/>
      <c r="MSB72" s="39"/>
      <c r="MSC72" s="39"/>
      <c r="MSD72" s="39"/>
      <c r="MSE72" s="39"/>
      <c r="MSF72" s="39"/>
      <c r="MSG72" s="39"/>
      <c r="MSH72" s="39"/>
      <c r="MSI72" s="39"/>
      <c r="MSJ72" s="39"/>
      <c r="MSK72" s="39"/>
      <c r="MSL72" s="39"/>
      <c r="MSM72" s="39"/>
      <c r="MSN72" s="39"/>
      <c r="MSO72" s="39"/>
      <c r="MSP72" s="39"/>
      <c r="MSQ72" s="39"/>
      <c r="MSR72" s="39"/>
      <c r="MSS72" s="39"/>
      <c r="MST72" s="39"/>
      <c r="MSU72" s="39"/>
      <c r="MSV72" s="39"/>
      <c r="MSW72" s="39"/>
      <c r="MSX72" s="39"/>
      <c r="MSY72" s="39"/>
      <c r="MSZ72" s="39"/>
      <c r="MTA72" s="39"/>
      <c r="MTB72" s="39"/>
      <c r="MTC72" s="39"/>
      <c r="MTD72" s="39"/>
      <c r="MTE72" s="39"/>
      <c r="MTF72" s="39"/>
      <c r="MTG72" s="39"/>
      <c r="MTH72" s="39"/>
      <c r="MTI72" s="39"/>
      <c r="MTJ72" s="39"/>
      <c r="MTK72" s="39"/>
      <c r="MTL72" s="39"/>
      <c r="MTM72" s="39"/>
      <c r="MTN72" s="39"/>
      <c r="MTO72" s="39"/>
      <c r="MTP72" s="39"/>
      <c r="MTQ72" s="39"/>
      <c r="MTR72" s="39"/>
      <c r="MTS72" s="39"/>
      <c r="MTT72" s="39"/>
      <c r="MTU72" s="39"/>
      <c r="MTV72" s="39"/>
      <c r="MTW72" s="39"/>
      <c r="MTX72" s="39"/>
      <c r="MTY72" s="39"/>
      <c r="MTZ72" s="39"/>
      <c r="MUA72" s="39"/>
      <c r="MUB72" s="39"/>
      <c r="MUC72" s="39"/>
      <c r="MUD72" s="39"/>
      <c r="MUE72" s="39"/>
      <c r="MUF72" s="39"/>
      <c r="MUG72" s="39"/>
      <c r="MUH72" s="39"/>
      <c r="MUI72" s="39"/>
      <c r="MUJ72" s="39"/>
      <c r="MUK72" s="39"/>
      <c r="MUL72" s="39"/>
      <c r="MUM72" s="39"/>
      <c r="MUN72" s="39"/>
      <c r="MUO72" s="39"/>
      <c r="MUP72" s="39"/>
      <c r="MUQ72" s="39"/>
      <c r="MUR72" s="39"/>
      <c r="MUS72" s="39"/>
      <c r="MUT72" s="39"/>
      <c r="MUU72" s="39"/>
      <c r="MUV72" s="39"/>
      <c r="MUW72" s="39"/>
      <c r="MUX72" s="39"/>
      <c r="MUY72" s="39"/>
      <c r="MUZ72" s="39"/>
      <c r="MVA72" s="39"/>
      <c r="MVB72" s="39"/>
      <c r="MVC72" s="39"/>
      <c r="MVD72" s="39"/>
      <c r="MVE72" s="39"/>
      <c r="MVF72" s="39"/>
      <c r="MVG72" s="39"/>
      <c r="MVH72" s="39"/>
      <c r="MVI72" s="39"/>
      <c r="MVJ72" s="39"/>
      <c r="MVK72" s="39"/>
      <c r="MVL72" s="39"/>
      <c r="MVM72" s="39"/>
      <c r="MVN72" s="39"/>
      <c r="MVO72" s="39"/>
      <c r="MVP72" s="39"/>
      <c r="MVQ72" s="39"/>
      <c r="MVR72" s="39"/>
      <c r="MVS72" s="39"/>
      <c r="MVT72" s="39"/>
      <c r="MVU72" s="39"/>
      <c r="MVV72" s="39"/>
      <c r="MVW72" s="39"/>
      <c r="MVX72" s="39"/>
      <c r="MVY72" s="39"/>
      <c r="MVZ72" s="39"/>
      <c r="MWA72" s="39"/>
      <c r="MWB72" s="39"/>
      <c r="MWC72" s="39"/>
      <c r="MWD72" s="39"/>
      <c r="MWE72" s="39"/>
      <c r="MWF72" s="39"/>
      <c r="MWG72" s="39"/>
      <c r="MWH72" s="39"/>
      <c r="MWI72" s="39"/>
      <c r="MWJ72" s="39"/>
      <c r="MWK72" s="39"/>
      <c r="MWL72" s="39"/>
      <c r="MWM72" s="39"/>
      <c r="MWN72" s="39"/>
      <c r="MWO72" s="39"/>
      <c r="MWP72" s="39"/>
      <c r="MWQ72" s="39"/>
      <c r="MWR72" s="39"/>
      <c r="MWS72" s="39"/>
      <c r="MWT72" s="39"/>
      <c r="MWU72" s="39"/>
      <c r="MWV72" s="39"/>
      <c r="MWW72" s="39"/>
      <c r="MWX72" s="39"/>
      <c r="MWY72" s="39"/>
      <c r="MWZ72" s="39"/>
      <c r="MXA72" s="39"/>
      <c r="MXB72" s="39"/>
      <c r="MXC72" s="39"/>
      <c r="MXD72" s="39"/>
      <c r="MXE72" s="39"/>
      <c r="MXF72" s="39"/>
      <c r="MXG72" s="39"/>
      <c r="MXH72" s="39"/>
      <c r="MXI72" s="39"/>
      <c r="MXJ72" s="39"/>
      <c r="MXK72" s="39"/>
      <c r="MXL72" s="39"/>
      <c r="MXM72" s="39"/>
      <c r="MXN72" s="39"/>
      <c r="MXO72" s="39"/>
      <c r="MXP72" s="39"/>
      <c r="MXQ72" s="39"/>
      <c r="MXR72" s="39"/>
      <c r="MXS72" s="39"/>
      <c r="MXT72" s="39"/>
      <c r="MXU72" s="39"/>
      <c r="MXV72" s="39"/>
      <c r="MXW72" s="39"/>
      <c r="MXX72" s="39"/>
      <c r="MXY72" s="39"/>
      <c r="MXZ72" s="39"/>
      <c r="MYA72" s="39"/>
      <c r="MYB72" s="39"/>
      <c r="MYC72" s="39"/>
      <c r="MYD72" s="39"/>
      <c r="MYE72" s="39"/>
      <c r="MYF72" s="39"/>
      <c r="MYG72" s="39"/>
      <c r="MYH72" s="39"/>
      <c r="MYI72" s="39"/>
      <c r="MYJ72" s="39"/>
      <c r="MYK72" s="39"/>
      <c r="MYL72" s="39"/>
      <c r="MYM72" s="39"/>
      <c r="MYN72" s="39"/>
      <c r="MYO72" s="39"/>
      <c r="MYP72" s="39"/>
      <c r="MYQ72" s="39"/>
      <c r="MYR72" s="39"/>
      <c r="MYS72" s="39"/>
      <c r="MYT72" s="39"/>
      <c r="MYU72" s="39"/>
      <c r="MYV72" s="39"/>
      <c r="MYW72" s="39"/>
      <c r="MYX72" s="39"/>
      <c r="MYY72" s="39"/>
      <c r="MYZ72" s="39"/>
      <c r="MZA72" s="39"/>
      <c r="MZB72" s="39"/>
      <c r="MZC72" s="39"/>
      <c r="MZD72" s="39"/>
      <c r="MZE72" s="39"/>
      <c r="MZF72" s="39"/>
      <c r="MZG72" s="39"/>
      <c r="MZH72" s="39"/>
      <c r="MZI72" s="39"/>
      <c r="MZJ72" s="39"/>
      <c r="MZK72" s="39"/>
      <c r="MZL72" s="39"/>
      <c r="MZM72" s="39"/>
      <c r="MZN72" s="39"/>
      <c r="MZO72" s="39"/>
      <c r="MZP72" s="39"/>
      <c r="MZQ72" s="39"/>
      <c r="MZR72" s="39"/>
      <c r="MZS72" s="39"/>
      <c r="MZT72" s="39"/>
      <c r="MZU72" s="39"/>
      <c r="MZV72" s="39"/>
      <c r="MZW72" s="39"/>
      <c r="MZX72" s="39"/>
      <c r="MZY72" s="39"/>
      <c r="MZZ72" s="39"/>
      <c r="NAA72" s="39"/>
      <c r="NAB72" s="39"/>
      <c r="NAC72" s="39"/>
      <c r="NAD72" s="39"/>
      <c r="NAE72" s="39"/>
      <c r="NAF72" s="39"/>
      <c r="NAG72" s="39"/>
      <c r="NAH72" s="39"/>
      <c r="NAI72" s="39"/>
      <c r="NAJ72" s="39"/>
      <c r="NAK72" s="39"/>
      <c r="NAL72" s="39"/>
      <c r="NAM72" s="39"/>
      <c r="NAN72" s="39"/>
      <c r="NAO72" s="39"/>
      <c r="NAP72" s="39"/>
      <c r="NAQ72" s="39"/>
      <c r="NAR72" s="39"/>
      <c r="NAS72" s="39"/>
      <c r="NAT72" s="39"/>
      <c r="NAU72" s="39"/>
      <c r="NAV72" s="39"/>
      <c r="NAW72" s="39"/>
      <c r="NAX72" s="39"/>
      <c r="NAY72" s="39"/>
      <c r="NAZ72" s="39"/>
      <c r="NBA72" s="39"/>
      <c r="NBB72" s="39"/>
      <c r="NBC72" s="39"/>
      <c r="NBD72" s="39"/>
      <c r="NBE72" s="39"/>
      <c r="NBF72" s="39"/>
      <c r="NBG72" s="39"/>
      <c r="NBH72" s="39"/>
      <c r="NBI72" s="39"/>
      <c r="NBJ72" s="39"/>
      <c r="NBK72" s="39"/>
      <c r="NBL72" s="39"/>
      <c r="NBM72" s="39"/>
      <c r="NBN72" s="39"/>
      <c r="NBO72" s="39"/>
      <c r="NBP72" s="39"/>
      <c r="NBQ72" s="39"/>
      <c r="NBR72" s="39"/>
      <c r="NBS72" s="39"/>
      <c r="NBT72" s="39"/>
      <c r="NBU72" s="39"/>
      <c r="NBV72" s="39"/>
      <c r="NBW72" s="39"/>
      <c r="NBX72" s="39"/>
      <c r="NBY72" s="39"/>
      <c r="NBZ72" s="39"/>
      <c r="NCA72" s="39"/>
      <c r="NCB72" s="39"/>
      <c r="NCC72" s="39"/>
      <c r="NCD72" s="39"/>
      <c r="NCE72" s="39"/>
      <c r="NCF72" s="39"/>
      <c r="NCG72" s="39"/>
      <c r="NCH72" s="39"/>
      <c r="NCI72" s="39"/>
      <c r="NCJ72" s="39"/>
      <c r="NCK72" s="39"/>
      <c r="NCL72" s="39"/>
      <c r="NCM72" s="39"/>
      <c r="NCN72" s="39"/>
      <c r="NCO72" s="39"/>
      <c r="NCP72" s="39"/>
      <c r="NCQ72" s="39"/>
      <c r="NCR72" s="39"/>
      <c r="NCS72" s="39"/>
      <c r="NCT72" s="39"/>
      <c r="NCU72" s="39"/>
      <c r="NCV72" s="39"/>
      <c r="NCW72" s="39"/>
      <c r="NCX72" s="39"/>
      <c r="NCY72" s="39"/>
      <c r="NCZ72" s="39"/>
      <c r="NDA72" s="39"/>
      <c r="NDB72" s="39"/>
      <c r="NDC72" s="39"/>
      <c r="NDD72" s="39"/>
      <c r="NDE72" s="39"/>
      <c r="NDF72" s="39"/>
      <c r="NDG72" s="39"/>
      <c r="NDH72" s="39"/>
      <c r="NDI72" s="39"/>
      <c r="NDJ72" s="39"/>
      <c r="NDK72" s="39"/>
      <c r="NDL72" s="39"/>
      <c r="NDM72" s="39"/>
      <c r="NDN72" s="39"/>
      <c r="NDO72" s="39"/>
      <c r="NDP72" s="39"/>
      <c r="NDQ72" s="39"/>
      <c r="NDR72" s="39"/>
      <c r="NDS72" s="39"/>
      <c r="NDT72" s="39"/>
      <c r="NDU72" s="39"/>
      <c r="NDV72" s="39"/>
      <c r="NDW72" s="39"/>
      <c r="NDX72" s="39"/>
      <c r="NDY72" s="39"/>
      <c r="NDZ72" s="39"/>
      <c r="NEA72" s="39"/>
      <c r="NEB72" s="39"/>
      <c r="NEC72" s="39"/>
      <c r="NED72" s="39"/>
      <c r="NEE72" s="39"/>
      <c r="NEF72" s="39"/>
      <c r="NEG72" s="39"/>
      <c r="NEH72" s="39"/>
      <c r="NEI72" s="39"/>
      <c r="NEJ72" s="39"/>
      <c r="NEK72" s="39"/>
      <c r="NEL72" s="39"/>
      <c r="NEM72" s="39"/>
      <c r="NEN72" s="39"/>
      <c r="NEO72" s="39"/>
      <c r="NEP72" s="39"/>
      <c r="NEQ72" s="39"/>
      <c r="NER72" s="39"/>
      <c r="NES72" s="39"/>
      <c r="NET72" s="39"/>
      <c r="NEU72" s="39"/>
      <c r="NEV72" s="39"/>
      <c r="NEW72" s="39"/>
      <c r="NEX72" s="39"/>
      <c r="NEY72" s="39"/>
      <c r="NEZ72" s="39"/>
      <c r="NFA72" s="39"/>
      <c r="NFB72" s="39"/>
      <c r="NFC72" s="39"/>
      <c r="NFD72" s="39"/>
      <c r="NFE72" s="39"/>
      <c r="NFF72" s="39"/>
      <c r="NFG72" s="39"/>
      <c r="NFH72" s="39"/>
      <c r="NFI72" s="39"/>
      <c r="NFJ72" s="39"/>
      <c r="NFK72" s="39"/>
      <c r="NFL72" s="39"/>
      <c r="NFM72" s="39"/>
      <c r="NFN72" s="39"/>
      <c r="NFO72" s="39"/>
      <c r="NFP72" s="39"/>
      <c r="NFQ72" s="39"/>
      <c r="NFR72" s="39"/>
      <c r="NFS72" s="39"/>
      <c r="NFT72" s="39"/>
      <c r="NFU72" s="39"/>
      <c r="NFV72" s="39"/>
      <c r="NFW72" s="39"/>
      <c r="NFX72" s="39"/>
      <c r="NFY72" s="39"/>
      <c r="NFZ72" s="39"/>
      <c r="NGA72" s="39"/>
      <c r="NGB72" s="39"/>
      <c r="NGC72" s="39"/>
      <c r="NGD72" s="39"/>
      <c r="NGE72" s="39"/>
      <c r="NGF72" s="39"/>
      <c r="NGG72" s="39"/>
      <c r="NGH72" s="39"/>
      <c r="NGI72" s="39"/>
      <c r="NGJ72" s="39"/>
      <c r="NGK72" s="39"/>
      <c r="NGL72" s="39"/>
      <c r="NGM72" s="39"/>
      <c r="NGN72" s="39"/>
      <c r="NGO72" s="39"/>
      <c r="NGP72" s="39"/>
      <c r="NGQ72" s="39"/>
      <c r="NGR72" s="39"/>
      <c r="NGS72" s="39"/>
      <c r="NGT72" s="39"/>
      <c r="NGU72" s="39"/>
      <c r="NGV72" s="39"/>
      <c r="NGW72" s="39"/>
      <c r="NGX72" s="39"/>
      <c r="NGY72" s="39"/>
      <c r="NGZ72" s="39"/>
      <c r="NHA72" s="39"/>
      <c r="NHB72" s="39"/>
      <c r="NHC72" s="39"/>
      <c r="NHD72" s="39"/>
      <c r="NHE72" s="39"/>
      <c r="NHF72" s="39"/>
      <c r="NHG72" s="39"/>
      <c r="NHH72" s="39"/>
      <c r="NHI72" s="39"/>
      <c r="NHJ72" s="39"/>
      <c r="NHK72" s="39"/>
      <c r="NHL72" s="39"/>
      <c r="NHM72" s="39"/>
      <c r="NHN72" s="39"/>
      <c r="NHO72" s="39"/>
      <c r="NHP72" s="39"/>
      <c r="NHQ72" s="39"/>
      <c r="NHR72" s="39"/>
      <c r="NHS72" s="39"/>
      <c r="NHT72" s="39"/>
      <c r="NHU72" s="39"/>
      <c r="NHV72" s="39"/>
      <c r="NHW72" s="39"/>
      <c r="NHX72" s="39"/>
      <c r="NHY72" s="39"/>
      <c r="NHZ72" s="39"/>
      <c r="NIA72" s="39"/>
      <c r="NIB72" s="39"/>
      <c r="NIC72" s="39"/>
      <c r="NID72" s="39"/>
      <c r="NIE72" s="39"/>
      <c r="NIF72" s="39"/>
      <c r="NIG72" s="39"/>
      <c r="NIH72" s="39"/>
      <c r="NII72" s="39"/>
      <c r="NIJ72" s="39"/>
      <c r="NIK72" s="39"/>
      <c r="NIL72" s="39"/>
      <c r="NIM72" s="39"/>
      <c r="NIN72" s="39"/>
      <c r="NIO72" s="39"/>
      <c r="NIP72" s="39"/>
      <c r="NIQ72" s="39"/>
      <c r="NIR72" s="39"/>
      <c r="NIS72" s="39"/>
      <c r="NIT72" s="39"/>
      <c r="NIU72" s="39"/>
      <c r="NIV72" s="39"/>
      <c r="NIW72" s="39"/>
      <c r="NIX72" s="39"/>
      <c r="NIY72" s="39"/>
      <c r="NIZ72" s="39"/>
      <c r="NJA72" s="39"/>
      <c r="NJB72" s="39"/>
      <c r="NJC72" s="39"/>
      <c r="NJD72" s="39"/>
      <c r="NJE72" s="39"/>
      <c r="NJF72" s="39"/>
      <c r="NJG72" s="39"/>
      <c r="NJH72" s="39"/>
      <c r="NJI72" s="39"/>
      <c r="NJJ72" s="39"/>
      <c r="NJK72" s="39"/>
      <c r="NJL72" s="39"/>
      <c r="NJM72" s="39"/>
      <c r="NJN72" s="39"/>
      <c r="NJO72" s="39"/>
      <c r="NJP72" s="39"/>
      <c r="NJQ72" s="39"/>
      <c r="NJR72" s="39"/>
      <c r="NJS72" s="39"/>
      <c r="NJT72" s="39"/>
      <c r="NJU72" s="39"/>
      <c r="NJV72" s="39"/>
      <c r="NJW72" s="39"/>
      <c r="NJX72" s="39"/>
      <c r="NJY72" s="39"/>
      <c r="NJZ72" s="39"/>
      <c r="NKA72" s="39"/>
      <c r="NKB72" s="39"/>
      <c r="NKC72" s="39"/>
      <c r="NKD72" s="39"/>
      <c r="NKE72" s="39"/>
      <c r="NKF72" s="39"/>
      <c r="NKG72" s="39"/>
      <c r="NKH72" s="39"/>
      <c r="NKI72" s="39"/>
      <c r="NKJ72" s="39"/>
      <c r="NKK72" s="39"/>
      <c r="NKL72" s="39"/>
      <c r="NKM72" s="39"/>
      <c r="NKN72" s="39"/>
      <c r="NKO72" s="39"/>
      <c r="NKP72" s="39"/>
      <c r="NKQ72" s="39"/>
      <c r="NKR72" s="39"/>
      <c r="NKS72" s="39"/>
      <c r="NKT72" s="39"/>
      <c r="NKU72" s="39"/>
      <c r="NKV72" s="39"/>
      <c r="NKW72" s="39"/>
      <c r="NKX72" s="39"/>
      <c r="NKY72" s="39"/>
      <c r="NKZ72" s="39"/>
      <c r="NLA72" s="39"/>
      <c r="NLB72" s="39"/>
      <c r="NLC72" s="39"/>
      <c r="NLD72" s="39"/>
      <c r="NLE72" s="39"/>
      <c r="NLF72" s="39"/>
      <c r="NLG72" s="39"/>
      <c r="NLH72" s="39"/>
      <c r="NLI72" s="39"/>
      <c r="NLJ72" s="39"/>
      <c r="NLK72" s="39"/>
      <c r="NLL72" s="39"/>
      <c r="NLM72" s="39"/>
      <c r="NLN72" s="39"/>
      <c r="NLO72" s="39"/>
      <c r="NLP72" s="39"/>
      <c r="NLQ72" s="39"/>
      <c r="NLR72" s="39"/>
      <c r="NLS72" s="39"/>
      <c r="NLT72" s="39"/>
      <c r="NLU72" s="39"/>
      <c r="NLV72" s="39"/>
      <c r="NLW72" s="39"/>
      <c r="NLX72" s="39"/>
      <c r="NLY72" s="39"/>
      <c r="NLZ72" s="39"/>
      <c r="NMA72" s="39"/>
      <c r="NMB72" s="39"/>
      <c r="NMC72" s="39"/>
      <c r="NMD72" s="39"/>
      <c r="NME72" s="39"/>
      <c r="NMF72" s="39"/>
      <c r="NMG72" s="39"/>
      <c r="NMH72" s="39"/>
      <c r="NMI72" s="39"/>
      <c r="NMJ72" s="39"/>
      <c r="NMK72" s="39"/>
      <c r="NML72" s="39"/>
      <c r="NMM72" s="39"/>
      <c r="NMN72" s="39"/>
      <c r="NMO72" s="39"/>
      <c r="NMP72" s="39"/>
      <c r="NMQ72" s="39"/>
      <c r="NMR72" s="39"/>
      <c r="NMS72" s="39"/>
      <c r="NMT72" s="39"/>
      <c r="NMU72" s="39"/>
      <c r="NMV72" s="39"/>
      <c r="NMW72" s="39"/>
      <c r="NMX72" s="39"/>
      <c r="NMY72" s="39"/>
      <c r="NMZ72" s="39"/>
      <c r="NNA72" s="39"/>
      <c r="NNB72" s="39"/>
      <c r="NNC72" s="39"/>
      <c r="NND72" s="39"/>
      <c r="NNE72" s="39"/>
      <c r="NNF72" s="39"/>
      <c r="NNG72" s="39"/>
      <c r="NNH72" s="39"/>
      <c r="NNI72" s="39"/>
      <c r="NNJ72" s="39"/>
      <c r="NNK72" s="39"/>
      <c r="NNL72" s="39"/>
      <c r="NNM72" s="39"/>
      <c r="NNN72" s="39"/>
      <c r="NNO72" s="39"/>
      <c r="NNP72" s="39"/>
      <c r="NNQ72" s="39"/>
      <c r="NNR72" s="39"/>
      <c r="NNS72" s="39"/>
      <c r="NNT72" s="39"/>
      <c r="NNU72" s="39"/>
      <c r="NNV72" s="39"/>
      <c r="NNW72" s="39"/>
      <c r="NNX72" s="39"/>
      <c r="NNY72" s="39"/>
      <c r="NNZ72" s="39"/>
      <c r="NOA72" s="39"/>
      <c r="NOB72" s="39"/>
      <c r="NOC72" s="39"/>
      <c r="NOD72" s="39"/>
      <c r="NOE72" s="39"/>
      <c r="NOF72" s="39"/>
      <c r="NOG72" s="39"/>
      <c r="NOH72" s="39"/>
      <c r="NOI72" s="39"/>
      <c r="NOJ72" s="39"/>
      <c r="NOK72" s="39"/>
      <c r="NOL72" s="39"/>
      <c r="NOM72" s="39"/>
      <c r="NON72" s="39"/>
      <c r="NOO72" s="39"/>
      <c r="NOP72" s="39"/>
      <c r="NOQ72" s="39"/>
      <c r="NOR72" s="39"/>
      <c r="NOS72" s="39"/>
      <c r="NOT72" s="39"/>
      <c r="NOU72" s="39"/>
      <c r="NOV72" s="39"/>
      <c r="NOW72" s="39"/>
      <c r="NOX72" s="39"/>
      <c r="NOY72" s="39"/>
      <c r="NOZ72" s="39"/>
      <c r="NPA72" s="39"/>
      <c r="NPB72" s="39"/>
      <c r="NPC72" s="39"/>
      <c r="NPD72" s="39"/>
      <c r="NPE72" s="39"/>
      <c r="NPF72" s="39"/>
      <c r="NPG72" s="39"/>
      <c r="NPH72" s="39"/>
      <c r="NPI72" s="39"/>
      <c r="NPJ72" s="39"/>
      <c r="NPK72" s="39"/>
      <c r="NPL72" s="39"/>
      <c r="NPM72" s="39"/>
      <c r="NPN72" s="39"/>
      <c r="NPO72" s="39"/>
      <c r="NPP72" s="39"/>
      <c r="NPQ72" s="39"/>
      <c r="NPR72" s="39"/>
      <c r="NPS72" s="39"/>
      <c r="NPT72" s="39"/>
      <c r="NPU72" s="39"/>
      <c r="NPV72" s="39"/>
      <c r="NPW72" s="39"/>
      <c r="NPX72" s="39"/>
      <c r="NPY72" s="39"/>
      <c r="NPZ72" s="39"/>
      <c r="NQA72" s="39"/>
      <c r="NQB72" s="39"/>
      <c r="NQC72" s="39"/>
      <c r="NQD72" s="39"/>
      <c r="NQE72" s="39"/>
      <c r="NQF72" s="39"/>
      <c r="NQG72" s="39"/>
      <c r="NQH72" s="39"/>
      <c r="NQI72" s="39"/>
      <c r="NQJ72" s="39"/>
      <c r="NQK72" s="39"/>
      <c r="NQL72" s="39"/>
      <c r="NQM72" s="39"/>
      <c r="NQN72" s="39"/>
      <c r="NQO72" s="39"/>
      <c r="NQP72" s="39"/>
      <c r="NQQ72" s="39"/>
      <c r="NQR72" s="39"/>
      <c r="NQS72" s="39"/>
      <c r="NQT72" s="39"/>
      <c r="NQU72" s="39"/>
      <c r="NQV72" s="39"/>
      <c r="NQW72" s="39"/>
      <c r="NQX72" s="39"/>
      <c r="NQY72" s="39"/>
      <c r="NQZ72" s="39"/>
      <c r="NRA72" s="39"/>
      <c r="NRB72" s="39"/>
      <c r="NRC72" s="39"/>
      <c r="NRD72" s="39"/>
      <c r="NRE72" s="39"/>
      <c r="NRF72" s="39"/>
      <c r="NRG72" s="39"/>
      <c r="NRH72" s="39"/>
      <c r="NRI72" s="39"/>
      <c r="NRJ72" s="39"/>
      <c r="NRK72" s="39"/>
      <c r="NRL72" s="39"/>
      <c r="NRM72" s="39"/>
      <c r="NRN72" s="39"/>
      <c r="NRO72" s="39"/>
      <c r="NRP72" s="39"/>
      <c r="NRQ72" s="39"/>
      <c r="NRR72" s="39"/>
      <c r="NRS72" s="39"/>
      <c r="NRT72" s="39"/>
      <c r="NRU72" s="39"/>
      <c r="NRV72" s="39"/>
      <c r="NRW72" s="39"/>
      <c r="NRX72" s="39"/>
      <c r="NRY72" s="39"/>
      <c r="NRZ72" s="39"/>
      <c r="NSA72" s="39"/>
      <c r="NSB72" s="39"/>
      <c r="NSC72" s="39"/>
      <c r="NSD72" s="39"/>
      <c r="NSE72" s="39"/>
      <c r="NSF72" s="39"/>
      <c r="NSG72" s="39"/>
      <c r="NSH72" s="39"/>
      <c r="NSI72" s="39"/>
      <c r="NSJ72" s="39"/>
      <c r="NSK72" s="39"/>
      <c r="NSL72" s="39"/>
      <c r="NSM72" s="39"/>
      <c r="NSN72" s="39"/>
      <c r="NSO72" s="39"/>
      <c r="NSP72" s="39"/>
      <c r="NSQ72" s="39"/>
      <c r="NSR72" s="39"/>
      <c r="NSS72" s="39"/>
      <c r="NST72" s="39"/>
      <c r="NSU72" s="39"/>
      <c r="NSV72" s="39"/>
      <c r="NSW72" s="39"/>
      <c r="NSX72" s="39"/>
      <c r="NSY72" s="39"/>
      <c r="NSZ72" s="39"/>
      <c r="NTA72" s="39"/>
      <c r="NTB72" s="39"/>
      <c r="NTC72" s="39"/>
      <c r="NTD72" s="39"/>
      <c r="NTE72" s="39"/>
      <c r="NTF72" s="39"/>
      <c r="NTG72" s="39"/>
      <c r="NTH72" s="39"/>
      <c r="NTI72" s="39"/>
      <c r="NTJ72" s="39"/>
      <c r="NTK72" s="39"/>
      <c r="NTL72" s="39"/>
      <c r="NTM72" s="39"/>
      <c r="NTN72" s="39"/>
      <c r="NTO72" s="39"/>
      <c r="NTP72" s="39"/>
      <c r="NTQ72" s="39"/>
      <c r="NTR72" s="39"/>
      <c r="NTS72" s="39"/>
      <c r="NTT72" s="39"/>
      <c r="NTU72" s="39"/>
      <c r="NTV72" s="39"/>
      <c r="NTW72" s="39"/>
      <c r="NTX72" s="39"/>
      <c r="NTY72" s="39"/>
      <c r="NTZ72" s="39"/>
      <c r="NUA72" s="39"/>
      <c r="NUB72" s="39"/>
      <c r="NUC72" s="39"/>
      <c r="NUD72" s="39"/>
      <c r="NUE72" s="39"/>
      <c r="NUF72" s="39"/>
      <c r="NUG72" s="39"/>
      <c r="NUH72" s="39"/>
      <c r="NUI72" s="39"/>
      <c r="NUJ72" s="39"/>
      <c r="NUK72" s="39"/>
      <c r="NUL72" s="39"/>
      <c r="NUM72" s="39"/>
      <c r="NUN72" s="39"/>
      <c r="NUO72" s="39"/>
      <c r="NUP72" s="39"/>
      <c r="NUQ72" s="39"/>
      <c r="NUR72" s="39"/>
      <c r="NUS72" s="39"/>
      <c r="NUT72" s="39"/>
      <c r="NUU72" s="39"/>
      <c r="NUV72" s="39"/>
      <c r="NUW72" s="39"/>
      <c r="NUX72" s="39"/>
      <c r="NUY72" s="39"/>
      <c r="NUZ72" s="39"/>
      <c r="NVA72" s="39"/>
      <c r="NVB72" s="39"/>
      <c r="NVC72" s="39"/>
      <c r="NVD72" s="39"/>
      <c r="NVE72" s="39"/>
      <c r="NVF72" s="39"/>
      <c r="NVG72" s="39"/>
      <c r="NVH72" s="39"/>
      <c r="NVI72" s="39"/>
      <c r="NVJ72" s="39"/>
      <c r="NVK72" s="39"/>
      <c r="NVL72" s="39"/>
      <c r="NVM72" s="39"/>
      <c r="NVN72" s="39"/>
      <c r="NVO72" s="39"/>
      <c r="NVP72" s="39"/>
      <c r="NVQ72" s="39"/>
      <c r="NVR72" s="39"/>
      <c r="NVS72" s="39"/>
      <c r="NVT72" s="39"/>
      <c r="NVU72" s="39"/>
      <c r="NVV72" s="39"/>
      <c r="NVW72" s="39"/>
      <c r="NVX72" s="39"/>
      <c r="NVY72" s="39"/>
      <c r="NVZ72" s="39"/>
      <c r="NWA72" s="39"/>
      <c r="NWB72" s="39"/>
      <c r="NWC72" s="39"/>
      <c r="NWD72" s="39"/>
      <c r="NWE72" s="39"/>
      <c r="NWF72" s="39"/>
      <c r="NWG72" s="39"/>
      <c r="NWH72" s="39"/>
      <c r="NWI72" s="39"/>
      <c r="NWJ72" s="39"/>
      <c r="NWK72" s="39"/>
      <c r="NWL72" s="39"/>
      <c r="NWM72" s="39"/>
      <c r="NWN72" s="39"/>
      <c r="NWO72" s="39"/>
      <c r="NWP72" s="39"/>
      <c r="NWQ72" s="39"/>
      <c r="NWR72" s="39"/>
      <c r="NWS72" s="39"/>
      <c r="NWT72" s="39"/>
      <c r="NWU72" s="39"/>
      <c r="NWV72" s="39"/>
      <c r="NWW72" s="39"/>
      <c r="NWX72" s="39"/>
      <c r="NWY72" s="39"/>
      <c r="NWZ72" s="39"/>
      <c r="NXA72" s="39"/>
      <c r="NXB72" s="39"/>
      <c r="NXC72" s="39"/>
      <c r="NXD72" s="39"/>
      <c r="NXE72" s="39"/>
      <c r="NXF72" s="39"/>
      <c r="NXG72" s="39"/>
      <c r="NXH72" s="39"/>
      <c r="NXI72" s="39"/>
      <c r="NXJ72" s="39"/>
      <c r="NXK72" s="39"/>
      <c r="NXL72" s="39"/>
      <c r="NXM72" s="39"/>
      <c r="NXN72" s="39"/>
      <c r="NXO72" s="39"/>
      <c r="NXP72" s="39"/>
      <c r="NXQ72" s="39"/>
      <c r="NXR72" s="39"/>
      <c r="NXS72" s="39"/>
      <c r="NXT72" s="39"/>
      <c r="NXU72" s="39"/>
      <c r="NXV72" s="39"/>
      <c r="NXW72" s="39"/>
      <c r="NXX72" s="39"/>
      <c r="NXY72" s="39"/>
      <c r="NXZ72" s="39"/>
      <c r="NYA72" s="39"/>
      <c r="NYB72" s="39"/>
      <c r="NYC72" s="39"/>
      <c r="NYD72" s="39"/>
      <c r="NYE72" s="39"/>
      <c r="NYF72" s="39"/>
      <c r="NYG72" s="39"/>
      <c r="NYH72" s="39"/>
      <c r="NYI72" s="39"/>
      <c r="NYJ72" s="39"/>
      <c r="NYK72" s="39"/>
      <c r="NYL72" s="39"/>
      <c r="NYM72" s="39"/>
      <c r="NYN72" s="39"/>
      <c r="NYO72" s="39"/>
      <c r="NYP72" s="39"/>
      <c r="NYQ72" s="39"/>
      <c r="NYR72" s="39"/>
      <c r="NYS72" s="39"/>
      <c r="NYT72" s="39"/>
      <c r="NYU72" s="39"/>
      <c r="NYV72" s="39"/>
      <c r="NYW72" s="39"/>
      <c r="NYX72" s="39"/>
      <c r="NYY72" s="39"/>
      <c r="NYZ72" s="39"/>
      <c r="NZA72" s="39"/>
      <c r="NZB72" s="39"/>
      <c r="NZC72" s="39"/>
      <c r="NZD72" s="39"/>
      <c r="NZE72" s="39"/>
      <c r="NZF72" s="39"/>
      <c r="NZG72" s="39"/>
      <c r="NZH72" s="39"/>
      <c r="NZI72" s="39"/>
      <c r="NZJ72" s="39"/>
      <c r="NZK72" s="39"/>
      <c r="NZL72" s="39"/>
      <c r="NZM72" s="39"/>
      <c r="NZN72" s="39"/>
      <c r="NZO72" s="39"/>
      <c r="NZP72" s="39"/>
      <c r="NZQ72" s="39"/>
      <c r="NZR72" s="39"/>
      <c r="NZS72" s="39"/>
      <c r="NZT72" s="39"/>
      <c r="NZU72" s="39"/>
      <c r="NZV72" s="39"/>
      <c r="NZW72" s="39"/>
      <c r="NZX72" s="39"/>
      <c r="NZY72" s="39"/>
      <c r="NZZ72" s="39"/>
      <c r="OAA72" s="39"/>
      <c r="OAB72" s="39"/>
      <c r="OAC72" s="39"/>
      <c r="OAD72" s="39"/>
      <c r="OAE72" s="39"/>
      <c r="OAF72" s="39"/>
      <c r="OAG72" s="39"/>
      <c r="OAH72" s="39"/>
      <c r="OAI72" s="39"/>
      <c r="OAJ72" s="39"/>
      <c r="OAK72" s="39"/>
      <c r="OAL72" s="39"/>
      <c r="OAM72" s="39"/>
      <c r="OAN72" s="39"/>
      <c r="OAO72" s="39"/>
      <c r="OAP72" s="39"/>
      <c r="OAQ72" s="39"/>
      <c r="OAR72" s="39"/>
      <c r="OAS72" s="39"/>
      <c r="OAT72" s="39"/>
      <c r="OAU72" s="39"/>
      <c r="OAV72" s="39"/>
      <c r="OAW72" s="39"/>
      <c r="OAX72" s="39"/>
      <c r="OAY72" s="39"/>
      <c r="OAZ72" s="39"/>
      <c r="OBA72" s="39"/>
      <c r="OBB72" s="39"/>
      <c r="OBC72" s="39"/>
      <c r="OBD72" s="39"/>
      <c r="OBE72" s="39"/>
      <c r="OBF72" s="39"/>
      <c r="OBG72" s="39"/>
      <c r="OBH72" s="39"/>
      <c r="OBI72" s="39"/>
      <c r="OBJ72" s="39"/>
      <c r="OBK72" s="39"/>
      <c r="OBL72" s="39"/>
      <c r="OBM72" s="39"/>
      <c r="OBN72" s="39"/>
      <c r="OBO72" s="39"/>
      <c r="OBP72" s="39"/>
      <c r="OBQ72" s="39"/>
      <c r="OBR72" s="39"/>
      <c r="OBS72" s="39"/>
      <c r="OBT72" s="39"/>
      <c r="OBU72" s="39"/>
      <c r="OBV72" s="39"/>
      <c r="OBW72" s="39"/>
      <c r="OBX72" s="39"/>
      <c r="OBY72" s="39"/>
      <c r="OBZ72" s="39"/>
      <c r="OCA72" s="39"/>
      <c r="OCB72" s="39"/>
      <c r="OCC72" s="39"/>
      <c r="OCD72" s="39"/>
      <c r="OCE72" s="39"/>
      <c r="OCF72" s="39"/>
      <c r="OCG72" s="39"/>
      <c r="OCH72" s="39"/>
      <c r="OCI72" s="39"/>
      <c r="OCJ72" s="39"/>
      <c r="OCK72" s="39"/>
      <c r="OCL72" s="39"/>
      <c r="OCM72" s="39"/>
      <c r="OCN72" s="39"/>
      <c r="OCO72" s="39"/>
      <c r="OCP72" s="39"/>
      <c r="OCQ72" s="39"/>
      <c r="OCR72" s="39"/>
      <c r="OCS72" s="39"/>
      <c r="OCT72" s="39"/>
      <c r="OCU72" s="39"/>
      <c r="OCV72" s="39"/>
      <c r="OCW72" s="39"/>
      <c r="OCX72" s="39"/>
      <c r="OCY72" s="39"/>
      <c r="OCZ72" s="39"/>
      <c r="ODA72" s="39"/>
      <c r="ODB72" s="39"/>
      <c r="ODC72" s="39"/>
      <c r="ODD72" s="39"/>
      <c r="ODE72" s="39"/>
      <c r="ODF72" s="39"/>
      <c r="ODG72" s="39"/>
      <c r="ODH72" s="39"/>
      <c r="ODI72" s="39"/>
      <c r="ODJ72" s="39"/>
      <c r="ODK72" s="39"/>
      <c r="ODL72" s="39"/>
      <c r="ODM72" s="39"/>
      <c r="ODN72" s="39"/>
      <c r="ODO72" s="39"/>
      <c r="ODP72" s="39"/>
      <c r="ODQ72" s="39"/>
      <c r="ODR72" s="39"/>
      <c r="ODS72" s="39"/>
      <c r="ODT72" s="39"/>
      <c r="ODU72" s="39"/>
      <c r="ODV72" s="39"/>
      <c r="ODW72" s="39"/>
      <c r="ODX72" s="39"/>
      <c r="ODY72" s="39"/>
      <c r="ODZ72" s="39"/>
      <c r="OEA72" s="39"/>
      <c r="OEB72" s="39"/>
      <c r="OEC72" s="39"/>
      <c r="OED72" s="39"/>
      <c r="OEE72" s="39"/>
      <c r="OEF72" s="39"/>
      <c r="OEG72" s="39"/>
      <c r="OEH72" s="39"/>
      <c r="OEI72" s="39"/>
      <c r="OEJ72" s="39"/>
      <c r="OEK72" s="39"/>
      <c r="OEL72" s="39"/>
      <c r="OEM72" s="39"/>
      <c r="OEN72" s="39"/>
      <c r="OEO72" s="39"/>
      <c r="OEP72" s="39"/>
      <c r="OEQ72" s="39"/>
      <c r="OER72" s="39"/>
      <c r="OES72" s="39"/>
      <c r="OET72" s="39"/>
      <c r="OEU72" s="39"/>
      <c r="OEV72" s="39"/>
      <c r="OEW72" s="39"/>
      <c r="OEX72" s="39"/>
      <c r="OEY72" s="39"/>
      <c r="OEZ72" s="39"/>
      <c r="OFA72" s="39"/>
      <c r="OFB72" s="39"/>
      <c r="OFC72" s="39"/>
      <c r="OFD72" s="39"/>
      <c r="OFE72" s="39"/>
      <c r="OFF72" s="39"/>
      <c r="OFG72" s="39"/>
      <c r="OFH72" s="39"/>
      <c r="OFI72" s="39"/>
      <c r="OFJ72" s="39"/>
      <c r="OFK72" s="39"/>
      <c r="OFL72" s="39"/>
      <c r="OFM72" s="39"/>
      <c r="OFN72" s="39"/>
      <c r="OFO72" s="39"/>
      <c r="OFP72" s="39"/>
      <c r="OFQ72" s="39"/>
      <c r="OFR72" s="39"/>
      <c r="OFS72" s="39"/>
      <c r="OFT72" s="39"/>
      <c r="OFU72" s="39"/>
      <c r="OFV72" s="39"/>
      <c r="OFW72" s="39"/>
      <c r="OFX72" s="39"/>
      <c r="OFY72" s="39"/>
      <c r="OFZ72" s="39"/>
      <c r="OGA72" s="39"/>
      <c r="OGB72" s="39"/>
      <c r="OGC72" s="39"/>
      <c r="OGD72" s="39"/>
      <c r="OGE72" s="39"/>
      <c r="OGF72" s="39"/>
      <c r="OGG72" s="39"/>
      <c r="OGH72" s="39"/>
      <c r="OGI72" s="39"/>
      <c r="OGJ72" s="39"/>
      <c r="OGK72" s="39"/>
      <c r="OGL72" s="39"/>
      <c r="OGM72" s="39"/>
      <c r="OGN72" s="39"/>
      <c r="OGO72" s="39"/>
      <c r="OGP72" s="39"/>
      <c r="OGQ72" s="39"/>
      <c r="OGR72" s="39"/>
      <c r="OGS72" s="39"/>
      <c r="OGT72" s="39"/>
      <c r="OGU72" s="39"/>
      <c r="OGV72" s="39"/>
      <c r="OGW72" s="39"/>
      <c r="OGX72" s="39"/>
      <c r="OGY72" s="39"/>
      <c r="OGZ72" s="39"/>
      <c r="OHA72" s="39"/>
      <c r="OHB72" s="39"/>
      <c r="OHC72" s="39"/>
      <c r="OHD72" s="39"/>
      <c r="OHE72" s="39"/>
      <c r="OHF72" s="39"/>
      <c r="OHG72" s="39"/>
      <c r="OHH72" s="39"/>
      <c r="OHI72" s="39"/>
      <c r="OHJ72" s="39"/>
      <c r="OHK72" s="39"/>
      <c r="OHL72" s="39"/>
      <c r="OHM72" s="39"/>
      <c r="OHN72" s="39"/>
      <c r="OHO72" s="39"/>
      <c r="OHP72" s="39"/>
      <c r="OHQ72" s="39"/>
      <c r="OHR72" s="39"/>
      <c r="OHS72" s="39"/>
      <c r="OHT72" s="39"/>
      <c r="OHU72" s="39"/>
      <c r="OHV72" s="39"/>
      <c r="OHW72" s="39"/>
      <c r="OHX72" s="39"/>
      <c r="OHY72" s="39"/>
      <c r="OHZ72" s="39"/>
      <c r="OIA72" s="39"/>
      <c r="OIB72" s="39"/>
      <c r="OIC72" s="39"/>
      <c r="OID72" s="39"/>
      <c r="OIE72" s="39"/>
      <c r="OIF72" s="39"/>
      <c r="OIG72" s="39"/>
      <c r="OIH72" s="39"/>
      <c r="OII72" s="39"/>
      <c r="OIJ72" s="39"/>
      <c r="OIK72" s="39"/>
      <c r="OIL72" s="39"/>
      <c r="OIM72" s="39"/>
      <c r="OIN72" s="39"/>
      <c r="OIO72" s="39"/>
      <c r="OIP72" s="39"/>
      <c r="OIQ72" s="39"/>
      <c r="OIR72" s="39"/>
      <c r="OIS72" s="39"/>
      <c r="OIT72" s="39"/>
      <c r="OIU72" s="39"/>
      <c r="OIV72" s="39"/>
      <c r="OIW72" s="39"/>
      <c r="OIX72" s="39"/>
      <c r="OIY72" s="39"/>
      <c r="OIZ72" s="39"/>
      <c r="OJA72" s="39"/>
      <c r="OJB72" s="39"/>
      <c r="OJC72" s="39"/>
      <c r="OJD72" s="39"/>
      <c r="OJE72" s="39"/>
      <c r="OJF72" s="39"/>
      <c r="OJG72" s="39"/>
      <c r="OJH72" s="39"/>
      <c r="OJI72" s="39"/>
      <c r="OJJ72" s="39"/>
      <c r="OJK72" s="39"/>
      <c r="OJL72" s="39"/>
      <c r="OJM72" s="39"/>
      <c r="OJN72" s="39"/>
      <c r="OJO72" s="39"/>
      <c r="OJP72" s="39"/>
      <c r="OJQ72" s="39"/>
      <c r="OJR72" s="39"/>
      <c r="OJS72" s="39"/>
      <c r="OJT72" s="39"/>
      <c r="OJU72" s="39"/>
      <c r="OJV72" s="39"/>
      <c r="OJW72" s="39"/>
      <c r="OJX72" s="39"/>
      <c r="OJY72" s="39"/>
      <c r="OJZ72" s="39"/>
      <c r="OKA72" s="39"/>
      <c r="OKB72" s="39"/>
      <c r="OKC72" s="39"/>
      <c r="OKD72" s="39"/>
      <c r="OKE72" s="39"/>
      <c r="OKF72" s="39"/>
      <c r="OKG72" s="39"/>
      <c r="OKH72" s="39"/>
      <c r="OKI72" s="39"/>
      <c r="OKJ72" s="39"/>
      <c r="OKK72" s="39"/>
      <c r="OKL72" s="39"/>
      <c r="OKM72" s="39"/>
      <c r="OKN72" s="39"/>
      <c r="OKO72" s="39"/>
      <c r="OKP72" s="39"/>
      <c r="OKQ72" s="39"/>
      <c r="OKR72" s="39"/>
      <c r="OKS72" s="39"/>
      <c r="OKT72" s="39"/>
      <c r="OKU72" s="39"/>
      <c r="OKV72" s="39"/>
      <c r="OKW72" s="39"/>
      <c r="OKX72" s="39"/>
      <c r="OKY72" s="39"/>
      <c r="OKZ72" s="39"/>
      <c r="OLA72" s="39"/>
      <c r="OLB72" s="39"/>
      <c r="OLC72" s="39"/>
      <c r="OLD72" s="39"/>
      <c r="OLE72" s="39"/>
      <c r="OLF72" s="39"/>
      <c r="OLG72" s="39"/>
      <c r="OLH72" s="39"/>
      <c r="OLI72" s="39"/>
      <c r="OLJ72" s="39"/>
      <c r="OLK72" s="39"/>
      <c r="OLL72" s="39"/>
      <c r="OLM72" s="39"/>
      <c r="OLN72" s="39"/>
      <c r="OLO72" s="39"/>
      <c r="OLP72" s="39"/>
      <c r="OLQ72" s="39"/>
      <c r="OLR72" s="39"/>
      <c r="OLS72" s="39"/>
      <c r="OLT72" s="39"/>
      <c r="OLU72" s="39"/>
      <c r="OLV72" s="39"/>
      <c r="OLW72" s="39"/>
      <c r="OLX72" s="39"/>
      <c r="OLY72" s="39"/>
      <c r="OLZ72" s="39"/>
      <c r="OMA72" s="39"/>
      <c r="OMB72" s="39"/>
      <c r="OMC72" s="39"/>
      <c r="OMD72" s="39"/>
      <c r="OME72" s="39"/>
      <c r="OMF72" s="39"/>
      <c r="OMG72" s="39"/>
      <c r="OMH72" s="39"/>
      <c r="OMI72" s="39"/>
      <c r="OMJ72" s="39"/>
      <c r="OMK72" s="39"/>
      <c r="OML72" s="39"/>
      <c r="OMM72" s="39"/>
      <c r="OMN72" s="39"/>
      <c r="OMO72" s="39"/>
      <c r="OMP72" s="39"/>
      <c r="OMQ72" s="39"/>
      <c r="OMR72" s="39"/>
      <c r="OMS72" s="39"/>
      <c r="OMT72" s="39"/>
      <c r="OMU72" s="39"/>
      <c r="OMV72" s="39"/>
      <c r="OMW72" s="39"/>
      <c r="OMX72" s="39"/>
      <c r="OMY72" s="39"/>
      <c r="OMZ72" s="39"/>
      <c r="ONA72" s="39"/>
      <c r="ONB72" s="39"/>
      <c r="ONC72" s="39"/>
      <c r="OND72" s="39"/>
      <c r="ONE72" s="39"/>
      <c r="ONF72" s="39"/>
      <c r="ONG72" s="39"/>
      <c r="ONH72" s="39"/>
      <c r="ONI72" s="39"/>
      <c r="ONJ72" s="39"/>
      <c r="ONK72" s="39"/>
      <c r="ONL72" s="39"/>
      <c r="ONM72" s="39"/>
      <c r="ONN72" s="39"/>
      <c r="ONO72" s="39"/>
      <c r="ONP72" s="39"/>
      <c r="ONQ72" s="39"/>
      <c r="ONR72" s="39"/>
      <c r="ONS72" s="39"/>
      <c r="ONT72" s="39"/>
      <c r="ONU72" s="39"/>
      <c r="ONV72" s="39"/>
      <c r="ONW72" s="39"/>
      <c r="ONX72" s="39"/>
      <c r="ONY72" s="39"/>
      <c r="ONZ72" s="39"/>
      <c r="OOA72" s="39"/>
      <c r="OOB72" s="39"/>
      <c r="OOC72" s="39"/>
      <c r="OOD72" s="39"/>
      <c r="OOE72" s="39"/>
      <c r="OOF72" s="39"/>
      <c r="OOG72" s="39"/>
      <c r="OOH72" s="39"/>
      <c r="OOI72" s="39"/>
      <c r="OOJ72" s="39"/>
      <c r="OOK72" s="39"/>
      <c r="OOL72" s="39"/>
      <c r="OOM72" s="39"/>
      <c r="OON72" s="39"/>
      <c r="OOO72" s="39"/>
      <c r="OOP72" s="39"/>
      <c r="OOQ72" s="39"/>
      <c r="OOR72" s="39"/>
      <c r="OOS72" s="39"/>
      <c r="OOT72" s="39"/>
      <c r="OOU72" s="39"/>
      <c r="OOV72" s="39"/>
      <c r="OOW72" s="39"/>
      <c r="OOX72" s="39"/>
      <c r="OOY72" s="39"/>
      <c r="OOZ72" s="39"/>
      <c r="OPA72" s="39"/>
      <c r="OPB72" s="39"/>
      <c r="OPC72" s="39"/>
      <c r="OPD72" s="39"/>
      <c r="OPE72" s="39"/>
      <c r="OPF72" s="39"/>
      <c r="OPG72" s="39"/>
      <c r="OPH72" s="39"/>
      <c r="OPI72" s="39"/>
      <c r="OPJ72" s="39"/>
      <c r="OPK72" s="39"/>
      <c r="OPL72" s="39"/>
      <c r="OPM72" s="39"/>
      <c r="OPN72" s="39"/>
      <c r="OPO72" s="39"/>
      <c r="OPP72" s="39"/>
      <c r="OPQ72" s="39"/>
      <c r="OPR72" s="39"/>
      <c r="OPS72" s="39"/>
      <c r="OPT72" s="39"/>
      <c r="OPU72" s="39"/>
      <c r="OPV72" s="39"/>
      <c r="OPW72" s="39"/>
      <c r="OPX72" s="39"/>
      <c r="OPY72" s="39"/>
      <c r="OPZ72" s="39"/>
      <c r="OQA72" s="39"/>
      <c r="OQB72" s="39"/>
      <c r="OQC72" s="39"/>
      <c r="OQD72" s="39"/>
      <c r="OQE72" s="39"/>
      <c r="OQF72" s="39"/>
      <c r="OQG72" s="39"/>
      <c r="OQH72" s="39"/>
      <c r="OQI72" s="39"/>
      <c r="OQJ72" s="39"/>
      <c r="OQK72" s="39"/>
      <c r="OQL72" s="39"/>
      <c r="OQM72" s="39"/>
      <c r="OQN72" s="39"/>
      <c r="OQO72" s="39"/>
      <c r="OQP72" s="39"/>
      <c r="OQQ72" s="39"/>
      <c r="OQR72" s="39"/>
      <c r="OQS72" s="39"/>
      <c r="OQT72" s="39"/>
      <c r="OQU72" s="39"/>
      <c r="OQV72" s="39"/>
      <c r="OQW72" s="39"/>
      <c r="OQX72" s="39"/>
      <c r="OQY72" s="39"/>
      <c r="OQZ72" s="39"/>
      <c r="ORA72" s="39"/>
      <c r="ORB72" s="39"/>
      <c r="ORC72" s="39"/>
      <c r="ORD72" s="39"/>
      <c r="ORE72" s="39"/>
      <c r="ORF72" s="39"/>
      <c r="ORG72" s="39"/>
      <c r="ORH72" s="39"/>
      <c r="ORI72" s="39"/>
      <c r="ORJ72" s="39"/>
      <c r="ORK72" s="39"/>
      <c r="ORL72" s="39"/>
      <c r="ORM72" s="39"/>
      <c r="ORN72" s="39"/>
      <c r="ORO72" s="39"/>
      <c r="ORP72" s="39"/>
      <c r="ORQ72" s="39"/>
      <c r="ORR72" s="39"/>
      <c r="ORS72" s="39"/>
      <c r="ORT72" s="39"/>
      <c r="ORU72" s="39"/>
      <c r="ORV72" s="39"/>
      <c r="ORW72" s="39"/>
      <c r="ORX72" s="39"/>
      <c r="ORY72" s="39"/>
      <c r="ORZ72" s="39"/>
      <c r="OSA72" s="39"/>
      <c r="OSB72" s="39"/>
      <c r="OSC72" s="39"/>
      <c r="OSD72" s="39"/>
      <c r="OSE72" s="39"/>
      <c r="OSF72" s="39"/>
      <c r="OSG72" s="39"/>
      <c r="OSH72" s="39"/>
      <c r="OSI72" s="39"/>
      <c r="OSJ72" s="39"/>
      <c r="OSK72" s="39"/>
      <c r="OSL72" s="39"/>
      <c r="OSM72" s="39"/>
      <c r="OSN72" s="39"/>
      <c r="OSO72" s="39"/>
      <c r="OSP72" s="39"/>
      <c r="OSQ72" s="39"/>
      <c r="OSR72" s="39"/>
      <c r="OSS72" s="39"/>
      <c r="OST72" s="39"/>
      <c r="OSU72" s="39"/>
      <c r="OSV72" s="39"/>
      <c r="OSW72" s="39"/>
      <c r="OSX72" s="39"/>
      <c r="OSY72" s="39"/>
      <c r="OSZ72" s="39"/>
      <c r="OTA72" s="39"/>
      <c r="OTB72" s="39"/>
      <c r="OTC72" s="39"/>
      <c r="OTD72" s="39"/>
      <c r="OTE72" s="39"/>
      <c r="OTF72" s="39"/>
      <c r="OTG72" s="39"/>
      <c r="OTH72" s="39"/>
      <c r="OTI72" s="39"/>
      <c r="OTJ72" s="39"/>
      <c r="OTK72" s="39"/>
      <c r="OTL72" s="39"/>
      <c r="OTM72" s="39"/>
      <c r="OTN72" s="39"/>
      <c r="OTO72" s="39"/>
      <c r="OTP72" s="39"/>
      <c r="OTQ72" s="39"/>
      <c r="OTR72" s="39"/>
      <c r="OTS72" s="39"/>
      <c r="OTT72" s="39"/>
      <c r="OTU72" s="39"/>
      <c r="OTV72" s="39"/>
      <c r="OTW72" s="39"/>
      <c r="OTX72" s="39"/>
      <c r="OTY72" s="39"/>
      <c r="OTZ72" s="39"/>
      <c r="OUA72" s="39"/>
      <c r="OUB72" s="39"/>
      <c r="OUC72" s="39"/>
      <c r="OUD72" s="39"/>
      <c r="OUE72" s="39"/>
      <c r="OUF72" s="39"/>
      <c r="OUG72" s="39"/>
      <c r="OUH72" s="39"/>
      <c r="OUI72" s="39"/>
      <c r="OUJ72" s="39"/>
      <c r="OUK72" s="39"/>
      <c r="OUL72" s="39"/>
      <c r="OUM72" s="39"/>
      <c r="OUN72" s="39"/>
      <c r="OUO72" s="39"/>
      <c r="OUP72" s="39"/>
      <c r="OUQ72" s="39"/>
      <c r="OUR72" s="39"/>
      <c r="OUS72" s="39"/>
      <c r="OUT72" s="39"/>
      <c r="OUU72" s="39"/>
      <c r="OUV72" s="39"/>
      <c r="OUW72" s="39"/>
      <c r="OUX72" s="39"/>
      <c r="OUY72" s="39"/>
      <c r="OUZ72" s="39"/>
      <c r="OVA72" s="39"/>
      <c r="OVB72" s="39"/>
      <c r="OVC72" s="39"/>
      <c r="OVD72" s="39"/>
      <c r="OVE72" s="39"/>
      <c r="OVF72" s="39"/>
      <c r="OVG72" s="39"/>
      <c r="OVH72" s="39"/>
      <c r="OVI72" s="39"/>
      <c r="OVJ72" s="39"/>
      <c r="OVK72" s="39"/>
      <c r="OVL72" s="39"/>
      <c r="OVM72" s="39"/>
      <c r="OVN72" s="39"/>
      <c r="OVO72" s="39"/>
      <c r="OVP72" s="39"/>
      <c r="OVQ72" s="39"/>
      <c r="OVR72" s="39"/>
      <c r="OVS72" s="39"/>
      <c r="OVT72" s="39"/>
      <c r="OVU72" s="39"/>
      <c r="OVV72" s="39"/>
      <c r="OVW72" s="39"/>
      <c r="OVX72" s="39"/>
      <c r="OVY72" s="39"/>
      <c r="OVZ72" s="39"/>
      <c r="OWA72" s="39"/>
      <c r="OWB72" s="39"/>
      <c r="OWC72" s="39"/>
      <c r="OWD72" s="39"/>
      <c r="OWE72" s="39"/>
      <c r="OWF72" s="39"/>
      <c r="OWG72" s="39"/>
      <c r="OWH72" s="39"/>
      <c r="OWI72" s="39"/>
      <c r="OWJ72" s="39"/>
      <c r="OWK72" s="39"/>
      <c r="OWL72" s="39"/>
      <c r="OWM72" s="39"/>
      <c r="OWN72" s="39"/>
      <c r="OWO72" s="39"/>
      <c r="OWP72" s="39"/>
      <c r="OWQ72" s="39"/>
      <c r="OWR72" s="39"/>
      <c r="OWS72" s="39"/>
      <c r="OWT72" s="39"/>
      <c r="OWU72" s="39"/>
      <c r="OWV72" s="39"/>
      <c r="OWW72" s="39"/>
      <c r="OWX72" s="39"/>
      <c r="OWY72" s="39"/>
      <c r="OWZ72" s="39"/>
      <c r="OXA72" s="39"/>
      <c r="OXB72" s="39"/>
      <c r="OXC72" s="39"/>
      <c r="OXD72" s="39"/>
      <c r="OXE72" s="39"/>
      <c r="OXF72" s="39"/>
      <c r="OXG72" s="39"/>
      <c r="OXH72" s="39"/>
      <c r="OXI72" s="39"/>
      <c r="OXJ72" s="39"/>
      <c r="OXK72" s="39"/>
      <c r="OXL72" s="39"/>
      <c r="OXM72" s="39"/>
      <c r="OXN72" s="39"/>
      <c r="OXO72" s="39"/>
      <c r="OXP72" s="39"/>
      <c r="OXQ72" s="39"/>
      <c r="OXR72" s="39"/>
      <c r="OXS72" s="39"/>
      <c r="OXT72" s="39"/>
      <c r="OXU72" s="39"/>
      <c r="OXV72" s="39"/>
      <c r="OXW72" s="39"/>
      <c r="OXX72" s="39"/>
      <c r="OXY72" s="39"/>
      <c r="OXZ72" s="39"/>
      <c r="OYA72" s="39"/>
      <c r="OYB72" s="39"/>
      <c r="OYC72" s="39"/>
      <c r="OYD72" s="39"/>
      <c r="OYE72" s="39"/>
      <c r="OYF72" s="39"/>
      <c r="OYG72" s="39"/>
      <c r="OYH72" s="39"/>
      <c r="OYI72" s="39"/>
      <c r="OYJ72" s="39"/>
      <c r="OYK72" s="39"/>
      <c r="OYL72" s="39"/>
      <c r="OYM72" s="39"/>
      <c r="OYN72" s="39"/>
      <c r="OYO72" s="39"/>
      <c r="OYP72" s="39"/>
      <c r="OYQ72" s="39"/>
      <c r="OYR72" s="39"/>
      <c r="OYS72" s="39"/>
      <c r="OYT72" s="39"/>
      <c r="OYU72" s="39"/>
      <c r="OYV72" s="39"/>
      <c r="OYW72" s="39"/>
      <c r="OYX72" s="39"/>
      <c r="OYY72" s="39"/>
      <c r="OYZ72" s="39"/>
      <c r="OZA72" s="39"/>
      <c r="OZB72" s="39"/>
      <c r="OZC72" s="39"/>
      <c r="OZD72" s="39"/>
      <c r="OZE72" s="39"/>
      <c r="OZF72" s="39"/>
      <c r="OZG72" s="39"/>
      <c r="OZH72" s="39"/>
      <c r="OZI72" s="39"/>
      <c r="OZJ72" s="39"/>
      <c r="OZK72" s="39"/>
      <c r="OZL72" s="39"/>
      <c r="OZM72" s="39"/>
      <c r="OZN72" s="39"/>
      <c r="OZO72" s="39"/>
      <c r="OZP72" s="39"/>
      <c r="OZQ72" s="39"/>
      <c r="OZR72" s="39"/>
      <c r="OZS72" s="39"/>
      <c r="OZT72" s="39"/>
      <c r="OZU72" s="39"/>
      <c r="OZV72" s="39"/>
      <c r="OZW72" s="39"/>
      <c r="OZX72" s="39"/>
      <c r="OZY72" s="39"/>
      <c r="OZZ72" s="39"/>
      <c r="PAA72" s="39"/>
      <c r="PAB72" s="39"/>
      <c r="PAC72" s="39"/>
      <c r="PAD72" s="39"/>
      <c r="PAE72" s="39"/>
      <c r="PAF72" s="39"/>
      <c r="PAG72" s="39"/>
      <c r="PAH72" s="39"/>
      <c r="PAI72" s="39"/>
      <c r="PAJ72" s="39"/>
      <c r="PAK72" s="39"/>
      <c r="PAL72" s="39"/>
      <c r="PAM72" s="39"/>
      <c r="PAN72" s="39"/>
      <c r="PAO72" s="39"/>
      <c r="PAP72" s="39"/>
      <c r="PAQ72" s="39"/>
      <c r="PAR72" s="39"/>
      <c r="PAS72" s="39"/>
      <c r="PAT72" s="39"/>
      <c r="PAU72" s="39"/>
      <c r="PAV72" s="39"/>
      <c r="PAW72" s="39"/>
      <c r="PAX72" s="39"/>
      <c r="PAY72" s="39"/>
      <c r="PAZ72" s="39"/>
      <c r="PBA72" s="39"/>
      <c r="PBB72" s="39"/>
      <c r="PBC72" s="39"/>
      <c r="PBD72" s="39"/>
      <c r="PBE72" s="39"/>
      <c r="PBF72" s="39"/>
      <c r="PBG72" s="39"/>
      <c r="PBH72" s="39"/>
      <c r="PBI72" s="39"/>
      <c r="PBJ72" s="39"/>
      <c r="PBK72" s="39"/>
      <c r="PBL72" s="39"/>
      <c r="PBM72" s="39"/>
      <c r="PBN72" s="39"/>
      <c r="PBO72" s="39"/>
      <c r="PBP72" s="39"/>
      <c r="PBQ72" s="39"/>
      <c r="PBR72" s="39"/>
      <c r="PBS72" s="39"/>
      <c r="PBT72" s="39"/>
      <c r="PBU72" s="39"/>
      <c r="PBV72" s="39"/>
      <c r="PBW72" s="39"/>
      <c r="PBX72" s="39"/>
      <c r="PBY72" s="39"/>
      <c r="PBZ72" s="39"/>
      <c r="PCA72" s="39"/>
      <c r="PCB72" s="39"/>
      <c r="PCC72" s="39"/>
      <c r="PCD72" s="39"/>
      <c r="PCE72" s="39"/>
      <c r="PCF72" s="39"/>
      <c r="PCG72" s="39"/>
      <c r="PCH72" s="39"/>
      <c r="PCI72" s="39"/>
      <c r="PCJ72" s="39"/>
      <c r="PCK72" s="39"/>
      <c r="PCL72" s="39"/>
      <c r="PCM72" s="39"/>
      <c r="PCN72" s="39"/>
      <c r="PCO72" s="39"/>
      <c r="PCP72" s="39"/>
      <c r="PCQ72" s="39"/>
      <c r="PCR72" s="39"/>
      <c r="PCS72" s="39"/>
      <c r="PCT72" s="39"/>
      <c r="PCU72" s="39"/>
      <c r="PCV72" s="39"/>
      <c r="PCW72" s="39"/>
      <c r="PCX72" s="39"/>
      <c r="PCY72" s="39"/>
      <c r="PCZ72" s="39"/>
      <c r="PDA72" s="39"/>
      <c r="PDB72" s="39"/>
      <c r="PDC72" s="39"/>
      <c r="PDD72" s="39"/>
      <c r="PDE72" s="39"/>
      <c r="PDF72" s="39"/>
      <c r="PDG72" s="39"/>
      <c r="PDH72" s="39"/>
      <c r="PDI72" s="39"/>
      <c r="PDJ72" s="39"/>
      <c r="PDK72" s="39"/>
      <c r="PDL72" s="39"/>
      <c r="PDM72" s="39"/>
      <c r="PDN72" s="39"/>
      <c r="PDO72" s="39"/>
      <c r="PDP72" s="39"/>
      <c r="PDQ72" s="39"/>
      <c r="PDR72" s="39"/>
      <c r="PDS72" s="39"/>
      <c r="PDT72" s="39"/>
      <c r="PDU72" s="39"/>
      <c r="PDV72" s="39"/>
      <c r="PDW72" s="39"/>
      <c r="PDX72" s="39"/>
      <c r="PDY72" s="39"/>
      <c r="PDZ72" s="39"/>
      <c r="PEA72" s="39"/>
      <c r="PEB72" s="39"/>
      <c r="PEC72" s="39"/>
      <c r="PED72" s="39"/>
      <c r="PEE72" s="39"/>
      <c r="PEF72" s="39"/>
      <c r="PEG72" s="39"/>
      <c r="PEH72" s="39"/>
      <c r="PEI72" s="39"/>
      <c r="PEJ72" s="39"/>
      <c r="PEK72" s="39"/>
      <c r="PEL72" s="39"/>
      <c r="PEM72" s="39"/>
      <c r="PEN72" s="39"/>
      <c r="PEO72" s="39"/>
      <c r="PEP72" s="39"/>
      <c r="PEQ72" s="39"/>
      <c r="PER72" s="39"/>
      <c r="PES72" s="39"/>
      <c r="PET72" s="39"/>
      <c r="PEU72" s="39"/>
      <c r="PEV72" s="39"/>
      <c r="PEW72" s="39"/>
      <c r="PEX72" s="39"/>
      <c r="PEY72" s="39"/>
      <c r="PEZ72" s="39"/>
      <c r="PFA72" s="39"/>
      <c r="PFB72" s="39"/>
      <c r="PFC72" s="39"/>
      <c r="PFD72" s="39"/>
      <c r="PFE72" s="39"/>
      <c r="PFF72" s="39"/>
      <c r="PFG72" s="39"/>
      <c r="PFH72" s="39"/>
      <c r="PFI72" s="39"/>
      <c r="PFJ72" s="39"/>
      <c r="PFK72" s="39"/>
      <c r="PFL72" s="39"/>
      <c r="PFM72" s="39"/>
      <c r="PFN72" s="39"/>
      <c r="PFO72" s="39"/>
      <c r="PFP72" s="39"/>
      <c r="PFQ72" s="39"/>
      <c r="PFR72" s="39"/>
      <c r="PFS72" s="39"/>
      <c r="PFT72" s="39"/>
      <c r="PFU72" s="39"/>
      <c r="PFV72" s="39"/>
      <c r="PFW72" s="39"/>
      <c r="PFX72" s="39"/>
      <c r="PFY72" s="39"/>
      <c r="PFZ72" s="39"/>
      <c r="PGA72" s="39"/>
      <c r="PGB72" s="39"/>
      <c r="PGC72" s="39"/>
      <c r="PGD72" s="39"/>
      <c r="PGE72" s="39"/>
      <c r="PGF72" s="39"/>
      <c r="PGG72" s="39"/>
      <c r="PGH72" s="39"/>
      <c r="PGI72" s="39"/>
      <c r="PGJ72" s="39"/>
      <c r="PGK72" s="39"/>
      <c r="PGL72" s="39"/>
      <c r="PGM72" s="39"/>
      <c r="PGN72" s="39"/>
      <c r="PGO72" s="39"/>
      <c r="PGP72" s="39"/>
      <c r="PGQ72" s="39"/>
      <c r="PGR72" s="39"/>
      <c r="PGS72" s="39"/>
      <c r="PGT72" s="39"/>
      <c r="PGU72" s="39"/>
      <c r="PGV72" s="39"/>
      <c r="PGW72" s="39"/>
      <c r="PGX72" s="39"/>
      <c r="PGY72" s="39"/>
      <c r="PGZ72" s="39"/>
      <c r="PHA72" s="39"/>
      <c r="PHB72" s="39"/>
      <c r="PHC72" s="39"/>
      <c r="PHD72" s="39"/>
      <c r="PHE72" s="39"/>
      <c r="PHF72" s="39"/>
      <c r="PHG72" s="39"/>
      <c r="PHH72" s="39"/>
      <c r="PHI72" s="39"/>
      <c r="PHJ72" s="39"/>
      <c r="PHK72" s="39"/>
      <c r="PHL72" s="39"/>
      <c r="PHM72" s="39"/>
      <c r="PHN72" s="39"/>
      <c r="PHO72" s="39"/>
      <c r="PHP72" s="39"/>
      <c r="PHQ72" s="39"/>
      <c r="PHR72" s="39"/>
      <c r="PHS72" s="39"/>
      <c r="PHT72" s="39"/>
      <c r="PHU72" s="39"/>
      <c r="PHV72" s="39"/>
      <c r="PHW72" s="39"/>
      <c r="PHX72" s="39"/>
      <c r="PHY72" s="39"/>
      <c r="PHZ72" s="39"/>
      <c r="PIA72" s="39"/>
      <c r="PIB72" s="39"/>
      <c r="PIC72" s="39"/>
      <c r="PID72" s="39"/>
      <c r="PIE72" s="39"/>
      <c r="PIF72" s="39"/>
      <c r="PIG72" s="39"/>
      <c r="PIH72" s="39"/>
      <c r="PII72" s="39"/>
      <c r="PIJ72" s="39"/>
      <c r="PIK72" s="39"/>
      <c r="PIL72" s="39"/>
      <c r="PIM72" s="39"/>
      <c r="PIN72" s="39"/>
      <c r="PIO72" s="39"/>
      <c r="PIP72" s="39"/>
      <c r="PIQ72" s="39"/>
      <c r="PIR72" s="39"/>
      <c r="PIS72" s="39"/>
      <c r="PIT72" s="39"/>
      <c r="PIU72" s="39"/>
      <c r="PIV72" s="39"/>
      <c r="PIW72" s="39"/>
      <c r="PIX72" s="39"/>
      <c r="PIY72" s="39"/>
      <c r="PIZ72" s="39"/>
      <c r="PJA72" s="39"/>
      <c r="PJB72" s="39"/>
      <c r="PJC72" s="39"/>
      <c r="PJD72" s="39"/>
      <c r="PJE72" s="39"/>
      <c r="PJF72" s="39"/>
      <c r="PJG72" s="39"/>
      <c r="PJH72" s="39"/>
      <c r="PJI72" s="39"/>
      <c r="PJJ72" s="39"/>
      <c r="PJK72" s="39"/>
      <c r="PJL72" s="39"/>
      <c r="PJM72" s="39"/>
      <c r="PJN72" s="39"/>
      <c r="PJO72" s="39"/>
      <c r="PJP72" s="39"/>
      <c r="PJQ72" s="39"/>
      <c r="PJR72" s="39"/>
      <c r="PJS72" s="39"/>
      <c r="PJT72" s="39"/>
      <c r="PJU72" s="39"/>
      <c r="PJV72" s="39"/>
      <c r="PJW72" s="39"/>
      <c r="PJX72" s="39"/>
      <c r="PJY72" s="39"/>
      <c r="PJZ72" s="39"/>
      <c r="PKA72" s="39"/>
      <c r="PKB72" s="39"/>
      <c r="PKC72" s="39"/>
      <c r="PKD72" s="39"/>
      <c r="PKE72" s="39"/>
      <c r="PKF72" s="39"/>
      <c r="PKG72" s="39"/>
      <c r="PKH72" s="39"/>
      <c r="PKI72" s="39"/>
      <c r="PKJ72" s="39"/>
      <c r="PKK72" s="39"/>
      <c r="PKL72" s="39"/>
      <c r="PKM72" s="39"/>
      <c r="PKN72" s="39"/>
      <c r="PKO72" s="39"/>
      <c r="PKP72" s="39"/>
      <c r="PKQ72" s="39"/>
      <c r="PKR72" s="39"/>
      <c r="PKS72" s="39"/>
      <c r="PKT72" s="39"/>
      <c r="PKU72" s="39"/>
      <c r="PKV72" s="39"/>
      <c r="PKW72" s="39"/>
      <c r="PKX72" s="39"/>
      <c r="PKY72" s="39"/>
      <c r="PKZ72" s="39"/>
      <c r="PLA72" s="39"/>
      <c r="PLB72" s="39"/>
      <c r="PLC72" s="39"/>
      <c r="PLD72" s="39"/>
      <c r="PLE72" s="39"/>
      <c r="PLF72" s="39"/>
      <c r="PLG72" s="39"/>
      <c r="PLH72" s="39"/>
      <c r="PLI72" s="39"/>
      <c r="PLJ72" s="39"/>
      <c r="PLK72" s="39"/>
      <c r="PLL72" s="39"/>
      <c r="PLM72" s="39"/>
      <c r="PLN72" s="39"/>
      <c r="PLO72" s="39"/>
      <c r="PLP72" s="39"/>
      <c r="PLQ72" s="39"/>
      <c r="PLR72" s="39"/>
      <c r="PLS72" s="39"/>
      <c r="PLT72" s="39"/>
      <c r="PLU72" s="39"/>
      <c r="PLV72" s="39"/>
      <c r="PLW72" s="39"/>
      <c r="PLX72" s="39"/>
      <c r="PLY72" s="39"/>
      <c r="PLZ72" s="39"/>
      <c r="PMA72" s="39"/>
      <c r="PMB72" s="39"/>
      <c r="PMC72" s="39"/>
      <c r="PMD72" s="39"/>
      <c r="PME72" s="39"/>
      <c r="PMF72" s="39"/>
      <c r="PMG72" s="39"/>
      <c r="PMH72" s="39"/>
      <c r="PMI72" s="39"/>
      <c r="PMJ72" s="39"/>
      <c r="PMK72" s="39"/>
      <c r="PML72" s="39"/>
      <c r="PMM72" s="39"/>
      <c r="PMN72" s="39"/>
      <c r="PMO72" s="39"/>
      <c r="PMP72" s="39"/>
      <c r="PMQ72" s="39"/>
      <c r="PMR72" s="39"/>
      <c r="PMS72" s="39"/>
      <c r="PMT72" s="39"/>
      <c r="PMU72" s="39"/>
      <c r="PMV72" s="39"/>
      <c r="PMW72" s="39"/>
      <c r="PMX72" s="39"/>
      <c r="PMY72" s="39"/>
      <c r="PMZ72" s="39"/>
      <c r="PNA72" s="39"/>
      <c r="PNB72" s="39"/>
      <c r="PNC72" s="39"/>
      <c r="PND72" s="39"/>
      <c r="PNE72" s="39"/>
      <c r="PNF72" s="39"/>
      <c r="PNG72" s="39"/>
      <c r="PNH72" s="39"/>
      <c r="PNI72" s="39"/>
      <c r="PNJ72" s="39"/>
      <c r="PNK72" s="39"/>
      <c r="PNL72" s="39"/>
      <c r="PNM72" s="39"/>
      <c r="PNN72" s="39"/>
      <c r="PNO72" s="39"/>
      <c r="PNP72" s="39"/>
      <c r="PNQ72" s="39"/>
      <c r="PNR72" s="39"/>
      <c r="PNS72" s="39"/>
      <c r="PNT72" s="39"/>
      <c r="PNU72" s="39"/>
      <c r="PNV72" s="39"/>
      <c r="PNW72" s="39"/>
      <c r="PNX72" s="39"/>
      <c r="PNY72" s="39"/>
      <c r="PNZ72" s="39"/>
      <c r="POA72" s="39"/>
      <c r="POB72" s="39"/>
      <c r="POC72" s="39"/>
      <c r="POD72" s="39"/>
      <c r="POE72" s="39"/>
      <c r="POF72" s="39"/>
      <c r="POG72" s="39"/>
      <c r="POH72" s="39"/>
      <c r="POI72" s="39"/>
      <c r="POJ72" s="39"/>
      <c r="POK72" s="39"/>
      <c r="POL72" s="39"/>
      <c r="POM72" s="39"/>
      <c r="PON72" s="39"/>
      <c r="POO72" s="39"/>
      <c r="POP72" s="39"/>
      <c r="POQ72" s="39"/>
      <c r="POR72" s="39"/>
      <c r="POS72" s="39"/>
      <c r="POT72" s="39"/>
      <c r="POU72" s="39"/>
      <c r="POV72" s="39"/>
      <c r="POW72" s="39"/>
      <c r="POX72" s="39"/>
      <c r="POY72" s="39"/>
      <c r="POZ72" s="39"/>
      <c r="PPA72" s="39"/>
      <c r="PPB72" s="39"/>
      <c r="PPC72" s="39"/>
      <c r="PPD72" s="39"/>
      <c r="PPE72" s="39"/>
      <c r="PPF72" s="39"/>
      <c r="PPG72" s="39"/>
      <c r="PPH72" s="39"/>
      <c r="PPI72" s="39"/>
      <c r="PPJ72" s="39"/>
      <c r="PPK72" s="39"/>
      <c r="PPL72" s="39"/>
      <c r="PPM72" s="39"/>
      <c r="PPN72" s="39"/>
      <c r="PPO72" s="39"/>
      <c r="PPP72" s="39"/>
      <c r="PPQ72" s="39"/>
      <c r="PPR72" s="39"/>
      <c r="PPS72" s="39"/>
      <c r="PPT72" s="39"/>
      <c r="PPU72" s="39"/>
      <c r="PPV72" s="39"/>
      <c r="PPW72" s="39"/>
      <c r="PPX72" s="39"/>
      <c r="PPY72" s="39"/>
      <c r="PPZ72" s="39"/>
      <c r="PQA72" s="39"/>
      <c r="PQB72" s="39"/>
      <c r="PQC72" s="39"/>
      <c r="PQD72" s="39"/>
      <c r="PQE72" s="39"/>
      <c r="PQF72" s="39"/>
      <c r="PQG72" s="39"/>
      <c r="PQH72" s="39"/>
      <c r="PQI72" s="39"/>
      <c r="PQJ72" s="39"/>
      <c r="PQK72" s="39"/>
      <c r="PQL72" s="39"/>
      <c r="PQM72" s="39"/>
      <c r="PQN72" s="39"/>
      <c r="PQO72" s="39"/>
      <c r="PQP72" s="39"/>
      <c r="PQQ72" s="39"/>
      <c r="PQR72" s="39"/>
      <c r="PQS72" s="39"/>
      <c r="PQT72" s="39"/>
      <c r="PQU72" s="39"/>
      <c r="PQV72" s="39"/>
      <c r="PQW72" s="39"/>
      <c r="PQX72" s="39"/>
      <c r="PQY72" s="39"/>
      <c r="PQZ72" s="39"/>
      <c r="PRA72" s="39"/>
      <c r="PRB72" s="39"/>
      <c r="PRC72" s="39"/>
      <c r="PRD72" s="39"/>
      <c r="PRE72" s="39"/>
      <c r="PRF72" s="39"/>
      <c r="PRG72" s="39"/>
      <c r="PRH72" s="39"/>
      <c r="PRI72" s="39"/>
      <c r="PRJ72" s="39"/>
      <c r="PRK72" s="39"/>
      <c r="PRL72" s="39"/>
      <c r="PRM72" s="39"/>
      <c r="PRN72" s="39"/>
      <c r="PRO72" s="39"/>
      <c r="PRP72" s="39"/>
      <c r="PRQ72" s="39"/>
      <c r="PRR72" s="39"/>
      <c r="PRS72" s="39"/>
      <c r="PRT72" s="39"/>
      <c r="PRU72" s="39"/>
      <c r="PRV72" s="39"/>
      <c r="PRW72" s="39"/>
      <c r="PRX72" s="39"/>
      <c r="PRY72" s="39"/>
      <c r="PRZ72" s="39"/>
      <c r="PSA72" s="39"/>
      <c r="PSB72" s="39"/>
      <c r="PSC72" s="39"/>
      <c r="PSD72" s="39"/>
      <c r="PSE72" s="39"/>
      <c r="PSF72" s="39"/>
      <c r="PSG72" s="39"/>
      <c r="PSH72" s="39"/>
      <c r="PSI72" s="39"/>
      <c r="PSJ72" s="39"/>
      <c r="PSK72" s="39"/>
      <c r="PSL72" s="39"/>
      <c r="PSM72" s="39"/>
      <c r="PSN72" s="39"/>
      <c r="PSO72" s="39"/>
      <c r="PSP72" s="39"/>
      <c r="PSQ72" s="39"/>
      <c r="PSR72" s="39"/>
      <c r="PSS72" s="39"/>
      <c r="PST72" s="39"/>
      <c r="PSU72" s="39"/>
      <c r="PSV72" s="39"/>
      <c r="PSW72" s="39"/>
      <c r="PSX72" s="39"/>
      <c r="PSY72" s="39"/>
      <c r="PSZ72" s="39"/>
      <c r="PTA72" s="39"/>
      <c r="PTB72" s="39"/>
      <c r="PTC72" s="39"/>
      <c r="PTD72" s="39"/>
      <c r="PTE72" s="39"/>
      <c r="PTF72" s="39"/>
      <c r="PTG72" s="39"/>
      <c r="PTH72" s="39"/>
      <c r="PTI72" s="39"/>
      <c r="PTJ72" s="39"/>
      <c r="PTK72" s="39"/>
      <c r="PTL72" s="39"/>
      <c r="PTM72" s="39"/>
      <c r="PTN72" s="39"/>
      <c r="PTO72" s="39"/>
      <c r="PTP72" s="39"/>
      <c r="PTQ72" s="39"/>
      <c r="PTR72" s="39"/>
      <c r="PTS72" s="39"/>
      <c r="PTT72" s="39"/>
      <c r="PTU72" s="39"/>
      <c r="PTV72" s="39"/>
      <c r="PTW72" s="39"/>
      <c r="PTX72" s="39"/>
      <c r="PTY72" s="39"/>
      <c r="PTZ72" s="39"/>
      <c r="PUA72" s="39"/>
      <c r="PUB72" s="39"/>
      <c r="PUC72" s="39"/>
      <c r="PUD72" s="39"/>
      <c r="PUE72" s="39"/>
      <c r="PUF72" s="39"/>
      <c r="PUG72" s="39"/>
      <c r="PUH72" s="39"/>
      <c r="PUI72" s="39"/>
      <c r="PUJ72" s="39"/>
      <c r="PUK72" s="39"/>
      <c r="PUL72" s="39"/>
      <c r="PUM72" s="39"/>
      <c r="PUN72" s="39"/>
      <c r="PUO72" s="39"/>
      <c r="PUP72" s="39"/>
      <c r="PUQ72" s="39"/>
      <c r="PUR72" s="39"/>
      <c r="PUS72" s="39"/>
      <c r="PUT72" s="39"/>
      <c r="PUU72" s="39"/>
      <c r="PUV72" s="39"/>
      <c r="PUW72" s="39"/>
      <c r="PUX72" s="39"/>
      <c r="PUY72" s="39"/>
      <c r="PUZ72" s="39"/>
      <c r="PVA72" s="39"/>
      <c r="PVB72" s="39"/>
      <c r="PVC72" s="39"/>
      <c r="PVD72" s="39"/>
      <c r="PVE72" s="39"/>
      <c r="PVF72" s="39"/>
      <c r="PVG72" s="39"/>
      <c r="PVH72" s="39"/>
      <c r="PVI72" s="39"/>
      <c r="PVJ72" s="39"/>
      <c r="PVK72" s="39"/>
      <c r="PVL72" s="39"/>
      <c r="PVM72" s="39"/>
      <c r="PVN72" s="39"/>
      <c r="PVO72" s="39"/>
      <c r="PVP72" s="39"/>
      <c r="PVQ72" s="39"/>
      <c r="PVR72" s="39"/>
      <c r="PVS72" s="39"/>
      <c r="PVT72" s="39"/>
      <c r="PVU72" s="39"/>
      <c r="PVV72" s="39"/>
      <c r="PVW72" s="39"/>
      <c r="PVX72" s="39"/>
      <c r="PVY72" s="39"/>
      <c r="PVZ72" s="39"/>
      <c r="PWA72" s="39"/>
      <c r="PWB72" s="39"/>
      <c r="PWC72" s="39"/>
      <c r="PWD72" s="39"/>
      <c r="PWE72" s="39"/>
      <c r="PWF72" s="39"/>
      <c r="PWG72" s="39"/>
      <c r="PWH72" s="39"/>
      <c r="PWI72" s="39"/>
      <c r="PWJ72" s="39"/>
      <c r="PWK72" s="39"/>
      <c r="PWL72" s="39"/>
      <c r="PWM72" s="39"/>
      <c r="PWN72" s="39"/>
      <c r="PWO72" s="39"/>
      <c r="PWP72" s="39"/>
      <c r="PWQ72" s="39"/>
      <c r="PWR72" s="39"/>
      <c r="PWS72" s="39"/>
      <c r="PWT72" s="39"/>
      <c r="PWU72" s="39"/>
      <c r="PWV72" s="39"/>
      <c r="PWW72" s="39"/>
      <c r="PWX72" s="39"/>
      <c r="PWY72" s="39"/>
      <c r="PWZ72" s="39"/>
      <c r="PXA72" s="39"/>
      <c r="PXB72" s="39"/>
      <c r="PXC72" s="39"/>
      <c r="PXD72" s="39"/>
      <c r="PXE72" s="39"/>
      <c r="PXF72" s="39"/>
      <c r="PXG72" s="39"/>
      <c r="PXH72" s="39"/>
      <c r="PXI72" s="39"/>
      <c r="PXJ72" s="39"/>
      <c r="PXK72" s="39"/>
      <c r="PXL72" s="39"/>
      <c r="PXM72" s="39"/>
      <c r="PXN72" s="39"/>
      <c r="PXO72" s="39"/>
      <c r="PXP72" s="39"/>
      <c r="PXQ72" s="39"/>
      <c r="PXR72" s="39"/>
      <c r="PXS72" s="39"/>
      <c r="PXT72" s="39"/>
      <c r="PXU72" s="39"/>
      <c r="PXV72" s="39"/>
      <c r="PXW72" s="39"/>
      <c r="PXX72" s="39"/>
      <c r="PXY72" s="39"/>
      <c r="PXZ72" s="39"/>
      <c r="PYA72" s="39"/>
      <c r="PYB72" s="39"/>
      <c r="PYC72" s="39"/>
      <c r="PYD72" s="39"/>
      <c r="PYE72" s="39"/>
      <c r="PYF72" s="39"/>
      <c r="PYG72" s="39"/>
      <c r="PYH72" s="39"/>
      <c r="PYI72" s="39"/>
      <c r="PYJ72" s="39"/>
      <c r="PYK72" s="39"/>
      <c r="PYL72" s="39"/>
      <c r="PYM72" s="39"/>
      <c r="PYN72" s="39"/>
      <c r="PYO72" s="39"/>
      <c r="PYP72" s="39"/>
      <c r="PYQ72" s="39"/>
      <c r="PYR72" s="39"/>
      <c r="PYS72" s="39"/>
      <c r="PYT72" s="39"/>
      <c r="PYU72" s="39"/>
      <c r="PYV72" s="39"/>
      <c r="PYW72" s="39"/>
      <c r="PYX72" s="39"/>
      <c r="PYY72" s="39"/>
      <c r="PYZ72" s="39"/>
      <c r="PZA72" s="39"/>
      <c r="PZB72" s="39"/>
      <c r="PZC72" s="39"/>
      <c r="PZD72" s="39"/>
      <c r="PZE72" s="39"/>
      <c r="PZF72" s="39"/>
      <c r="PZG72" s="39"/>
      <c r="PZH72" s="39"/>
      <c r="PZI72" s="39"/>
      <c r="PZJ72" s="39"/>
      <c r="PZK72" s="39"/>
      <c r="PZL72" s="39"/>
      <c r="PZM72" s="39"/>
      <c r="PZN72" s="39"/>
      <c r="PZO72" s="39"/>
      <c r="PZP72" s="39"/>
      <c r="PZQ72" s="39"/>
      <c r="PZR72" s="39"/>
      <c r="PZS72" s="39"/>
      <c r="PZT72" s="39"/>
      <c r="PZU72" s="39"/>
      <c r="PZV72" s="39"/>
      <c r="PZW72" s="39"/>
      <c r="PZX72" s="39"/>
      <c r="PZY72" s="39"/>
      <c r="PZZ72" s="39"/>
      <c r="QAA72" s="39"/>
      <c r="QAB72" s="39"/>
      <c r="QAC72" s="39"/>
      <c r="QAD72" s="39"/>
      <c r="QAE72" s="39"/>
      <c r="QAF72" s="39"/>
      <c r="QAG72" s="39"/>
      <c r="QAH72" s="39"/>
      <c r="QAI72" s="39"/>
      <c r="QAJ72" s="39"/>
      <c r="QAK72" s="39"/>
      <c r="QAL72" s="39"/>
      <c r="QAM72" s="39"/>
      <c r="QAN72" s="39"/>
      <c r="QAO72" s="39"/>
      <c r="QAP72" s="39"/>
      <c r="QAQ72" s="39"/>
      <c r="QAR72" s="39"/>
      <c r="QAS72" s="39"/>
      <c r="QAT72" s="39"/>
      <c r="QAU72" s="39"/>
      <c r="QAV72" s="39"/>
      <c r="QAW72" s="39"/>
      <c r="QAX72" s="39"/>
      <c r="QAY72" s="39"/>
      <c r="QAZ72" s="39"/>
      <c r="QBA72" s="39"/>
      <c r="QBB72" s="39"/>
      <c r="QBC72" s="39"/>
      <c r="QBD72" s="39"/>
      <c r="QBE72" s="39"/>
      <c r="QBF72" s="39"/>
      <c r="QBG72" s="39"/>
      <c r="QBH72" s="39"/>
      <c r="QBI72" s="39"/>
      <c r="QBJ72" s="39"/>
      <c r="QBK72" s="39"/>
      <c r="QBL72" s="39"/>
      <c r="QBM72" s="39"/>
      <c r="QBN72" s="39"/>
      <c r="QBO72" s="39"/>
      <c r="QBP72" s="39"/>
      <c r="QBQ72" s="39"/>
      <c r="QBR72" s="39"/>
      <c r="QBS72" s="39"/>
      <c r="QBT72" s="39"/>
      <c r="QBU72" s="39"/>
      <c r="QBV72" s="39"/>
      <c r="QBW72" s="39"/>
      <c r="QBX72" s="39"/>
      <c r="QBY72" s="39"/>
      <c r="QBZ72" s="39"/>
      <c r="QCA72" s="39"/>
      <c r="QCB72" s="39"/>
      <c r="QCC72" s="39"/>
      <c r="QCD72" s="39"/>
      <c r="QCE72" s="39"/>
      <c r="QCF72" s="39"/>
      <c r="QCG72" s="39"/>
      <c r="QCH72" s="39"/>
      <c r="QCI72" s="39"/>
      <c r="QCJ72" s="39"/>
      <c r="QCK72" s="39"/>
      <c r="QCL72" s="39"/>
      <c r="QCM72" s="39"/>
      <c r="QCN72" s="39"/>
      <c r="QCO72" s="39"/>
      <c r="QCP72" s="39"/>
      <c r="QCQ72" s="39"/>
      <c r="QCR72" s="39"/>
      <c r="QCS72" s="39"/>
      <c r="QCT72" s="39"/>
      <c r="QCU72" s="39"/>
      <c r="QCV72" s="39"/>
      <c r="QCW72" s="39"/>
      <c r="QCX72" s="39"/>
      <c r="QCY72" s="39"/>
      <c r="QCZ72" s="39"/>
      <c r="QDA72" s="39"/>
      <c r="QDB72" s="39"/>
      <c r="QDC72" s="39"/>
      <c r="QDD72" s="39"/>
      <c r="QDE72" s="39"/>
      <c r="QDF72" s="39"/>
      <c r="QDG72" s="39"/>
      <c r="QDH72" s="39"/>
      <c r="QDI72" s="39"/>
      <c r="QDJ72" s="39"/>
      <c r="QDK72" s="39"/>
      <c r="QDL72" s="39"/>
      <c r="QDM72" s="39"/>
      <c r="QDN72" s="39"/>
      <c r="QDO72" s="39"/>
      <c r="QDP72" s="39"/>
      <c r="QDQ72" s="39"/>
      <c r="QDR72" s="39"/>
      <c r="QDS72" s="39"/>
      <c r="QDT72" s="39"/>
      <c r="QDU72" s="39"/>
      <c r="QDV72" s="39"/>
      <c r="QDW72" s="39"/>
      <c r="QDX72" s="39"/>
      <c r="QDY72" s="39"/>
      <c r="QDZ72" s="39"/>
      <c r="QEA72" s="39"/>
      <c r="QEB72" s="39"/>
      <c r="QEC72" s="39"/>
      <c r="QED72" s="39"/>
      <c r="QEE72" s="39"/>
      <c r="QEF72" s="39"/>
      <c r="QEG72" s="39"/>
      <c r="QEH72" s="39"/>
      <c r="QEI72" s="39"/>
      <c r="QEJ72" s="39"/>
      <c r="QEK72" s="39"/>
      <c r="QEL72" s="39"/>
      <c r="QEM72" s="39"/>
      <c r="QEN72" s="39"/>
      <c r="QEO72" s="39"/>
      <c r="QEP72" s="39"/>
      <c r="QEQ72" s="39"/>
      <c r="QER72" s="39"/>
      <c r="QES72" s="39"/>
      <c r="QET72" s="39"/>
      <c r="QEU72" s="39"/>
      <c r="QEV72" s="39"/>
      <c r="QEW72" s="39"/>
      <c r="QEX72" s="39"/>
      <c r="QEY72" s="39"/>
      <c r="QEZ72" s="39"/>
      <c r="QFA72" s="39"/>
      <c r="QFB72" s="39"/>
      <c r="QFC72" s="39"/>
      <c r="QFD72" s="39"/>
      <c r="QFE72" s="39"/>
      <c r="QFF72" s="39"/>
      <c r="QFG72" s="39"/>
      <c r="QFH72" s="39"/>
      <c r="QFI72" s="39"/>
      <c r="QFJ72" s="39"/>
      <c r="QFK72" s="39"/>
      <c r="QFL72" s="39"/>
      <c r="QFM72" s="39"/>
      <c r="QFN72" s="39"/>
      <c r="QFO72" s="39"/>
      <c r="QFP72" s="39"/>
      <c r="QFQ72" s="39"/>
      <c r="QFR72" s="39"/>
      <c r="QFS72" s="39"/>
      <c r="QFT72" s="39"/>
      <c r="QFU72" s="39"/>
      <c r="QFV72" s="39"/>
      <c r="QFW72" s="39"/>
      <c r="QFX72" s="39"/>
      <c r="QFY72" s="39"/>
      <c r="QFZ72" s="39"/>
      <c r="QGA72" s="39"/>
      <c r="QGB72" s="39"/>
      <c r="QGC72" s="39"/>
      <c r="QGD72" s="39"/>
      <c r="QGE72" s="39"/>
      <c r="QGF72" s="39"/>
      <c r="QGG72" s="39"/>
      <c r="QGH72" s="39"/>
      <c r="QGI72" s="39"/>
      <c r="QGJ72" s="39"/>
      <c r="QGK72" s="39"/>
      <c r="QGL72" s="39"/>
      <c r="QGM72" s="39"/>
      <c r="QGN72" s="39"/>
      <c r="QGO72" s="39"/>
      <c r="QGP72" s="39"/>
      <c r="QGQ72" s="39"/>
      <c r="QGR72" s="39"/>
      <c r="QGS72" s="39"/>
      <c r="QGT72" s="39"/>
      <c r="QGU72" s="39"/>
      <c r="QGV72" s="39"/>
      <c r="QGW72" s="39"/>
      <c r="QGX72" s="39"/>
      <c r="QGY72" s="39"/>
      <c r="QGZ72" s="39"/>
      <c r="QHA72" s="39"/>
      <c r="QHB72" s="39"/>
      <c r="QHC72" s="39"/>
      <c r="QHD72" s="39"/>
      <c r="QHE72" s="39"/>
      <c r="QHF72" s="39"/>
      <c r="QHG72" s="39"/>
      <c r="QHH72" s="39"/>
      <c r="QHI72" s="39"/>
      <c r="QHJ72" s="39"/>
      <c r="QHK72" s="39"/>
      <c r="QHL72" s="39"/>
      <c r="QHM72" s="39"/>
      <c r="QHN72" s="39"/>
      <c r="QHO72" s="39"/>
      <c r="QHP72" s="39"/>
      <c r="QHQ72" s="39"/>
      <c r="QHR72" s="39"/>
      <c r="QHS72" s="39"/>
      <c r="QHT72" s="39"/>
      <c r="QHU72" s="39"/>
      <c r="QHV72" s="39"/>
      <c r="QHW72" s="39"/>
      <c r="QHX72" s="39"/>
      <c r="QHY72" s="39"/>
      <c r="QHZ72" s="39"/>
      <c r="QIA72" s="39"/>
      <c r="QIB72" s="39"/>
      <c r="QIC72" s="39"/>
      <c r="QID72" s="39"/>
      <c r="QIE72" s="39"/>
      <c r="QIF72" s="39"/>
      <c r="QIG72" s="39"/>
      <c r="QIH72" s="39"/>
      <c r="QII72" s="39"/>
      <c r="QIJ72" s="39"/>
      <c r="QIK72" s="39"/>
      <c r="QIL72" s="39"/>
      <c r="QIM72" s="39"/>
      <c r="QIN72" s="39"/>
      <c r="QIO72" s="39"/>
      <c r="QIP72" s="39"/>
      <c r="QIQ72" s="39"/>
      <c r="QIR72" s="39"/>
      <c r="QIS72" s="39"/>
      <c r="QIT72" s="39"/>
      <c r="QIU72" s="39"/>
      <c r="QIV72" s="39"/>
      <c r="QIW72" s="39"/>
      <c r="QIX72" s="39"/>
      <c r="QIY72" s="39"/>
      <c r="QIZ72" s="39"/>
      <c r="QJA72" s="39"/>
      <c r="QJB72" s="39"/>
      <c r="QJC72" s="39"/>
      <c r="QJD72" s="39"/>
      <c r="QJE72" s="39"/>
      <c r="QJF72" s="39"/>
      <c r="QJG72" s="39"/>
      <c r="QJH72" s="39"/>
      <c r="QJI72" s="39"/>
      <c r="QJJ72" s="39"/>
      <c r="QJK72" s="39"/>
      <c r="QJL72" s="39"/>
      <c r="QJM72" s="39"/>
      <c r="QJN72" s="39"/>
      <c r="QJO72" s="39"/>
      <c r="QJP72" s="39"/>
      <c r="QJQ72" s="39"/>
      <c r="QJR72" s="39"/>
      <c r="QJS72" s="39"/>
      <c r="QJT72" s="39"/>
      <c r="QJU72" s="39"/>
      <c r="QJV72" s="39"/>
      <c r="QJW72" s="39"/>
      <c r="QJX72" s="39"/>
      <c r="QJY72" s="39"/>
      <c r="QJZ72" s="39"/>
      <c r="QKA72" s="39"/>
      <c r="QKB72" s="39"/>
      <c r="QKC72" s="39"/>
      <c r="QKD72" s="39"/>
      <c r="QKE72" s="39"/>
      <c r="QKF72" s="39"/>
      <c r="QKG72" s="39"/>
      <c r="QKH72" s="39"/>
      <c r="QKI72" s="39"/>
      <c r="QKJ72" s="39"/>
      <c r="QKK72" s="39"/>
      <c r="QKL72" s="39"/>
      <c r="QKM72" s="39"/>
      <c r="QKN72" s="39"/>
      <c r="QKO72" s="39"/>
      <c r="QKP72" s="39"/>
      <c r="QKQ72" s="39"/>
      <c r="QKR72" s="39"/>
      <c r="QKS72" s="39"/>
      <c r="QKT72" s="39"/>
      <c r="QKU72" s="39"/>
      <c r="QKV72" s="39"/>
      <c r="QKW72" s="39"/>
      <c r="QKX72" s="39"/>
      <c r="QKY72" s="39"/>
      <c r="QKZ72" s="39"/>
      <c r="QLA72" s="39"/>
      <c r="QLB72" s="39"/>
      <c r="QLC72" s="39"/>
      <c r="QLD72" s="39"/>
      <c r="QLE72" s="39"/>
      <c r="QLF72" s="39"/>
      <c r="QLG72" s="39"/>
      <c r="QLH72" s="39"/>
      <c r="QLI72" s="39"/>
      <c r="QLJ72" s="39"/>
      <c r="QLK72" s="39"/>
      <c r="QLL72" s="39"/>
      <c r="QLM72" s="39"/>
      <c r="QLN72" s="39"/>
      <c r="QLO72" s="39"/>
      <c r="QLP72" s="39"/>
      <c r="QLQ72" s="39"/>
      <c r="QLR72" s="39"/>
      <c r="QLS72" s="39"/>
      <c r="QLT72" s="39"/>
      <c r="QLU72" s="39"/>
      <c r="QLV72" s="39"/>
      <c r="QLW72" s="39"/>
      <c r="QLX72" s="39"/>
      <c r="QLY72" s="39"/>
      <c r="QLZ72" s="39"/>
      <c r="QMA72" s="39"/>
      <c r="QMB72" s="39"/>
      <c r="QMC72" s="39"/>
      <c r="QMD72" s="39"/>
      <c r="QME72" s="39"/>
      <c r="QMF72" s="39"/>
      <c r="QMG72" s="39"/>
      <c r="QMH72" s="39"/>
      <c r="QMI72" s="39"/>
      <c r="QMJ72" s="39"/>
      <c r="QMK72" s="39"/>
      <c r="QML72" s="39"/>
      <c r="QMM72" s="39"/>
      <c r="QMN72" s="39"/>
      <c r="QMO72" s="39"/>
      <c r="QMP72" s="39"/>
      <c r="QMQ72" s="39"/>
      <c r="QMR72" s="39"/>
      <c r="QMS72" s="39"/>
      <c r="QMT72" s="39"/>
      <c r="QMU72" s="39"/>
      <c r="QMV72" s="39"/>
      <c r="QMW72" s="39"/>
      <c r="QMX72" s="39"/>
      <c r="QMY72" s="39"/>
      <c r="QMZ72" s="39"/>
      <c r="QNA72" s="39"/>
      <c r="QNB72" s="39"/>
      <c r="QNC72" s="39"/>
      <c r="QND72" s="39"/>
      <c r="QNE72" s="39"/>
      <c r="QNF72" s="39"/>
      <c r="QNG72" s="39"/>
      <c r="QNH72" s="39"/>
      <c r="QNI72" s="39"/>
      <c r="QNJ72" s="39"/>
      <c r="QNK72" s="39"/>
      <c r="QNL72" s="39"/>
      <c r="QNM72" s="39"/>
      <c r="QNN72" s="39"/>
      <c r="QNO72" s="39"/>
      <c r="QNP72" s="39"/>
      <c r="QNQ72" s="39"/>
      <c r="QNR72" s="39"/>
      <c r="QNS72" s="39"/>
      <c r="QNT72" s="39"/>
      <c r="QNU72" s="39"/>
      <c r="QNV72" s="39"/>
      <c r="QNW72" s="39"/>
      <c r="QNX72" s="39"/>
      <c r="QNY72" s="39"/>
      <c r="QNZ72" s="39"/>
      <c r="QOA72" s="39"/>
      <c r="QOB72" s="39"/>
      <c r="QOC72" s="39"/>
      <c r="QOD72" s="39"/>
      <c r="QOE72" s="39"/>
      <c r="QOF72" s="39"/>
      <c r="QOG72" s="39"/>
      <c r="QOH72" s="39"/>
      <c r="QOI72" s="39"/>
      <c r="QOJ72" s="39"/>
      <c r="QOK72" s="39"/>
      <c r="QOL72" s="39"/>
      <c r="QOM72" s="39"/>
      <c r="QON72" s="39"/>
      <c r="QOO72" s="39"/>
      <c r="QOP72" s="39"/>
      <c r="QOQ72" s="39"/>
      <c r="QOR72" s="39"/>
      <c r="QOS72" s="39"/>
      <c r="QOT72" s="39"/>
      <c r="QOU72" s="39"/>
      <c r="QOV72" s="39"/>
      <c r="QOW72" s="39"/>
      <c r="QOX72" s="39"/>
      <c r="QOY72" s="39"/>
      <c r="QOZ72" s="39"/>
      <c r="QPA72" s="39"/>
      <c r="QPB72" s="39"/>
      <c r="QPC72" s="39"/>
      <c r="QPD72" s="39"/>
      <c r="QPE72" s="39"/>
      <c r="QPF72" s="39"/>
      <c r="QPG72" s="39"/>
      <c r="QPH72" s="39"/>
      <c r="QPI72" s="39"/>
      <c r="QPJ72" s="39"/>
      <c r="QPK72" s="39"/>
      <c r="QPL72" s="39"/>
      <c r="QPM72" s="39"/>
      <c r="QPN72" s="39"/>
      <c r="QPO72" s="39"/>
      <c r="QPP72" s="39"/>
      <c r="QPQ72" s="39"/>
      <c r="QPR72" s="39"/>
      <c r="QPS72" s="39"/>
      <c r="QPT72" s="39"/>
      <c r="QPU72" s="39"/>
      <c r="QPV72" s="39"/>
      <c r="QPW72" s="39"/>
      <c r="QPX72" s="39"/>
      <c r="QPY72" s="39"/>
      <c r="QPZ72" s="39"/>
      <c r="QQA72" s="39"/>
      <c r="QQB72" s="39"/>
      <c r="QQC72" s="39"/>
      <c r="QQD72" s="39"/>
      <c r="QQE72" s="39"/>
      <c r="QQF72" s="39"/>
      <c r="QQG72" s="39"/>
      <c r="QQH72" s="39"/>
      <c r="QQI72" s="39"/>
      <c r="QQJ72" s="39"/>
      <c r="QQK72" s="39"/>
      <c r="QQL72" s="39"/>
      <c r="QQM72" s="39"/>
      <c r="QQN72" s="39"/>
      <c r="QQO72" s="39"/>
      <c r="QQP72" s="39"/>
      <c r="QQQ72" s="39"/>
      <c r="QQR72" s="39"/>
      <c r="QQS72" s="39"/>
      <c r="QQT72" s="39"/>
      <c r="QQU72" s="39"/>
      <c r="QQV72" s="39"/>
      <c r="QQW72" s="39"/>
      <c r="QQX72" s="39"/>
      <c r="QQY72" s="39"/>
      <c r="QQZ72" s="39"/>
      <c r="QRA72" s="39"/>
      <c r="QRB72" s="39"/>
      <c r="QRC72" s="39"/>
      <c r="QRD72" s="39"/>
      <c r="QRE72" s="39"/>
      <c r="QRF72" s="39"/>
      <c r="QRG72" s="39"/>
      <c r="QRH72" s="39"/>
      <c r="QRI72" s="39"/>
      <c r="QRJ72" s="39"/>
      <c r="QRK72" s="39"/>
      <c r="QRL72" s="39"/>
      <c r="QRM72" s="39"/>
      <c r="QRN72" s="39"/>
      <c r="QRO72" s="39"/>
      <c r="QRP72" s="39"/>
      <c r="QRQ72" s="39"/>
      <c r="QRR72" s="39"/>
      <c r="QRS72" s="39"/>
      <c r="QRT72" s="39"/>
      <c r="QRU72" s="39"/>
      <c r="QRV72" s="39"/>
      <c r="QRW72" s="39"/>
      <c r="QRX72" s="39"/>
      <c r="QRY72" s="39"/>
      <c r="QRZ72" s="39"/>
      <c r="QSA72" s="39"/>
      <c r="QSB72" s="39"/>
      <c r="QSC72" s="39"/>
      <c r="QSD72" s="39"/>
      <c r="QSE72" s="39"/>
      <c r="QSF72" s="39"/>
      <c r="QSG72" s="39"/>
      <c r="QSH72" s="39"/>
      <c r="QSI72" s="39"/>
      <c r="QSJ72" s="39"/>
      <c r="QSK72" s="39"/>
      <c r="QSL72" s="39"/>
      <c r="QSM72" s="39"/>
      <c r="QSN72" s="39"/>
      <c r="QSO72" s="39"/>
      <c r="QSP72" s="39"/>
      <c r="QSQ72" s="39"/>
      <c r="QSR72" s="39"/>
      <c r="QSS72" s="39"/>
      <c r="QST72" s="39"/>
      <c r="QSU72" s="39"/>
      <c r="QSV72" s="39"/>
      <c r="QSW72" s="39"/>
      <c r="QSX72" s="39"/>
      <c r="QSY72" s="39"/>
      <c r="QSZ72" s="39"/>
      <c r="QTA72" s="39"/>
      <c r="QTB72" s="39"/>
      <c r="QTC72" s="39"/>
      <c r="QTD72" s="39"/>
      <c r="QTE72" s="39"/>
      <c r="QTF72" s="39"/>
      <c r="QTG72" s="39"/>
      <c r="QTH72" s="39"/>
      <c r="QTI72" s="39"/>
      <c r="QTJ72" s="39"/>
      <c r="QTK72" s="39"/>
      <c r="QTL72" s="39"/>
      <c r="QTM72" s="39"/>
      <c r="QTN72" s="39"/>
      <c r="QTO72" s="39"/>
      <c r="QTP72" s="39"/>
      <c r="QTQ72" s="39"/>
      <c r="QTR72" s="39"/>
      <c r="QTS72" s="39"/>
      <c r="QTT72" s="39"/>
      <c r="QTU72" s="39"/>
      <c r="QTV72" s="39"/>
      <c r="QTW72" s="39"/>
      <c r="QTX72" s="39"/>
      <c r="QTY72" s="39"/>
      <c r="QTZ72" s="39"/>
      <c r="QUA72" s="39"/>
      <c r="QUB72" s="39"/>
      <c r="QUC72" s="39"/>
      <c r="QUD72" s="39"/>
      <c r="QUE72" s="39"/>
      <c r="QUF72" s="39"/>
      <c r="QUG72" s="39"/>
      <c r="QUH72" s="39"/>
      <c r="QUI72" s="39"/>
      <c r="QUJ72" s="39"/>
      <c r="QUK72" s="39"/>
      <c r="QUL72" s="39"/>
      <c r="QUM72" s="39"/>
      <c r="QUN72" s="39"/>
      <c r="QUO72" s="39"/>
      <c r="QUP72" s="39"/>
      <c r="QUQ72" s="39"/>
      <c r="QUR72" s="39"/>
      <c r="QUS72" s="39"/>
      <c r="QUT72" s="39"/>
      <c r="QUU72" s="39"/>
      <c r="QUV72" s="39"/>
      <c r="QUW72" s="39"/>
      <c r="QUX72" s="39"/>
      <c r="QUY72" s="39"/>
      <c r="QUZ72" s="39"/>
      <c r="QVA72" s="39"/>
      <c r="QVB72" s="39"/>
      <c r="QVC72" s="39"/>
      <c r="QVD72" s="39"/>
      <c r="QVE72" s="39"/>
      <c r="QVF72" s="39"/>
      <c r="QVG72" s="39"/>
      <c r="QVH72" s="39"/>
      <c r="QVI72" s="39"/>
      <c r="QVJ72" s="39"/>
      <c r="QVK72" s="39"/>
      <c r="QVL72" s="39"/>
      <c r="QVM72" s="39"/>
      <c r="QVN72" s="39"/>
      <c r="QVO72" s="39"/>
      <c r="QVP72" s="39"/>
      <c r="QVQ72" s="39"/>
      <c r="QVR72" s="39"/>
      <c r="QVS72" s="39"/>
      <c r="QVT72" s="39"/>
      <c r="QVU72" s="39"/>
      <c r="QVV72" s="39"/>
      <c r="QVW72" s="39"/>
      <c r="QVX72" s="39"/>
      <c r="QVY72" s="39"/>
      <c r="QVZ72" s="39"/>
      <c r="QWA72" s="39"/>
      <c r="QWB72" s="39"/>
      <c r="QWC72" s="39"/>
      <c r="QWD72" s="39"/>
      <c r="QWE72" s="39"/>
      <c r="QWF72" s="39"/>
      <c r="QWG72" s="39"/>
      <c r="QWH72" s="39"/>
      <c r="QWI72" s="39"/>
      <c r="QWJ72" s="39"/>
      <c r="QWK72" s="39"/>
      <c r="QWL72" s="39"/>
      <c r="QWM72" s="39"/>
      <c r="QWN72" s="39"/>
      <c r="QWO72" s="39"/>
      <c r="QWP72" s="39"/>
      <c r="QWQ72" s="39"/>
      <c r="QWR72" s="39"/>
      <c r="QWS72" s="39"/>
      <c r="QWT72" s="39"/>
      <c r="QWU72" s="39"/>
      <c r="QWV72" s="39"/>
      <c r="QWW72" s="39"/>
      <c r="QWX72" s="39"/>
      <c r="QWY72" s="39"/>
      <c r="QWZ72" s="39"/>
      <c r="QXA72" s="39"/>
      <c r="QXB72" s="39"/>
      <c r="QXC72" s="39"/>
      <c r="QXD72" s="39"/>
      <c r="QXE72" s="39"/>
      <c r="QXF72" s="39"/>
      <c r="QXG72" s="39"/>
      <c r="QXH72" s="39"/>
      <c r="QXI72" s="39"/>
      <c r="QXJ72" s="39"/>
      <c r="QXK72" s="39"/>
      <c r="QXL72" s="39"/>
      <c r="QXM72" s="39"/>
      <c r="QXN72" s="39"/>
      <c r="QXO72" s="39"/>
      <c r="QXP72" s="39"/>
      <c r="QXQ72" s="39"/>
      <c r="QXR72" s="39"/>
      <c r="QXS72" s="39"/>
      <c r="QXT72" s="39"/>
      <c r="QXU72" s="39"/>
      <c r="QXV72" s="39"/>
      <c r="QXW72" s="39"/>
      <c r="QXX72" s="39"/>
      <c r="QXY72" s="39"/>
      <c r="QXZ72" s="39"/>
      <c r="QYA72" s="39"/>
      <c r="QYB72" s="39"/>
      <c r="QYC72" s="39"/>
      <c r="QYD72" s="39"/>
      <c r="QYE72" s="39"/>
      <c r="QYF72" s="39"/>
      <c r="QYG72" s="39"/>
      <c r="QYH72" s="39"/>
      <c r="QYI72" s="39"/>
      <c r="QYJ72" s="39"/>
      <c r="QYK72" s="39"/>
      <c r="QYL72" s="39"/>
      <c r="QYM72" s="39"/>
      <c r="QYN72" s="39"/>
      <c r="QYO72" s="39"/>
      <c r="QYP72" s="39"/>
      <c r="QYQ72" s="39"/>
      <c r="QYR72" s="39"/>
      <c r="QYS72" s="39"/>
      <c r="QYT72" s="39"/>
      <c r="QYU72" s="39"/>
      <c r="QYV72" s="39"/>
      <c r="QYW72" s="39"/>
      <c r="QYX72" s="39"/>
      <c r="QYY72" s="39"/>
      <c r="QYZ72" s="39"/>
      <c r="QZA72" s="39"/>
      <c r="QZB72" s="39"/>
      <c r="QZC72" s="39"/>
      <c r="QZD72" s="39"/>
      <c r="QZE72" s="39"/>
      <c r="QZF72" s="39"/>
      <c r="QZG72" s="39"/>
      <c r="QZH72" s="39"/>
      <c r="QZI72" s="39"/>
      <c r="QZJ72" s="39"/>
      <c r="QZK72" s="39"/>
      <c r="QZL72" s="39"/>
      <c r="QZM72" s="39"/>
      <c r="QZN72" s="39"/>
      <c r="QZO72" s="39"/>
      <c r="QZP72" s="39"/>
      <c r="QZQ72" s="39"/>
      <c r="QZR72" s="39"/>
      <c r="QZS72" s="39"/>
      <c r="QZT72" s="39"/>
      <c r="QZU72" s="39"/>
      <c r="QZV72" s="39"/>
      <c r="QZW72" s="39"/>
      <c r="QZX72" s="39"/>
      <c r="QZY72" s="39"/>
      <c r="QZZ72" s="39"/>
      <c r="RAA72" s="39"/>
      <c r="RAB72" s="39"/>
      <c r="RAC72" s="39"/>
      <c r="RAD72" s="39"/>
      <c r="RAE72" s="39"/>
      <c r="RAF72" s="39"/>
      <c r="RAG72" s="39"/>
      <c r="RAH72" s="39"/>
      <c r="RAI72" s="39"/>
      <c r="RAJ72" s="39"/>
      <c r="RAK72" s="39"/>
      <c r="RAL72" s="39"/>
      <c r="RAM72" s="39"/>
      <c r="RAN72" s="39"/>
      <c r="RAO72" s="39"/>
      <c r="RAP72" s="39"/>
      <c r="RAQ72" s="39"/>
      <c r="RAR72" s="39"/>
      <c r="RAS72" s="39"/>
      <c r="RAT72" s="39"/>
      <c r="RAU72" s="39"/>
      <c r="RAV72" s="39"/>
      <c r="RAW72" s="39"/>
      <c r="RAX72" s="39"/>
      <c r="RAY72" s="39"/>
      <c r="RAZ72" s="39"/>
      <c r="RBA72" s="39"/>
      <c r="RBB72" s="39"/>
      <c r="RBC72" s="39"/>
      <c r="RBD72" s="39"/>
      <c r="RBE72" s="39"/>
      <c r="RBF72" s="39"/>
      <c r="RBG72" s="39"/>
      <c r="RBH72" s="39"/>
      <c r="RBI72" s="39"/>
      <c r="RBJ72" s="39"/>
      <c r="RBK72" s="39"/>
      <c r="RBL72" s="39"/>
      <c r="RBM72" s="39"/>
      <c r="RBN72" s="39"/>
      <c r="RBO72" s="39"/>
      <c r="RBP72" s="39"/>
      <c r="RBQ72" s="39"/>
      <c r="RBR72" s="39"/>
      <c r="RBS72" s="39"/>
      <c r="RBT72" s="39"/>
      <c r="RBU72" s="39"/>
      <c r="RBV72" s="39"/>
      <c r="RBW72" s="39"/>
      <c r="RBX72" s="39"/>
      <c r="RBY72" s="39"/>
      <c r="RBZ72" s="39"/>
      <c r="RCA72" s="39"/>
      <c r="RCB72" s="39"/>
      <c r="RCC72" s="39"/>
      <c r="RCD72" s="39"/>
      <c r="RCE72" s="39"/>
      <c r="RCF72" s="39"/>
      <c r="RCG72" s="39"/>
      <c r="RCH72" s="39"/>
      <c r="RCI72" s="39"/>
      <c r="RCJ72" s="39"/>
      <c r="RCK72" s="39"/>
      <c r="RCL72" s="39"/>
      <c r="RCM72" s="39"/>
      <c r="RCN72" s="39"/>
      <c r="RCO72" s="39"/>
      <c r="RCP72" s="39"/>
      <c r="RCQ72" s="39"/>
      <c r="RCR72" s="39"/>
      <c r="RCS72" s="39"/>
      <c r="RCT72" s="39"/>
      <c r="RCU72" s="39"/>
      <c r="RCV72" s="39"/>
      <c r="RCW72" s="39"/>
      <c r="RCX72" s="39"/>
      <c r="RCY72" s="39"/>
      <c r="RCZ72" s="39"/>
      <c r="RDA72" s="39"/>
      <c r="RDB72" s="39"/>
      <c r="RDC72" s="39"/>
      <c r="RDD72" s="39"/>
      <c r="RDE72" s="39"/>
      <c r="RDF72" s="39"/>
      <c r="RDG72" s="39"/>
      <c r="RDH72" s="39"/>
      <c r="RDI72" s="39"/>
      <c r="RDJ72" s="39"/>
      <c r="RDK72" s="39"/>
      <c r="RDL72" s="39"/>
      <c r="RDM72" s="39"/>
      <c r="RDN72" s="39"/>
      <c r="RDO72" s="39"/>
      <c r="RDP72" s="39"/>
      <c r="RDQ72" s="39"/>
      <c r="RDR72" s="39"/>
      <c r="RDS72" s="39"/>
      <c r="RDT72" s="39"/>
      <c r="RDU72" s="39"/>
      <c r="RDV72" s="39"/>
      <c r="RDW72" s="39"/>
      <c r="RDX72" s="39"/>
      <c r="RDY72" s="39"/>
      <c r="RDZ72" s="39"/>
      <c r="REA72" s="39"/>
      <c r="REB72" s="39"/>
      <c r="REC72" s="39"/>
      <c r="RED72" s="39"/>
      <c r="REE72" s="39"/>
      <c r="REF72" s="39"/>
      <c r="REG72" s="39"/>
      <c r="REH72" s="39"/>
      <c r="REI72" s="39"/>
      <c r="REJ72" s="39"/>
      <c r="REK72" s="39"/>
      <c r="REL72" s="39"/>
      <c r="REM72" s="39"/>
      <c r="REN72" s="39"/>
      <c r="REO72" s="39"/>
      <c r="REP72" s="39"/>
      <c r="REQ72" s="39"/>
      <c r="RER72" s="39"/>
      <c r="RES72" s="39"/>
      <c r="RET72" s="39"/>
      <c r="REU72" s="39"/>
      <c r="REV72" s="39"/>
      <c r="REW72" s="39"/>
      <c r="REX72" s="39"/>
      <c r="REY72" s="39"/>
      <c r="REZ72" s="39"/>
      <c r="RFA72" s="39"/>
      <c r="RFB72" s="39"/>
      <c r="RFC72" s="39"/>
      <c r="RFD72" s="39"/>
      <c r="RFE72" s="39"/>
      <c r="RFF72" s="39"/>
      <c r="RFG72" s="39"/>
      <c r="RFH72" s="39"/>
      <c r="RFI72" s="39"/>
      <c r="RFJ72" s="39"/>
      <c r="RFK72" s="39"/>
      <c r="RFL72" s="39"/>
      <c r="RFM72" s="39"/>
      <c r="RFN72" s="39"/>
      <c r="RFO72" s="39"/>
      <c r="RFP72" s="39"/>
      <c r="RFQ72" s="39"/>
      <c r="RFR72" s="39"/>
      <c r="RFS72" s="39"/>
      <c r="RFT72" s="39"/>
      <c r="RFU72" s="39"/>
      <c r="RFV72" s="39"/>
      <c r="RFW72" s="39"/>
      <c r="RFX72" s="39"/>
      <c r="RFY72" s="39"/>
      <c r="RFZ72" s="39"/>
      <c r="RGA72" s="39"/>
      <c r="RGB72" s="39"/>
      <c r="RGC72" s="39"/>
      <c r="RGD72" s="39"/>
      <c r="RGE72" s="39"/>
      <c r="RGF72" s="39"/>
      <c r="RGG72" s="39"/>
      <c r="RGH72" s="39"/>
      <c r="RGI72" s="39"/>
      <c r="RGJ72" s="39"/>
      <c r="RGK72" s="39"/>
      <c r="RGL72" s="39"/>
      <c r="RGM72" s="39"/>
      <c r="RGN72" s="39"/>
      <c r="RGO72" s="39"/>
      <c r="RGP72" s="39"/>
      <c r="RGQ72" s="39"/>
      <c r="RGR72" s="39"/>
      <c r="RGS72" s="39"/>
      <c r="RGT72" s="39"/>
      <c r="RGU72" s="39"/>
      <c r="RGV72" s="39"/>
      <c r="RGW72" s="39"/>
      <c r="RGX72" s="39"/>
      <c r="RGY72" s="39"/>
      <c r="RGZ72" s="39"/>
      <c r="RHA72" s="39"/>
      <c r="RHB72" s="39"/>
      <c r="RHC72" s="39"/>
      <c r="RHD72" s="39"/>
      <c r="RHE72" s="39"/>
      <c r="RHF72" s="39"/>
      <c r="RHG72" s="39"/>
      <c r="RHH72" s="39"/>
      <c r="RHI72" s="39"/>
      <c r="RHJ72" s="39"/>
      <c r="RHK72" s="39"/>
      <c r="RHL72" s="39"/>
      <c r="RHM72" s="39"/>
      <c r="RHN72" s="39"/>
      <c r="RHO72" s="39"/>
      <c r="RHP72" s="39"/>
      <c r="RHQ72" s="39"/>
      <c r="RHR72" s="39"/>
      <c r="RHS72" s="39"/>
      <c r="RHT72" s="39"/>
      <c r="RHU72" s="39"/>
      <c r="RHV72" s="39"/>
      <c r="RHW72" s="39"/>
      <c r="RHX72" s="39"/>
      <c r="RHY72" s="39"/>
      <c r="RHZ72" s="39"/>
      <c r="RIA72" s="39"/>
      <c r="RIB72" s="39"/>
      <c r="RIC72" s="39"/>
      <c r="RID72" s="39"/>
      <c r="RIE72" s="39"/>
      <c r="RIF72" s="39"/>
      <c r="RIG72" s="39"/>
      <c r="RIH72" s="39"/>
      <c r="RII72" s="39"/>
      <c r="RIJ72" s="39"/>
      <c r="RIK72" s="39"/>
      <c r="RIL72" s="39"/>
      <c r="RIM72" s="39"/>
      <c r="RIN72" s="39"/>
      <c r="RIO72" s="39"/>
      <c r="RIP72" s="39"/>
      <c r="RIQ72" s="39"/>
      <c r="RIR72" s="39"/>
      <c r="RIS72" s="39"/>
      <c r="RIT72" s="39"/>
      <c r="RIU72" s="39"/>
      <c r="RIV72" s="39"/>
      <c r="RIW72" s="39"/>
      <c r="RIX72" s="39"/>
      <c r="RIY72" s="39"/>
      <c r="RIZ72" s="39"/>
      <c r="RJA72" s="39"/>
      <c r="RJB72" s="39"/>
      <c r="RJC72" s="39"/>
      <c r="RJD72" s="39"/>
      <c r="RJE72" s="39"/>
      <c r="RJF72" s="39"/>
      <c r="RJG72" s="39"/>
      <c r="RJH72" s="39"/>
      <c r="RJI72" s="39"/>
      <c r="RJJ72" s="39"/>
      <c r="RJK72" s="39"/>
      <c r="RJL72" s="39"/>
      <c r="RJM72" s="39"/>
      <c r="RJN72" s="39"/>
      <c r="RJO72" s="39"/>
      <c r="RJP72" s="39"/>
      <c r="RJQ72" s="39"/>
      <c r="RJR72" s="39"/>
      <c r="RJS72" s="39"/>
      <c r="RJT72" s="39"/>
      <c r="RJU72" s="39"/>
      <c r="RJV72" s="39"/>
      <c r="RJW72" s="39"/>
      <c r="RJX72" s="39"/>
      <c r="RJY72" s="39"/>
      <c r="RJZ72" s="39"/>
      <c r="RKA72" s="39"/>
      <c r="RKB72" s="39"/>
      <c r="RKC72" s="39"/>
      <c r="RKD72" s="39"/>
      <c r="RKE72" s="39"/>
      <c r="RKF72" s="39"/>
      <c r="RKG72" s="39"/>
      <c r="RKH72" s="39"/>
      <c r="RKI72" s="39"/>
      <c r="RKJ72" s="39"/>
      <c r="RKK72" s="39"/>
      <c r="RKL72" s="39"/>
      <c r="RKM72" s="39"/>
      <c r="RKN72" s="39"/>
      <c r="RKO72" s="39"/>
      <c r="RKP72" s="39"/>
      <c r="RKQ72" s="39"/>
      <c r="RKR72" s="39"/>
      <c r="RKS72" s="39"/>
      <c r="RKT72" s="39"/>
      <c r="RKU72" s="39"/>
      <c r="RKV72" s="39"/>
      <c r="RKW72" s="39"/>
      <c r="RKX72" s="39"/>
      <c r="RKY72" s="39"/>
      <c r="RKZ72" s="39"/>
      <c r="RLA72" s="39"/>
      <c r="RLB72" s="39"/>
      <c r="RLC72" s="39"/>
      <c r="RLD72" s="39"/>
      <c r="RLE72" s="39"/>
      <c r="RLF72" s="39"/>
      <c r="RLG72" s="39"/>
      <c r="RLH72" s="39"/>
      <c r="RLI72" s="39"/>
      <c r="RLJ72" s="39"/>
      <c r="RLK72" s="39"/>
      <c r="RLL72" s="39"/>
      <c r="RLM72" s="39"/>
      <c r="RLN72" s="39"/>
      <c r="RLO72" s="39"/>
      <c r="RLP72" s="39"/>
      <c r="RLQ72" s="39"/>
      <c r="RLR72" s="39"/>
      <c r="RLS72" s="39"/>
      <c r="RLT72" s="39"/>
      <c r="RLU72" s="39"/>
      <c r="RLV72" s="39"/>
      <c r="RLW72" s="39"/>
      <c r="RLX72" s="39"/>
      <c r="RLY72" s="39"/>
      <c r="RLZ72" s="39"/>
      <c r="RMA72" s="39"/>
      <c r="RMB72" s="39"/>
      <c r="RMC72" s="39"/>
      <c r="RMD72" s="39"/>
      <c r="RME72" s="39"/>
      <c r="RMF72" s="39"/>
      <c r="RMG72" s="39"/>
      <c r="RMH72" s="39"/>
      <c r="RMI72" s="39"/>
      <c r="RMJ72" s="39"/>
      <c r="RMK72" s="39"/>
      <c r="RML72" s="39"/>
      <c r="RMM72" s="39"/>
      <c r="RMN72" s="39"/>
      <c r="RMO72" s="39"/>
      <c r="RMP72" s="39"/>
      <c r="RMQ72" s="39"/>
      <c r="RMR72" s="39"/>
      <c r="RMS72" s="39"/>
      <c r="RMT72" s="39"/>
      <c r="RMU72" s="39"/>
      <c r="RMV72" s="39"/>
      <c r="RMW72" s="39"/>
      <c r="RMX72" s="39"/>
      <c r="RMY72" s="39"/>
      <c r="RMZ72" s="39"/>
      <c r="RNA72" s="39"/>
      <c r="RNB72" s="39"/>
      <c r="RNC72" s="39"/>
      <c r="RND72" s="39"/>
      <c r="RNE72" s="39"/>
      <c r="RNF72" s="39"/>
      <c r="RNG72" s="39"/>
      <c r="RNH72" s="39"/>
      <c r="RNI72" s="39"/>
      <c r="RNJ72" s="39"/>
      <c r="RNK72" s="39"/>
      <c r="RNL72" s="39"/>
      <c r="RNM72" s="39"/>
      <c r="RNN72" s="39"/>
      <c r="RNO72" s="39"/>
      <c r="RNP72" s="39"/>
      <c r="RNQ72" s="39"/>
      <c r="RNR72" s="39"/>
      <c r="RNS72" s="39"/>
      <c r="RNT72" s="39"/>
      <c r="RNU72" s="39"/>
      <c r="RNV72" s="39"/>
      <c r="RNW72" s="39"/>
      <c r="RNX72" s="39"/>
      <c r="RNY72" s="39"/>
      <c r="RNZ72" s="39"/>
      <c r="ROA72" s="39"/>
      <c r="ROB72" s="39"/>
      <c r="ROC72" s="39"/>
      <c r="ROD72" s="39"/>
      <c r="ROE72" s="39"/>
      <c r="ROF72" s="39"/>
      <c r="ROG72" s="39"/>
      <c r="ROH72" s="39"/>
      <c r="ROI72" s="39"/>
      <c r="ROJ72" s="39"/>
      <c r="ROK72" s="39"/>
      <c r="ROL72" s="39"/>
      <c r="ROM72" s="39"/>
      <c r="RON72" s="39"/>
      <c r="ROO72" s="39"/>
      <c r="ROP72" s="39"/>
      <c r="ROQ72" s="39"/>
      <c r="ROR72" s="39"/>
      <c r="ROS72" s="39"/>
      <c r="ROT72" s="39"/>
      <c r="ROU72" s="39"/>
      <c r="ROV72" s="39"/>
      <c r="ROW72" s="39"/>
      <c r="ROX72" s="39"/>
      <c r="ROY72" s="39"/>
      <c r="ROZ72" s="39"/>
      <c r="RPA72" s="39"/>
      <c r="RPB72" s="39"/>
      <c r="RPC72" s="39"/>
      <c r="RPD72" s="39"/>
      <c r="RPE72" s="39"/>
      <c r="RPF72" s="39"/>
      <c r="RPG72" s="39"/>
      <c r="RPH72" s="39"/>
      <c r="RPI72" s="39"/>
      <c r="RPJ72" s="39"/>
      <c r="RPK72" s="39"/>
      <c r="RPL72" s="39"/>
      <c r="RPM72" s="39"/>
      <c r="RPN72" s="39"/>
      <c r="RPO72" s="39"/>
      <c r="RPP72" s="39"/>
      <c r="RPQ72" s="39"/>
      <c r="RPR72" s="39"/>
      <c r="RPS72" s="39"/>
      <c r="RPT72" s="39"/>
      <c r="RPU72" s="39"/>
      <c r="RPV72" s="39"/>
      <c r="RPW72" s="39"/>
      <c r="RPX72" s="39"/>
      <c r="RPY72" s="39"/>
      <c r="RPZ72" s="39"/>
      <c r="RQA72" s="39"/>
      <c r="RQB72" s="39"/>
      <c r="RQC72" s="39"/>
      <c r="RQD72" s="39"/>
      <c r="RQE72" s="39"/>
      <c r="RQF72" s="39"/>
      <c r="RQG72" s="39"/>
      <c r="RQH72" s="39"/>
      <c r="RQI72" s="39"/>
      <c r="RQJ72" s="39"/>
      <c r="RQK72" s="39"/>
      <c r="RQL72" s="39"/>
      <c r="RQM72" s="39"/>
      <c r="RQN72" s="39"/>
      <c r="RQO72" s="39"/>
      <c r="RQP72" s="39"/>
      <c r="RQQ72" s="39"/>
      <c r="RQR72" s="39"/>
      <c r="RQS72" s="39"/>
      <c r="RQT72" s="39"/>
      <c r="RQU72" s="39"/>
      <c r="RQV72" s="39"/>
      <c r="RQW72" s="39"/>
      <c r="RQX72" s="39"/>
      <c r="RQY72" s="39"/>
      <c r="RQZ72" s="39"/>
      <c r="RRA72" s="39"/>
      <c r="RRB72" s="39"/>
      <c r="RRC72" s="39"/>
      <c r="RRD72" s="39"/>
      <c r="RRE72" s="39"/>
      <c r="RRF72" s="39"/>
      <c r="RRG72" s="39"/>
      <c r="RRH72" s="39"/>
      <c r="RRI72" s="39"/>
      <c r="RRJ72" s="39"/>
      <c r="RRK72" s="39"/>
      <c r="RRL72" s="39"/>
      <c r="RRM72" s="39"/>
      <c r="RRN72" s="39"/>
      <c r="RRO72" s="39"/>
      <c r="RRP72" s="39"/>
      <c r="RRQ72" s="39"/>
      <c r="RRR72" s="39"/>
      <c r="RRS72" s="39"/>
      <c r="RRT72" s="39"/>
      <c r="RRU72" s="39"/>
      <c r="RRV72" s="39"/>
      <c r="RRW72" s="39"/>
      <c r="RRX72" s="39"/>
      <c r="RRY72" s="39"/>
      <c r="RRZ72" s="39"/>
      <c r="RSA72" s="39"/>
      <c r="RSB72" s="39"/>
      <c r="RSC72" s="39"/>
      <c r="RSD72" s="39"/>
      <c r="RSE72" s="39"/>
      <c r="RSF72" s="39"/>
      <c r="RSG72" s="39"/>
      <c r="RSH72" s="39"/>
      <c r="RSI72" s="39"/>
      <c r="RSJ72" s="39"/>
      <c r="RSK72" s="39"/>
      <c r="RSL72" s="39"/>
      <c r="RSM72" s="39"/>
      <c r="RSN72" s="39"/>
      <c r="RSO72" s="39"/>
      <c r="RSP72" s="39"/>
      <c r="RSQ72" s="39"/>
      <c r="RSR72" s="39"/>
      <c r="RSS72" s="39"/>
      <c r="RST72" s="39"/>
      <c r="RSU72" s="39"/>
      <c r="RSV72" s="39"/>
      <c r="RSW72" s="39"/>
      <c r="RSX72" s="39"/>
      <c r="RSY72" s="39"/>
      <c r="RSZ72" s="39"/>
      <c r="RTA72" s="39"/>
      <c r="RTB72" s="39"/>
      <c r="RTC72" s="39"/>
      <c r="RTD72" s="39"/>
      <c r="RTE72" s="39"/>
      <c r="RTF72" s="39"/>
      <c r="RTG72" s="39"/>
      <c r="RTH72" s="39"/>
      <c r="RTI72" s="39"/>
      <c r="RTJ72" s="39"/>
      <c r="RTK72" s="39"/>
      <c r="RTL72" s="39"/>
      <c r="RTM72" s="39"/>
      <c r="RTN72" s="39"/>
      <c r="RTO72" s="39"/>
      <c r="RTP72" s="39"/>
      <c r="RTQ72" s="39"/>
      <c r="RTR72" s="39"/>
      <c r="RTS72" s="39"/>
      <c r="RTT72" s="39"/>
      <c r="RTU72" s="39"/>
      <c r="RTV72" s="39"/>
      <c r="RTW72" s="39"/>
      <c r="RTX72" s="39"/>
      <c r="RTY72" s="39"/>
      <c r="RTZ72" s="39"/>
      <c r="RUA72" s="39"/>
      <c r="RUB72" s="39"/>
      <c r="RUC72" s="39"/>
      <c r="RUD72" s="39"/>
      <c r="RUE72" s="39"/>
      <c r="RUF72" s="39"/>
      <c r="RUG72" s="39"/>
      <c r="RUH72" s="39"/>
      <c r="RUI72" s="39"/>
      <c r="RUJ72" s="39"/>
      <c r="RUK72" s="39"/>
      <c r="RUL72" s="39"/>
      <c r="RUM72" s="39"/>
      <c r="RUN72" s="39"/>
      <c r="RUO72" s="39"/>
      <c r="RUP72" s="39"/>
      <c r="RUQ72" s="39"/>
      <c r="RUR72" s="39"/>
      <c r="RUS72" s="39"/>
      <c r="RUT72" s="39"/>
      <c r="RUU72" s="39"/>
      <c r="RUV72" s="39"/>
      <c r="RUW72" s="39"/>
      <c r="RUX72" s="39"/>
      <c r="RUY72" s="39"/>
      <c r="RUZ72" s="39"/>
      <c r="RVA72" s="39"/>
      <c r="RVB72" s="39"/>
      <c r="RVC72" s="39"/>
      <c r="RVD72" s="39"/>
      <c r="RVE72" s="39"/>
      <c r="RVF72" s="39"/>
      <c r="RVG72" s="39"/>
      <c r="RVH72" s="39"/>
      <c r="RVI72" s="39"/>
      <c r="RVJ72" s="39"/>
      <c r="RVK72" s="39"/>
      <c r="RVL72" s="39"/>
      <c r="RVM72" s="39"/>
      <c r="RVN72" s="39"/>
      <c r="RVO72" s="39"/>
      <c r="RVP72" s="39"/>
      <c r="RVQ72" s="39"/>
      <c r="RVR72" s="39"/>
      <c r="RVS72" s="39"/>
      <c r="RVT72" s="39"/>
      <c r="RVU72" s="39"/>
      <c r="RVV72" s="39"/>
      <c r="RVW72" s="39"/>
      <c r="RVX72" s="39"/>
      <c r="RVY72" s="39"/>
      <c r="RVZ72" s="39"/>
      <c r="RWA72" s="39"/>
      <c r="RWB72" s="39"/>
      <c r="RWC72" s="39"/>
      <c r="RWD72" s="39"/>
      <c r="RWE72" s="39"/>
      <c r="RWF72" s="39"/>
      <c r="RWG72" s="39"/>
      <c r="RWH72" s="39"/>
      <c r="RWI72" s="39"/>
      <c r="RWJ72" s="39"/>
      <c r="RWK72" s="39"/>
      <c r="RWL72" s="39"/>
      <c r="RWM72" s="39"/>
      <c r="RWN72" s="39"/>
      <c r="RWO72" s="39"/>
      <c r="RWP72" s="39"/>
      <c r="RWQ72" s="39"/>
      <c r="RWR72" s="39"/>
      <c r="RWS72" s="39"/>
      <c r="RWT72" s="39"/>
      <c r="RWU72" s="39"/>
      <c r="RWV72" s="39"/>
      <c r="RWW72" s="39"/>
      <c r="RWX72" s="39"/>
      <c r="RWY72" s="39"/>
      <c r="RWZ72" s="39"/>
      <c r="RXA72" s="39"/>
      <c r="RXB72" s="39"/>
      <c r="RXC72" s="39"/>
      <c r="RXD72" s="39"/>
      <c r="RXE72" s="39"/>
      <c r="RXF72" s="39"/>
      <c r="RXG72" s="39"/>
      <c r="RXH72" s="39"/>
      <c r="RXI72" s="39"/>
      <c r="RXJ72" s="39"/>
      <c r="RXK72" s="39"/>
      <c r="RXL72" s="39"/>
      <c r="RXM72" s="39"/>
      <c r="RXN72" s="39"/>
      <c r="RXO72" s="39"/>
      <c r="RXP72" s="39"/>
      <c r="RXQ72" s="39"/>
      <c r="RXR72" s="39"/>
      <c r="RXS72" s="39"/>
      <c r="RXT72" s="39"/>
      <c r="RXU72" s="39"/>
      <c r="RXV72" s="39"/>
      <c r="RXW72" s="39"/>
      <c r="RXX72" s="39"/>
      <c r="RXY72" s="39"/>
      <c r="RXZ72" s="39"/>
      <c r="RYA72" s="39"/>
      <c r="RYB72" s="39"/>
      <c r="RYC72" s="39"/>
      <c r="RYD72" s="39"/>
      <c r="RYE72" s="39"/>
      <c r="RYF72" s="39"/>
      <c r="RYG72" s="39"/>
      <c r="RYH72" s="39"/>
      <c r="RYI72" s="39"/>
      <c r="RYJ72" s="39"/>
      <c r="RYK72" s="39"/>
      <c r="RYL72" s="39"/>
      <c r="RYM72" s="39"/>
      <c r="RYN72" s="39"/>
      <c r="RYO72" s="39"/>
      <c r="RYP72" s="39"/>
      <c r="RYQ72" s="39"/>
      <c r="RYR72" s="39"/>
      <c r="RYS72" s="39"/>
      <c r="RYT72" s="39"/>
      <c r="RYU72" s="39"/>
      <c r="RYV72" s="39"/>
      <c r="RYW72" s="39"/>
      <c r="RYX72" s="39"/>
      <c r="RYY72" s="39"/>
      <c r="RYZ72" s="39"/>
      <c r="RZA72" s="39"/>
      <c r="RZB72" s="39"/>
      <c r="RZC72" s="39"/>
      <c r="RZD72" s="39"/>
      <c r="RZE72" s="39"/>
      <c r="RZF72" s="39"/>
      <c r="RZG72" s="39"/>
      <c r="RZH72" s="39"/>
      <c r="RZI72" s="39"/>
      <c r="RZJ72" s="39"/>
      <c r="RZK72" s="39"/>
      <c r="RZL72" s="39"/>
      <c r="RZM72" s="39"/>
      <c r="RZN72" s="39"/>
      <c r="RZO72" s="39"/>
      <c r="RZP72" s="39"/>
      <c r="RZQ72" s="39"/>
      <c r="RZR72" s="39"/>
      <c r="RZS72" s="39"/>
      <c r="RZT72" s="39"/>
      <c r="RZU72" s="39"/>
      <c r="RZV72" s="39"/>
      <c r="RZW72" s="39"/>
      <c r="RZX72" s="39"/>
      <c r="RZY72" s="39"/>
      <c r="RZZ72" s="39"/>
      <c r="SAA72" s="39"/>
      <c r="SAB72" s="39"/>
      <c r="SAC72" s="39"/>
      <c r="SAD72" s="39"/>
      <c r="SAE72" s="39"/>
      <c r="SAF72" s="39"/>
      <c r="SAG72" s="39"/>
      <c r="SAH72" s="39"/>
      <c r="SAI72" s="39"/>
      <c r="SAJ72" s="39"/>
      <c r="SAK72" s="39"/>
      <c r="SAL72" s="39"/>
      <c r="SAM72" s="39"/>
      <c r="SAN72" s="39"/>
      <c r="SAO72" s="39"/>
      <c r="SAP72" s="39"/>
      <c r="SAQ72" s="39"/>
      <c r="SAR72" s="39"/>
      <c r="SAS72" s="39"/>
      <c r="SAT72" s="39"/>
      <c r="SAU72" s="39"/>
      <c r="SAV72" s="39"/>
      <c r="SAW72" s="39"/>
      <c r="SAX72" s="39"/>
      <c r="SAY72" s="39"/>
      <c r="SAZ72" s="39"/>
      <c r="SBA72" s="39"/>
      <c r="SBB72" s="39"/>
      <c r="SBC72" s="39"/>
      <c r="SBD72" s="39"/>
      <c r="SBE72" s="39"/>
      <c r="SBF72" s="39"/>
      <c r="SBG72" s="39"/>
      <c r="SBH72" s="39"/>
      <c r="SBI72" s="39"/>
      <c r="SBJ72" s="39"/>
      <c r="SBK72" s="39"/>
      <c r="SBL72" s="39"/>
      <c r="SBM72" s="39"/>
      <c r="SBN72" s="39"/>
      <c r="SBO72" s="39"/>
      <c r="SBP72" s="39"/>
      <c r="SBQ72" s="39"/>
      <c r="SBR72" s="39"/>
      <c r="SBS72" s="39"/>
      <c r="SBT72" s="39"/>
      <c r="SBU72" s="39"/>
      <c r="SBV72" s="39"/>
      <c r="SBW72" s="39"/>
      <c r="SBX72" s="39"/>
      <c r="SBY72" s="39"/>
      <c r="SBZ72" s="39"/>
      <c r="SCA72" s="39"/>
      <c r="SCB72" s="39"/>
      <c r="SCC72" s="39"/>
      <c r="SCD72" s="39"/>
      <c r="SCE72" s="39"/>
      <c r="SCF72" s="39"/>
      <c r="SCG72" s="39"/>
      <c r="SCH72" s="39"/>
      <c r="SCI72" s="39"/>
      <c r="SCJ72" s="39"/>
      <c r="SCK72" s="39"/>
      <c r="SCL72" s="39"/>
      <c r="SCM72" s="39"/>
      <c r="SCN72" s="39"/>
      <c r="SCO72" s="39"/>
      <c r="SCP72" s="39"/>
      <c r="SCQ72" s="39"/>
      <c r="SCR72" s="39"/>
      <c r="SCS72" s="39"/>
      <c r="SCT72" s="39"/>
      <c r="SCU72" s="39"/>
      <c r="SCV72" s="39"/>
      <c r="SCW72" s="39"/>
      <c r="SCX72" s="39"/>
      <c r="SCY72" s="39"/>
      <c r="SCZ72" s="39"/>
      <c r="SDA72" s="39"/>
      <c r="SDB72" s="39"/>
      <c r="SDC72" s="39"/>
      <c r="SDD72" s="39"/>
      <c r="SDE72" s="39"/>
      <c r="SDF72" s="39"/>
      <c r="SDG72" s="39"/>
      <c r="SDH72" s="39"/>
      <c r="SDI72" s="39"/>
      <c r="SDJ72" s="39"/>
      <c r="SDK72" s="39"/>
      <c r="SDL72" s="39"/>
      <c r="SDM72" s="39"/>
      <c r="SDN72" s="39"/>
      <c r="SDO72" s="39"/>
      <c r="SDP72" s="39"/>
      <c r="SDQ72" s="39"/>
      <c r="SDR72" s="39"/>
      <c r="SDS72" s="39"/>
      <c r="SDT72" s="39"/>
      <c r="SDU72" s="39"/>
      <c r="SDV72" s="39"/>
      <c r="SDW72" s="39"/>
      <c r="SDX72" s="39"/>
      <c r="SDY72" s="39"/>
      <c r="SDZ72" s="39"/>
      <c r="SEA72" s="39"/>
      <c r="SEB72" s="39"/>
      <c r="SEC72" s="39"/>
      <c r="SED72" s="39"/>
      <c r="SEE72" s="39"/>
      <c r="SEF72" s="39"/>
      <c r="SEG72" s="39"/>
      <c r="SEH72" s="39"/>
      <c r="SEI72" s="39"/>
      <c r="SEJ72" s="39"/>
      <c r="SEK72" s="39"/>
      <c r="SEL72" s="39"/>
      <c r="SEM72" s="39"/>
      <c r="SEN72" s="39"/>
      <c r="SEO72" s="39"/>
      <c r="SEP72" s="39"/>
      <c r="SEQ72" s="39"/>
      <c r="SER72" s="39"/>
      <c r="SES72" s="39"/>
      <c r="SET72" s="39"/>
      <c r="SEU72" s="39"/>
      <c r="SEV72" s="39"/>
      <c r="SEW72" s="39"/>
      <c r="SEX72" s="39"/>
      <c r="SEY72" s="39"/>
      <c r="SEZ72" s="39"/>
      <c r="SFA72" s="39"/>
      <c r="SFB72" s="39"/>
      <c r="SFC72" s="39"/>
      <c r="SFD72" s="39"/>
      <c r="SFE72" s="39"/>
      <c r="SFF72" s="39"/>
      <c r="SFG72" s="39"/>
      <c r="SFH72" s="39"/>
      <c r="SFI72" s="39"/>
      <c r="SFJ72" s="39"/>
      <c r="SFK72" s="39"/>
      <c r="SFL72" s="39"/>
      <c r="SFM72" s="39"/>
      <c r="SFN72" s="39"/>
      <c r="SFO72" s="39"/>
      <c r="SFP72" s="39"/>
      <c r="SFQ72" s="39"/>
      <c r="SFR72" s="39"/>
      <c r="SFS72" s="39"/>
      <c r="SFT72" s="39"/>
      <c r="SFU72" s="39"/>
      <c r="SFV72" s="39"/>
      <c r="SFW72" s="39"/>
      <c r="SFX72" s="39"/>
      <c r="SFY72" s="39"/>
      <c r="SFZ72" s="39"/>
      <c r="SGA72" s="39"/>
      <c r="SGB72" s="39"/>
      <c r="SGC72" s="39"/>
      <c r="SGD72" s="39"/>
      <c r="SGE72" s="39"/>
      <c r="SGF72" s="39"/>
      <c r="SGG72" s="39"/>
      <c r="SGH72" s="39"/>
      <c r="SGI72" s="39"/>
      <c r="SGJ72" s="39"/>
      <c r="SGK72" s="39"/>
      <c r="SGL72" s="39"/>
      <c r="SGM72" s="39"/>
      <c r="SGN72" s="39"/>
      <c r="SGO72" s="39"/>
      <c r="SGP72" s="39"/>
      <c r="SGQ72" s="39"/>
      <c r="SGR72" s="39"/>
      <c r="SGS72" s="39"/>
      <c r="SGT72" s="39"/>
      <c r="SGU72" s="39"/>
      <c r="SGV72" s="39"/>
      <c r="SGW72" s="39"/>
      <c r="SGX72" s="39"/>
      <c r="SGY72" s="39"/>
      <c r="SGZ72" s="39"/>
      <c r="SHA72" s="39"/>
      <c r="SHB72" s="39"/>
      <c r="SHC72" s="39"/>
      <c r="SHD72" s="39"/>
      <c r="SHE72" s="39"/>
      <c r="SHF72" s="39"/>
      <c r="SHG72" s="39"/>
      <c r="SHH72" s="39"/>
      <c r="SHI72" s="39"/>
      <c r="SHJ72" s="39"/>
      <c r="SHK72" s="39"/>
      <c r="SHL72" s="39"/>
      <c r="SHM72" s="39"/>
      <c r="SHN72" s="39"/>
      <c r="SHO72" s="39"/>
      <c r="SHP72" s="39"/>
      <c r="SHQ72" s="39"/>
      <c r="SHR72" s="39"/>
      <c r="SHS72" s="39"/>
      <c r="SHT72" s="39"/>
      <c r="SHU72" s="39"/>
      <c r="SHV72" s="39"/>
      <c r="SHW72" s="39"/>
      <c r="SHX72" s="39"/>
      <c r="SHY72" s="39"/>
      <c r="SHZ72" s="39"/>
      <c r="SIA72" s="39"/>
      <c r="SIB72" s="39"/>
      <c r="SIC72" s="39"/>
      <c r="SID72" s="39"/>
      <c r="SIE72" s="39"/>
      <c r="SIF72" s="39"/>
      <c r="SIG72" s="39"/>
      <c r="SIH72" s="39"/>
      <c r="SII72" s="39"/>
      <c r="SIJ72" s="39"/>
      <c r="SIK72" s="39"/>
      <c r="SIL72" s="39"/>
      <c r="SIM72" s="39"/>
      <c r="SIN72" s="39"/>
      <c r="SIO72" s="39"/>
      <c r="SIP72" s="39"/>
      <c r="SIQ72" s="39"/>
      <c r="SIR72" s="39"/>
      <c r="SIS72" s="39"/>
      <c r="SIT72" s="39"/>
      <c r="SIU72" s="39"/>
      <c r="SIV72" s="39"/>
      <c r="SIW72" s="39"/>
      <c r="SIX72" s="39"/>
      <c r="SIY72" s="39"/>
      <c r="SIZ72" s="39"/>
      <c r="SJA72" s="39"/>
      <c r="SJB72" s="39"/>
      <c r="SJC72" s="39"/>
      <c r="SJD72" s="39"/>
      <c r="SJE72" s="39"/>
      <c r="SJF72" s="39"/>
      <c r="SJG72" s="39"/>
      <c r="SJH72" s="39"/>
      <c r="SJI72" s="39"/>
      <c r="SJJ72" s="39"/>
      <c r="SJK72" s="39"/>
      <c r="SJL72" s="39"/>
      <c r="SJM72" s="39"/>
      <c r="SJN72" s="39"/>
      <c r="SJO72" s="39"/>
      <c r="SJP72" s="39"/>
      <c r="SJQ72" s="39"/>
      <c r="SJR72" s="39"/>
      <c r="SJS72" s="39"/>
      <c r="SJT72" s="39"/>
      <c r="SJU72" s="39"/>
      <c r="SJV72" s="39"/>
      <c r="SJW72" s="39"/>
      <c r="SJX72" s="39"/>
      <c r="SJY72" s="39"/>
      <c r="SJZ72" s="39"/>
      <c r="SKA72" s="39"/>
      <c r="SKB72" s="39"/>
      <c r="SKC72" s="39"/>
      <c r="SKD72" s="39"/>
      <c r="SKE72" s="39"/>
      <c r="SKF72" s="39"/>
      <c r="SKG72" s="39"/>
      <c r="SKH72" s="39"/>
      <c r="SKI72" s="39"/>
      <c r="SKJ72" s="39"/>
      <c r="SKK72" s="39"/>
      <c r="SKL72" s="39"/>
      <c r="SKM72" s="39"/>
      <c r="SKN72" s="39"/>
      <c r="SKO72" s="39"/>
      <c r="SKP72" s="39"/>
      <c r="SKQ72" s="39"/>
      <c r="SKR72" s="39"/>
      <c r="SKS72" s="39"/>
      <c r="SKT72" s="39"/>
      <c r="SKU72" s="39"/>
      <c r="SKV72" s="39"/>
      <c r="SKW72" s="39"/>
      <c r="SKX72" s="39"/>
      <c r="SKY72" s="39"/>
      <c r="SKZ72" s="39"/>
      <c r="SLA72" s="39"/>
      <c r="SLB72" s="39"/>
      <c r="SLC72" s="39"/>
      <c r="SLD72" s="39"/>
      <c r="SLE72" s="39"/>
      <c r="SLF72" s="39"/>
      <c r="SLG72" s="39"/>
      <c r="SLH72" s="39"/>
      <c r="SLI72" s="39"/>
      <c r="SLJ72" s="39"/>
      <c r="SLK72" s="39"/>
      <c r="SLL72" s="39"/>
      <c r="SLM72" s="39"/>
      <c r="SLN72" s="39"/>
      <c r="SLO72" s="39"/>
      <c r="SLP72" s="39"/>
      <c r="SLQ72" s="39"/>
      <c r="SLR72" s="39"/>
      <c r="SLS72" s="39"/>
      <c r="SLT72" s="39"/>
      <c r="SLU72" s="39"/>
      <c r="SLV72" s="39"/>
      <c r="SLW72" s="39"/>
      <c r="SLX72" s="39"/>
      <c r="SLY72" s="39"/>
      <c r="SLZ72" s="39"/>
      <c r="SMA72" s="39"/>
      <c r="SMB72" s="39"/>
      <c r="SMC72" s="39"/>
      <c r="SMD72" s="39"/>
      <c r="SME72" s="39"/>
      <c r="SMF72" s="39"/>
      <c r="SMG72" s="39"/>
      <c r="SMH72" s="39"/>
      <c r="SMI72" s="39"/>
      <c r="SMJ72" s="39"/>
      <c r="SMK72" s="39"/>
      <c r="SML72" s="39"/>
      <c r="SMM72" s="39"/>
      <c r="SMN72" s="39"/>
      <c r="SMO72" s="39"/>
      <c r="SMP72" s="39"/>
      <c r="SMQ72" s="39"/>
      <c r="SMR72" s="39"/>
      <c r="SMS72" s="39"/>
      <c r="SMT72" s="39"/>
      <c r="SMU72" s="39"/>
      <c r="SMV72" s="39"/>
      <c r="SMW72" s="39"/>
      <c r="SMX72" s="39"/>
      <c r="SMY72" s="39"/>
      <c r="SMZ72" s="39"/>
      <c r="SNA72" s="39"/>
      <c r="SNB72" s="39"/>
      <c r="SNC72" s="39"/>
      <c r="SND72" s="39"/>
      <c r="SNE72" s="39"/>
      <c r="SNF72" s="39"/>
      <c r="SNG72" s="39"/>
      <c r="SNH72" s="39"/>
      <c r="SNI72" s="39"/>
      <c r="SNJ72" s="39"/>
      <c r="SNK72" s="39"/>
      <c r="SNL72" s="39"/>
      <c r="SNM72" s="39"/>
      <c r="SNN72" s="39"/>
      <c r="SNO72" s="39"/>
      <c r="SNP72" s="39"/>
      <c r="SNQ72" s="39"/>
      <c r="SNR72" s="39"/>
      <c r="SNS72" s="39"/>
      <c r="SNT72" s="39"/>
      <c r="SNU72" s="39"/>
      <c r="SNV72" s="39"/>
      <c r="SNW72" s="39"/>
      <c r="SNX72" s="39"/>
      <c r="SNY72" s="39"/>
      <c r="SNZ72" s="39"/>
      <c r="SOA72" s="39"/>
      <c r="SOB72" s="39"/>
      <c r="SOC72" s="39"/>
      <c r="SOD72" s="39"/>
      <c r="SOE72" s="39"/>
      <c r="SOF72" s="39"/>
      <c r="SOG72" s="39"/>
      <c r="SOH72" s="39"/>
      <c r="SOI72" s="39"/>
      <c r="SOJ72" s="39"/>
      <c r="SOK72" s="39"/>
      <c r="SOL72" s="39"/>
      <c r="SOM72" s="39"/>
      <c r="SON72" s="39"/>
      <c r="SOO72" s="39"/>
      <c r="SOP72" s="39"/>
      <c r="SOQ72" s="39"/>
      <c r="SOR72" s="39"/>
      <c r="SOS72" s="39"/>
      <c r="SOT72" s="39"/>
      <c r="SOU72" s="39"/>
      <c r="SOV72" s="39"/>
      <c r="SOW72" s="39"/>
      <c r="SOX72" s="39"/>
      <c r="SOY72" s="39"/>
      <c r="SOZ72" s="39"/>
      <c r="SPA72" s="39"/>
      <c r="SPB72" s="39"/>
      <c r="SPC72" s="39"/>
      <c r="SPD72" s="39"/>
      <c r="SPE72" s="39"/>
      <c r="SPF72" s="39"/>
      <c r="SPG72" s="39"/>
      <c r="SPH72" s="39"/>
      <c r="SPI72" s="39"/>
      <c r="SPJ72" s="39"/>
      <c r="SPK72" s="39"/>
      <c r="SPL72" s="39"/>
      <c r="SPM72" s="39"/>
      <c r="SPN72" s="39"/>
      <c r="SPO72" s="39"/>
      <c r="SPP72" s="39"/>
      <c r="SPQ72" s="39"/>
      <c r="SPR72" s="39"/>
      <c r="SPS72" s="39"/>
      <c r="SPT72" s="39"/>
      <c r="SPU72" s="39"/>
      <c r="SPV72" s="39"/>
      <c r="SPW72" s="39"/>
      <c r="SPX72" s="39"/>
      <c r="SPY72" s="39"/>
      <c r="SPZ72" s="39"/>
      <c r="SQA72" s="39"/>
      <c r="SQB72" s="39"/>
      <c r="SQC72" s="39"/>
      <c r="SQD72" s="39"/>
      <c r="SQE72" s="39"/>
      <c r="SQF72" s="39"/>
      <c r="SQG72" s="39"/>
      <c r="SQH72" s="39"/>
      <c r="SQI72" s="39"/>
      <c r="SQJ72" s="39"/>
      <c r="SQK72" s="39"/>
      <c r="SQL72" s="39"/>
      <c r="SQM72" s="39"/>
      <c r="SQN72" s="39"/>
      <c r="SQO72" s="39"/>
      <c r="SQP72" s="39"/>
      <c r="SQQ72" s="39"/>
      <c r="SQR72" s="39"/>
      <c r="SQS72" s="39"/>
      <c r="SQT72" s="39"/>
      <c r="SQU72" s="39"/>
      <c r="SQV72" s="39"/>
      <c r="SQW72" s="39"/>
      <c r="SQX72" s="39"/>
      <c r="SQY72" s="39"/>
      <c r="SQZ72" s="39"/>
      <c r="SRA72" s="39"/>
      <c r="SRB72" s="39"/>
      <c r="SRC72" s="39"/>
      <c r="SRD72" s="39"/>
      <c r="SRE72" s="39"/>
      <c r="SRF72" s="39"/>
      <c r="SRG72" s="39"/>
      <c r="SRH72" s="39"/>
      <c r="SRI72" s="39"/>
      <c r="SRJ72" s="39"/>
      <c r="SRK72" s="39"/>
      <c r="SRL72" s="39"/>
      <c r="SRM72" s="39"/>
      <c r="SRN72" s="39"/>
      <c r="SRO72" s="39"/>
      <c r="SRP72" s="39"/>
      <c r="SRQ72" s="39"/>
      <c r="SRR72" s="39"/>
      <c r="SRS72" s="39"/>
      <c r="SRT72" s="39"/>
      <c r="SRU72" s="39"/>
      <c r="SRV72" s="39"/>
      <c r="SRW72" s="39"/>
      <c r="SRX72" s="39"/>
      <c r="SRY72" s="39"/>
      <c r="SRZ72" s="39"/>
      <c r="SSA72" s="39"/>
      <c r="SSB72" s="39"/>
      <c r="SSC72" s="39"/>
      <c r="SSD72" s="39"/>
      <c r="SSE72" s="39"/>
      <c r="SSF72" s="39"/>
      <c r="SSG72" s="39"/>
      <c r="SSH72" s="39"/>
      <c r="SSI72" s="39"/>
      <c r="SSJ72" s="39"/>
      <c r="SSK72" s="39"/>
      <c r="SSL72" s="39"/>
      <c r="SSM72" s="39"/>
      <c r="SSN72" s="39"/>
      <c r="SSO72" s="39"/>
      <c r="SSP72" s="39"/>
      <c r="SSQ72" s="39"/>
      <c r="SSR72" s="39"/>
      <c r="SSS72" s="39"/>
      <c r="SST72" s="39"/>
      <c r="SSU72" s="39"/>
      <c r="SSV72" s="39"/>
      <c r="SSW72" s="39"/>
      <c r="SSX72" s="39"/>
      <c r="SSY72" s="39"/>
      <c r="SSZ72" s="39"/>
      <c r="STA72" s="39"/>
      <c r="STB72" s="39"/>
      <c r="STC72" s="39"/>
      <c r="STD72" s="39"/>
      <c r="STE72" s="39"/>
      <c r="STF72" s="39"/>
      <c r="STG72" s="39"/>
      <c r="STH72" s="39"/>
      <c r="STI72" s="39"/>
      <c r="STJ72" s="39"/>
      <c r="STK72" s="39"/>
      <c r="STL72" s="39"/>
      <c r="STM72" s="39"/>
      <c r="STN72" s="39"/>
      <c r="STO72" s="39"/>
      <c r="STP72" s="39"/>
      <c r="STQ72" s="39"/>
      <c r="STR72" s="39"/>
      <c r="STS72" s="39"/>
      <c r="STT72" s="39"/>
      <c r="STU72" s="39"/>
      <c r="STV72" s="39"/>
      <c r="STW72" s="39"/>
      <c r="STX72" s="39"/>
      <c r="STY72" s="39"/>
      <c r="STZ72" s="39"/>
      <c r="SUA72" s="39"/>
      <c r="SUB72" s="39"/>
      <c r="SUC72" s="39"/>
      <c r="SUD72" s="39"/>
      <c r="SUE72" s="39"/>
      <c r="SUF72" s="39"/>
      <c r="SUG72" s="39"/>
      <c r="SUH72" s="39"/>
      <c r="SUI72" s="39"/>
      <c r="SUJ72" s="39"/>
      <c r="SUK72" s="39"/>
      <c r="SUL72" s="39"/>
      <c r="SUM72" s="39"/>
      <c r="SUN72" s="39"/>
      <c r="SUO72" s="39"/>
      <c r="SUP72" s="39"/>
      <c r="SUQ72" s="39"/>
      <c r="SUR72" s="39"/>
      <c r="SUS72" s="39"/>
      <c r="SUT72" s="39"/>
      <c r="SUU72" s="39"/>
      <c r="SUV72" s="39"/>
      <c r="SUW72" s="39"/>
      <c r="SUX72" s="39"/>
      <c r="SUY72" s="39"/>
      <c r="SUZ72" s="39"/>
      <c r="SVA72" s="39"/>
      <c r="SVB72" s="39"/>
      <c r="SVC72" s="39"/>
      <c r="SVD72" s="39"/>
      <c r="SVE72" s="39"/>
      <c r="SVF72" s="39"/>
      <c r="SVG72" s="39"/>
      <c r="SVH72" s="39"/>
      <c r="SVI72" s="39"/>
      <c r="SVJ72" s="39"/>
      <c r="SVK72" s="39"/>
      <c r="SVL72" s="39"/>
      <c r="SVM72" s="39"/>
      <c r="SVN72" s="39"/>
      <c r="SVO72" s="39"/>
      <c r="SVP72" s="39"/>
      <c r="SVQ72" s="39"/>
      <c r="SVR72" s="39"/>
      <c r="SVS72" s="39"/>
      <c r="SVT72" s="39"/>
      <c r="SVU72" s="39"/>
      <c r="SVV72" s="39"/>
      <c r="SVW72" s="39"/>
      <c r="SVX72" s="39"/>
      <c r="SVY72" s="39"/>
      <c r="SVZ72" s="39"/>
      <c r="SWA72" s="39"/>
      <c r="SWB72" s="39"/>
      <c r="SWC72" s="39"/>
      <c r="SWD72" s="39"/>
      <c r="SWE72" s="39"/>
      <c r="SWF72" s="39"/>
      <c r="SWG72" s="39"/>
      <c r="SWH72" s="39"/>
      <c r="SWI72" s="39"/>
      <c r="SWJ72" s="39"/>
      <c r="SWK72" s="39"/>
      <c r="SWL72" s="39"/>
      <c r="SWM72" s="39"/>
      <c r="SWN72" s="39"/>
      <c r="SWO72" s="39"/>
      <c r="SWP72" s="39"/>
      <c r="SWQ72" s="39"/>
      <c r="SWR72" s="39"/>
      <c r="SWS72" s="39"/>
      <c r="SWT72" s="39"/>
      <c r="SWU72" s="39"/>
      <c r="SWV72" s="39"/>
      <c r="SWW72" s="39"/>
      <c r="SWX72" s="39"/>
      <c r="SWY72" s="39"/>
      <c r="SWZ72" s="39"/>
      <c r="SXA72" s="39"/>
      <c r="SXB72" s="39"/>
      <c r="SXC72" s="39"/>
      <c r="SXD72" s="39"/>
      <c r="SXE72" s="39"/>
      <c r="SXF72" s="39"/>
      <c r="SXG72" s="39"/>
      <c r="SXH72" s="39"/>
      <c r="SXI72" s="39"/>
      <c r="SXJ72" s="39"/>
      <c r="SXK72" s="39"/>
      <c r="SXL72" s="39"/>
      <c r="SXM72" s="39"/>
      <c r="SXN72" s="39"/>
      <c r="SXO72" s="39"/>
      <c r="SXP72" s="39"/>
      <c r="SXQ72" s="39"/>
      <c r="SXR72" s="39"/>
      <c r="SXS72" s="39"/>
      <c r="SXT72" s="39"/>
      <c r="SXU72" s="39"/>
      <c r="SXV72" s="39"/>
      <c r="SXW72" s="39"/>
      <c r="SXX72" s="39"/>
      <c r="SXY72" s="39"/>
      <c r="SXZ72" s="39"/>
      <c r="SYA72" s="39"/>
      <c r="SYB72" s="39"/>
      <c r="SYC72" s="39"/>
      <c r="SYD72" s="39"/>
      <c r="SYE72" s="39"/>
      <c r="SYF72" s="39"/>
      <c r="SYG72" s="39"/>
      <c r="SYH72" s="39"/>
      <c r="SYI72" s="39"/>
      <c r="SYJ72" s="39"/>
      <c r="SYK72" s="39"/>
      <c r="SYL72" s="39"/>
      <c r="SYM72" s="39"/>
      <c r="SYN72" s="39"/>
      <c r="SYO72" s="39"/>
      <c r="SYP72" s="39"/>
      <c r="SYQ72" s="39"/>
      <c r="SYR72" s="39"/>
      <c r="SYS72" s="39"/>
      <c r="SYT72" s="39"/>
      <c r="SYU72" s="39"/>
      <c r="SYV72" s="39"/>
      <c r="SYW72" s="39"/>
      <c r="SYX72" s="39"/>
      <c r="SYY72" s="39"/>
      <c r="SYZ72" s="39"/>
      <c r="SZA72" s="39"/>
      <c r="SZB72" s="39"/>
      <c r="SZC72" s="39"/>
      <c r="SZD72" s="39"/>
      <c r="SZE72" s="39"/>
      <c r="SZF72" s="39"/>
      <c r="SZG72" s="39"/>
      <c r="SZH72" s="39"/>
      <c r="SZI72" s="39"/>
      <c r="SZJ72" s="39"/>
      <c r="SZK72" s="39"/>
      <c r="SZL72" s="39"/>
      <c r="SZM72" s="39"/>
      <c r="SZN72" s="39"/>
      <c r="SZO72" s="39"/>
      <c r="SZP72" s="39"/>
      <c r="SZQ72" s="39"/>
      <c r="SZR72" s="39"/>
      <c r="SZS72" s="39"/>
      <c r="SZT72" s="39"/>
      <c r="SZU72" s="39"/>
      <c r="SZV72" s="39"/>
      <c r="SZW72" s="39"/>
      <c r="SZX72" s="39"/>
      <c r="SZY72" s="39"/>
      <c r="SZZ72" s="39"/>
      <c r="TAA72" s="39"/>
      <c r="TAB72" s="39"/>
      <c r="TAC72" s="39"/>
      <c r="TAD72" s="39"/>
      <c r="TAE72" s="39"/>
      <c r="TAF72" s="39"/>
      <c r="TAG72" s="39"/>
      <c r="TAH72" s="39"/>
      <c r="TAI72" s="39"/>
      <c r="TAJ72" s="39"/>
      <c r="TAK72" s="39"/>
      <c r="TAL72" s="39"/>
      <c r="TAM72" s="39"/>
      <c r="TAN72" s="39"/>
      <c r="TAO72" s="39"/>
      <c r="TAP72" s="39"/>
      <c r="TAQ72" s="39"/>
      <c r="TAR72" s="39"/>
      <c r="TAS72" s="39"/>
      <c r="TAT72" s="39"/>
      <c r="TAU72" s="39"/>
      <c r="TAV72" s="39"/>
      <c r="TAW72" s="39"/>
      <c r="TAX72" s="39"/>
      <c r="TAY72" s="39"/>
      <c r="TAZ72" s="39"/>
      <c r="TBA72" s="39"/>
      <c r="TBB72" s="39"/>
      <c r="TBC72" s="39"/>
      <c r="TBD72" s="39"/>
      <c r="TBE72" s="39"/>
      <c r="TBF72" s="39"/>
      <c r="TBG72" s="39"/>
      <c r="TBH72" s="39"/>
      <c r="TBI72" s="39"/>
      <c r="TBJ72" s="39"/>
      <c r="TBK72" s="39"/>
      <c r="TBL72" s="39"/>
      <c r="TBM72" s="39"/>
      <c r="TBN72" s="39"/>
      <c r="TBO72" s="39"/>
      <c r="TBP72" s="39"/>
      <c r="TBQ72" s="39"/>
      <c r="TBR72" s="39"/>
      <c r="TBS72" s="39"/>
      <c r="TBT72" s="39"/>
      <c r="TBU72" s="39"/>
      <c r="TBV72" s="39"/>
      <c r="TBW72" s="39"/>
      <c r="TBX72" s="39"/>
      <c r="TBY72" s="39"/>
      <c r="TBZ72" s="39"/>
      <c r="TCA72" s="39"/>
      <c r="TCB72" s="39"/>
      <c r="TCC72" s="39"/>
      <c r="TCD72" s="39"/>
      <c r="TCE72" s="39"/>
      <c r="TCF72" s="39"/>
      <c r="TCG72" s="39"/>
      <c r="TCH72" s="39"/>
      <c r="TCI72" s="39"/>
      <c r="TCJ72" s="39"/>
      <c r="TCK72" s="39"/>
      <c r="TCL72" s="39"/>
      <c r="TCM72" s="39"/>
      <c r="TCN72" s="39"/>
      <c r="TCO72" s="39"/>
      <c r="TCP72" s="39"/>
      <c r="TCQ72" s="39"/>
      <c r="TCR72" s="39"/>
      <c r="TCS72" s="39"/>
      <c r="TCT72" s="39"/>
      <c r="TCU72" s="39"/>
      <c r="TCV72" s="39"/>
      <c r="TCW72" s="39"/>
      <c r="TCX72" s="39"/>
      <c r="TCY72" s="39"/>
      <c r="TCZ72" s="39"/>
      <c r="TDA72" s="39"/>
      <c r="TDB72" s="39"/>
      <c r="TDC72" s="39"/>
      <c r="TDD72" s="39"/>
      <c r="TDE72" s="39"/>
      <c r="TDF72" s="39"/>
      <c r="TDG72" s="39"/>
      <c r="TDH72" s="39"/>
      <c r="TDI72" s="39"/>
      <c r="TDJ72" s="39"/>
      <c r="TDK72" s="39"/>
      <c r="TDL72" s="39"/>
      <c r="TDM72" s="39"/>
      <c r="TDN72" s="39"/>
      <c r="TDO72" s="39"/>
      <c r="TDP72" s="39"/>
      <c r="TDQ72" s="39"/>
      <c r="TDR72" s="39"/>
      <c r="TDS72" s="39"/>
      <c r="TDT72" s="39"/>
      <c r="TDU72" s="39"/>
      <c r="TDV72" s="39"/>
      <c r="TDW72" s="39"/>
      <c r="TDX72" s="39"/>
      <c r="TDY72" s="39"/>
      <c r="TDZ72" s="39"/>
      <c r="TEA72" s="39"/>
      <c r="TEB72" s="39"/>
      <c r="TEC72" s="39"/>
      <c r="TED72" s="39"/>
      <c r="TEE72" s="39"/>
      <c r="TEF72" s="39"/>
      <c r="TEG72" s="39"/>
      <c r="TEH72" s="39"/>
      <c r="TEI72" s="39"/>
      <c r="TEJ72" s="39"/>
      <c r="TEK72" s="39"/>
      <c r="TEL72" s="39"/>
      <c r="TEM72" s="39"/>
      <c r="TEN72" s="39"/>
      <c r="TEO72" s="39"/>
      <c r="TEP72" s="39"/>
      <c r="TEQ72" s="39"/>
      <c r="TER72" s="39"/>
      <c r="TES72" s="39"/>
      <c r="TET72" s="39"/>
      <c r="TEU72" s="39"/>
      <c r="TEV72" s="39"/>
      <c r="TEW72" s="39"/>
      <c r="TEX72" s="39"/>
      <c r="TEY72" s="39"/>
      <c r="TEZ72" s="39"/>
      <c r="TFA72" s="39"/>
      <c r="TFB72" s="39"/>
      <c r="TFC72" s="39"/>
      <c r="TFD72" s="39"/>
      <c r="TFE72" s="39"/>
      <c r="TFF72" s="39"/>
      <c r="TFG72" s="39"/>
      <c r="TFH72" s="39"/>
      <c r="TFI72" s="39"/>
      <c r="TFJ72" s="39"/>
      <c r="TFK72" s="39"/>
      <c r="TFL72" s="39"/>
      <c r="TFM72" s="39"/>
      <c r="TFN72" s="39"/>
      <c r="TFO72" s="39"/>
      <c r="TFP72" s="39"/>
      <c r="TFQ72" s="39"/>
      <c r="TFR72" s="39"/>
      <c r="TFS72" s="39"/>
      <c r="TFT72" s="39"/>
      <c r="TFU72" s="39"/>
      <c r="TFV72" s="39"/>
      <c r="TFW72" s="39"/>
      <c r="TFX72" s="39"/>
      <c r="TFY72" s="39"/>
      <c r="TFZ72" s="39"/>
      <c r="TGA72" s="39"/>
      <c r="TGB72" s="39"/>
      <c r="TGC72" s="39"/>
      <c r="TGD72" s="39"/>
      <c r="TGE72" s="39"/>
      <c r="TGF72" s="39"/>
      <c r="TGG72" s="39"/>
      <c r="TGH72" s="39"/>
      <c r="TGI72" s="39"/>
      <c r="TGJ72" s="39"/>
      <c r="TGK72" s="39"/>
      <c r="TGL72" s="39"/>
      <c r="TGM72" s="39"/>
      <c r="TGN72" s="39"/>
      <c r="TGO72" s="39"/>
      <c r="TGP72" s="39"/>
      <c r="TGQ72" s="39"/>
      <c r="TGR72" s="39"/>
      <c r="TGS72" s="39"/>
      <c r="TGT72" s="39"/>
      <c r="TGU72" s="39"/>
      <c r="TGV72" s="39"/>
      <c r="TGW72" s="39"/>
      <c r="TGX72" s="39"/>
      <c r="TGY72" s="39"/>
      <c r="TGZ72" s="39"/>
      <c r="THA72" s="39"/>
      <c r="THB72" s="39"/>
      <c r="THC72" s="39"/>
      <c r="THD72" s="39"/>
      <c r="THE72" s="39"/>
      <c r="THF72" s="39"/>
      <c r="THG72" s="39"/>
      <c r="THH72" s="39"/>
      <c r="THI72" s="39"/>
      <c r="THJ72" s="39"/>
      <c r="THK72" s="39"/>
      <c r="THL72" s="39"/>
      <c r="THM72" s="39"/>
      <c r="THN72" s="39"/>
      <c r="THO72" s="39"/>
      <c r="THP72" s="39"/>
      <c r="THQ72" s="39"/>
      <c r="THR72" s="39"/>
      <c r="THS72" s="39"/>
      <c r="THT72" s="39"/>
      <c r="THU72" s="39"/>
      <c r="THV72" s="39"/>
      <c r="THW72" s="39"/>
      <c r="THX72" s="39"/>
      <c r="THY72" s="39"/>
      <c r="THZ72" s="39"/>
      <c r="TIA72" s="39"/>
      <c r="TIB72" s="39"/>
      <c r="TIC72" s="39"/>
      <c r="TID72" s="39"/>
      <c r="TIE72" s="39"/>
      <c r="TIF72" s="39"/>
      <c r="TIG72" s="39"/>
      <c r="TIH72" s="39"/>
      <c r="TII72" s="39"/>
      <c r="TIJ72" s="39"/>
      <c r="TIK72" s="39"/>
      <c r="TIL72" s="39"/>
      <c r="TIM72" s="39"/>
      <c r="TIN72" s="39"/>
      <c r="TIO72" s="39"/>
      <c r="TIP72" s="39"/>
      <c r="TIQ72" s="39"/>
      <c r="TIR72" s="39"/>
      <c r="TIS72" s="39"/>
      <c r="TIT72" s="39"/>
      <c r="TIU72" s="39"/>
      <c r="TIV72" s="39"/>
      <c r="TIW72" s="39"/>
      <c r="TIX72" s="39"/>
      <c r="TIY72" s="39"/>
      <c r="TIZ72" s="39"/>
      <c r="TJA72" s="39"/>
      <c r="TJB72" s="39"/>
      <c r="TJC72" s="39"/>
      <c r="TJD72" s="39"/>
      <c r="TJE72" s="39"/>
      <c r="TJF72" s="39"/>
      <c r="TJG72" s="39"/>
      <c r="TJH72" s="39"/>
      <c r="TJI72" s="39"/>
      <c r="TJJ72" s="39"/>
      <c r="TJK72" s="39"/>
      <c r="TJL72" s="39"/>
      <c r="TJM72" s="39"/>
      <c r="TJN72" s="39"/>
      <c r="TJO72" s="39"/>
      <c r="TJP72" s="39"/>
      <c r="TJQ72" s="39"/>
      <c r="TJR72" s="39"/>
      <c r="TJS72" s="39"/>
      <c r="TJT72" s="39"/>
      <c r="TJU72" s="39"/>
      <c r="TJV72" s="39"/>
      <c r="TJW72" s="39"/>
      <c r="TJX72" s="39"/>
      <c r="TJY72" s="39"/>
      <c r="TJZ72" s="39"/>
      <c r="TKA72" s="39"/>
      <c r="TKB72" s="39"/>
      <c r="TKC72" s="39"/>
      <c r="TKD72" s="39"/>
      <c r="TKE72" s="39"/>
      <c r="TKF72" s="39"/>
      <c r="TKG72" s="39"/>
      <c r="TKH72" s="39"/>
      <c r="TKI72" s="39"/>
      <c r="TKJ72" s="39"/>
      <c r="TKK72" s="39"/>
      <c r="TKL72" s="39"/>
      <c r="TKM72" s="39"/>
      <c r="TKN72" s="39"/>
      <c r="TKO72" s="39"/>
      <c r="TKP72" s="39"/>
      <c r="TKQ72" s="39"/>
      <c r="TKR72" s="39"/>
      <c r="TKS72" s="39"/>
      <c r="TKT72" s="39"/>
      <c r="TKU72" s="39"/>
      <c r="TKV72" s="39"/>
      <c r="TKW72" s="39"/>
      <c r="TKX72" s="39"/>
      <c r="TKY72" s="39"/>
      <c r="TKZ72" s="39"/>
      <c r="TLA72" s="39"/>
      <c r="TLB72" s="39"/>
      <c r="TLC72" s="39"/>
      <c r="TLD72" s="39"/>
      <c r="TLE72" s="39"/>
      <c r="TLF72" s="39"/>
      <c r="TLG72" s="39"/>
      <c r="TLH72" s="39"/>
      <c r="TLI72" s="39"/>
      <c r="TLJ72" s="39"/>
      <c r="TLK72" s="39"/>
      <c r="TLL72" s="39"/>
      <c r="TLM72" s="39"/>
      <c r="TLN72" s="39"/>
      <c r="TLO72" s="39"/>
      <c r="TLP72" s="39"/>
      <c r="TLQ72" s="39"/>
      <c r="TLR72" s="39"/>
      <c r="TLS72" s="39"/>
      <c r="TLT72" s="39"/>
      <c r="TLU72" s="39"/>
      <c r="TLV72" s="39"/>
      <c r="TLW72" s="39"/>
      <c r="TLX72" s="39"/>
      <c r="TLY72" s="39"/>
      <c r="TLZ72" s="39"/>
      <c r="TMA72" s="39"/>
      <c r="TMB72" s="39"/>
      <c r="TMC72" s="39"/>
      <c r="TMD72" s="39"/>
      <c r="TME72" s="39"/>
      <c r="TMF72" s="39"/>
      <c r="TMG72" s="39"/>
      <c r="TMH72" s="39"/>
      <c r="TMI72" s="39"/>
      <c r="TMJ72" s="39"/>
      <c r="TMK72" s="39"/>
      <c r="TML72" s="39"/>
      <c r="TMM72" s="39"/>
      <c r="TMN72" s="39"/>
      <c r="TMO72" s="39"/>
      <c r="TMP72" s="39"/>
      <c r="TMQ72" s="39"/>
      <c r="TMR72" s="39"/>
      <c r="TMS72" s="39"/>
      <c r="TMT72" s="39"/>
      <c r="TMU72" s="39"/>
      <c r="TMV72" s="39"/>
      <c r="TMW72" s="39"/>
      <c r="TMX72" s="39"/>
      <c r="TMY72" s="39"/>
      <c r="TMZ72" s="39"/>
      <c r="TNA72" s="39"/>
      <c r="TNB72" s="39"/>
      <c r="TNC72" s="39"/>
      <c r="TND72" s="39"/>
      <c r="TNE72" s="39"/>
      <c r="TNF72" s="39"/>
      <c r="TNG72" s="39"/>
      <c r="TNH72" s="39"/>
      <c r="TNI72" s="39"/>
      <c r="TNJ72" s="39"/>
      <c r="TNK72" s="39"/>
      <c r="TNL72" s="39"/>
      <c r="TNM72" s="39"/>
      <c r="TNN72" s="39"/>
      <c r="TNO72" s="39"/>
      <c r="TNP72" s="39"/>
      <c r="TNQ72" s="39"/>
      <c r="TNR72" s="39"/>
      <c r="TNS72" s="39"/>
      <c r="TNT72" s="39"/>
      <c r="TNU72" s="39"/>
      <c r="TNV72" s="39"/>
      <c r="TNW72" s="39"/>
      <c r="TNX72" s="39"/>
      <c r="TNY72" s="39"/>
      <c r="TNZ72" s="39"/>
      <c r="TOA72" s="39"/>
      <c r="TOB72" s="39"/>
      <c r="TOC72" s="39"/>
      <c r="TOD72" s="39"/>
      <c r="TOE72" s="39"/>
      <c r="TOF72" s="39"/>
      <c r="TOG72" s="39"/>
      <c r="TOH72" s="39"/>
      <c r="TOI72" s="39"/>
      <c r="TOJ72" s="39"/>
      <c r="TOK72" s="39"/>
      <c r="TOL72" s="39"/>
      <c r="TOM72" s="39"/>
      <c r="TON72" s="39"/>
      <c r="TOO72" s="39"/>
      <c r="TOP72" s="39"/>
      <c r="TOQ72" s="39"/>
      <c r="TOR72" s="39"/>
      <c r="TOS72" s="39"/>
      <c r="TOT72" s="39"/>
      <c r="TOU72" s="39"/>
      <c r="TOV72" s="39"/>
      <c r="TOW72" s="39"/>
      <c r="TOX72" s="39"/>
      <c r="TOY72" s="39"/>
      <c r="TOZ72" s="39"/>
      <c r="TPA72" s="39"/>
      <c r="TPB72" s="39"/>
      <c r="TPC72" s="39"/>
      <c r="TPD72" s="39"/>
      <c r="TPE72" s="39"/>
      <c r="TPF72" s="39"/>
      <c r="TPG72" s="39"/>
      <c r="TPH72" s="39"/>
      <c r="TPI72" s="39"/>
      <c r="TPJ72" s="39"/>
      <c r="TPK72" s="39"/>
      <c r="TPL72" s="39"/>
      <c r="TPM72" s="39"/>
      <c r="TPN72" s="39"/>
      <c r="TPO72" s="39"/>
      <c r="TPP72" s="39"/>
      <c r="TPQ72" s="39"/>
      <c r="TPR72" s="39"/>
      <c r="TPS72" s="39"/>
      <c r="TPT72" s="39"/>
      <c r="TPU72" s="39"/>
      <c r="TPV72" s="39"/>
      <c r="TPW72" s="39"/>
      <c r="TPX72" s="39"/>
      <c r="TPY72" s="39"/>
      <c r="TPZ72" s="39"/>
      <c r="TQA72" s="39"/>
      <c r="TQB72" s="39"/>
      <c r="TQC72" s="39"/>
      <c r="TQD72" s="39"/>
      <c r="TQE72" s="39"/>
      <c r="TQF72" s="39"/>
      <c r="TQG72" s="39"/>
      <c r="TQH72" s="39"/>
      <c r="TQI72" s="39"/>
      <c r="TQJ72" s="39"/>
      <c r="TQK72" s="39"/>
      <c r="TQL72" s="39"/>
      <c r="TQM72" s="39"/>
      <c r="TQN72" s="39"/>
      <c r="TQO72" s="39"/>
      <c r="TQP72" s="39"/>
      <c r="TQQ72" s="39"/>
      <c r="TQR72" s="39"/>
      <c r="TQS72" s="39"/>
      <c r="TQT72" s="39"/>
      <c r="TQU72" s="39"/>
      <c r="TQV72" s="39"/>
      <c r="TQW72" s="39"/>
      <c r="TQX72" s="39"/>
      <c r="TQY72" s="39"/>
      <c r="TQZ72" s="39"/>
      <c r="TRA72" s="39"/>
      <c r="TRB72" s="39"/>
      <c r="TRC72" s="39"/>
      <c r="TRD72" s="39"/>
      <c r="TRE72" s="39"/>
      <c r="TRF72" s="39"/>
      <c r="TRG72" s="39"/>
      <c r="TRH72" s="39"/>
      <c r="TRI72" s="39"/>
      <c r="TRJ72" s="39"/>
      <c r="TRK72" s="39"/>
      <c r="TRL72" s="39"/>
      <c r="TRM72" s="39"/>
      <c r="TRN72" s="39"/>
      <c r="TRO72" s="39"/>
      <c r="TRP72" s="39"/>
      <c r="TRQ72" s="39"/>
      <c r="TRR72" s="39"/>
      <c r="TRS72" s="39"/>
      <c r="TRT72" s="39"/>
      <c r="TRU72" s="39"/>
      <c r="TRV72" s="39"/>
      <c r="TRW72" s="39"/>
      <c r="TRX72" s="39"/>
      <c r="TRY72" s="39"/>
      <c r="TRZ72" s="39"/>
      <c r="TSA72" s="39"/>
      <c r="TSB72" s="39"/>
      <c r="TSC72" s="39"/>
      <c r="TSD72" s="39"/>
      <c r="TSE72" s="39"/>
      <c r="TSF72" s="39"/>
      <c r="TSG72" s="39"/>
      <c r="TSH72" s="39"/>
      <c r="TSI72" s="39"/>
      <c r="TSJ72" s="39"/>
      <c r="TSK72" s="39"/>
      <c r="TSL72" s="39"/>
      <c r="TSM72" s="39"/>
      <c r="TSN72" s="39"/>
      <c r="TSO72" s="39"/>
      <c r="TSP72" s="39"/>
      <c r="TSQ72" s="39"/>
      <c r="TSR72" s="39"/>
      <c r="TSS72" s="39"/>
      <c r="TST72" s="39"/>
      <c r="TSU72" s="39"/>
      <c r="TSV72" s="39"/>
      <c r="TSW72" s="39"/>
      <c r="TSX72" s="39"/>
      <c r="TSY72" s="39"/>
      <c r="TSZ72" s="39"/>
      <c r="TTA72" s="39"/>
      <c r="TTB72" s="39"/>
      <c r="TTC72" s="39"/>
      <c r="TTD72" s="39"/>
      <c r="TTE72" s="39"/>
      <c r="TTF72" s="39"/>
      <c r="TTG72" s="39"/>
      <c r="TTH72" s="39"/>
      <c r="TTI72" s="39"/>
      <c r="TTJ72" s="39"/>
      <c r="TTK72" s="39"/>
      <c r="TTL72" s="39"/>
      <c r="TTM72" s="39"/>
      <c r="TTN72" s="39"/>
      <c r="TTO72" s="39"/>
      <c r="TTP72" s="39"/>
      <c r="TTQ72" s="39"/>
      <c r="TTR72" s="39"/>
      <c r="TTS72" s="39"/>
      <c r="TTT72" s="39"/>
      <c r="TTU72" s="39"/>
      <c r="TTV72" s="39"/>
      <c r="TTW72" s="39"/>
      <c r="TTX72" s="39"/>
      <c r="TTY72" s="39"/>
      <c r="TTZ72" s="39"/>
      <c r="TUA72" s="39"/>
      <c r="TUB72" s="39"/>
      <c r="TUC72" s="39"/>
      <c r="TUD72" s="39"/>
      <c r="TUE72" s="39"/>
      <c r="TUF72" s="39"/>
      <c r="TUG72" s="39"/>
      <c r="TUH72" s="39"/>
      <c r="TUI72" s="39"/>
      <c r="TUJ72" s="39"/>
      <c r="TUK72" s="39"/>
      <c r="TUL72" s="39"/>
      <c r="TUM72" s="39"/>
      <c r="TUN72" s="39"/>
      <c r="TUO72" s="39"/>
      <c r="TUP72" s="39"/>
      <c r="TUQ72" s="39"/>
      <c r="TUR72" s="39"/>
      <c r="TUS72" s="39"/>
      <c r="TUT72" s="39"/>
      <c r="TUU72" s="39"/>
      <c r="TUV72" s="39"/>
      <c r="TUW72" s="39"/>
      <c r="TUX72" s="39"/>
      <c r="TUY72" s="39"/>
      <c r="TUZ72" s="39"/>
      <c r="TVA72" s="39"/>
      <c r="TVB72" s="39"/>
      <c r="TVC72" s="39"/>
      <c r="TVD72" s="39"/>
      <c r="TVE72" s="39"/>
      <c r="TVF72" s="39"/>
      <c r="TVG72" s="39"/>
      <c r="TVH72" s="39"/>
      <c r="TVI72" s="39"/>
      <c r="TVJ72" s="39"/>
      <c r="TVK72" s="39"/>
      <c r="TVL72" s="39"/>
      <c r="TVM72" s="39"/>
      <c r="TVN72" s="39"/>
      <c r="TVO72" s="39"/>
      <c r="TVP72" s="39"/>
      <c r="TVQ72" s="39"/>
      <c r="TVR72" s="39"/>
      <c r="TVS72" s="39"/>
      <c r="TVT72" s="39"/>
      <c r="TVU72" s="39"/>
      <c r="TVV72" s="39"/>
      <c r="TVW72" s="39"/>
      <c r="TVX72" s="39"/>
      <c r="TVY72" s="39"/>
      <c r="TVZ72" s="39"/>
      <c r="TWA72" s="39"/>
      <c r="TWB72" s="39"/>
      <c r="TWC72" s="39"/>
      <c r="TWD72" s="39"/>
      <c r="TWE72" s="39"/>
      <c r="TWF72" s="39"/>
      <c r="TWG72" s="39"/>
      <c r="TWH72" s="39"/>
      <c r="TWI72" s="39"/>
      <c r="TWJ72" s="39"/>
      <c r="TWK72" s="39"/>
      <c r="TWL72" s="39"/>
      <c r="TWM72" s="39"/>
      <c r="TWN72" s="39"/>
      <c r="TWO72" s="39"/>
      <c r="TWP72" s="39"/>
      <c r="TWQ72" s="39"/>
      <c r="TWR72" s="39"/>
      <c r="TWS72" s="39"/>
      <c r="TWT72" s="39"/>
      <c r="TWU72" s="39"/>
      <c r="TWV72" s="39"/>
      <c r="TWW72" s="39"/>
      <c r="TWX72" s="39"/>
      <c r="TWY72" s="39"/>
      <c r="TWZ72" s="39"/>
      <c r="TXA72" s="39"/>
      <c r="TXB72" s="39"/>
      <c r="TXC72" s="39"/>
      <c r="TXD72" s="39"/>
      <c r="TXE72" s="39"/>
      <c r="TXF72" s="39"/>
      <c r="TXG72" s="39"/>
      <c r="TXH72" s="39"/>
      <c r="TXI72" s="39"/>
      <c r="TXJ72" s="39"/>
      <c r="TXK72" s="39"/>
      <c r="TXL72" s="39"/>
      <c r="TXM72" s="39"/>
      <c r="TXN72" s="39"/>
      <c r="TXO72" s="39"/>
      <c r="TXP72" s="39"/>
      <c r="TXQ72" s="39"/>
      <c r="TXR72" s="39"/>
      <c r="TXS72" s="39"/>
      <c r="TXT72" s="39"/>
      <c r="TXU72" s="39"/>
      <c r="TXV72" s="39"/>
      <c r="TXW72" s="39"/>
      <c r="TXX72" s="39"/>
      <c r="TXY72" s="39"/>
      <c r="TXZ72" s="39"/>
      <c r="TYA72" s="39"/>
      <c r="TYB72" s="39"/>
      <c r="TYC72" s="39"/>
      <c r="TYD72" s="39"/>
      <c r="TYE72" s="39"/>
      <c r="TYF72" s="39"/>
      <c r="TYG72" s="39"/>
      <c r="TYH72" s="39"/>
      <c r="TYI72" s="39"/>
      <c r="TYJ72" s="39"/>
      <c r="TYK72" s="39"/>
      <c r="TYL72" s="39"/>
      <c r="TYM72" s="39"/>
      <c r="TYN72" s="39"/>
      <c r="TYO72" s="39"/>
      <c r="TYP72" s="39"/>
      <c r="TYQ72" s="39"/>
      <c r="TYR72" s="39"/>
      <c r="TYS72" s="39"/>
      <c r="TYT72" s="39"/>
      <c r="TYU72" s="39"/>
      <c r="TYV72" s="39"/>
      <c r="TYW72" s="39"/>
      <c r="TYX72" s="39"/>
      <c r="TYY72" s="39"/>
      <c r="TYZ72" s="39"/>
      <c r="TZA72" s="39"/>
      <c r="TZB72" s="39"/>
      <c r="TZC72" s="39"/>
      <c r="TZD72" s="39"/>
      <c r="TZE72" s="39"/>
      <c r="TZF72" s="39"/>
      <c r="TZG72" s="39"/>
      <c r="TZH72" s="39"/>
      <c r="TZI72" s="39"/>
      <c r="TZJ72" s="39"/>
      <c r="TZK72" s="39"/>
      <c r="TZL72" s="39"/>
      <c r="TZM72" s="39"/>
      <c r="TZN72" s="39"/>
      <c r="TZO72" s="39"/>
      <c r="TZP72" s="39"/>
      <c r="TZQ72" s="39"/>
      <c r="TZR72" s="39"/>
      <c r="TZS72" s="39"/>
      <c r="TZT72" s="39"/>
      <c r="TZU72" s="39"/>
      <c r="TZV72" s="39"/>
      <c r="TZW72" s="39"/>
      <c r="TZX72" s="39"/>
      <c r="TZY72" s="39"/>
      <c r="TZZ72" s="39"/>
      <c r="UAA72" s="39"/>
      <c r="UAB72" s="39"/>
      <c r="UAC72" s="39"/>
      <c r="UAD72" s="39"/>
      <c r="UAE72" s="39"/>
      <c r="UAF72" s="39"/>
      <c r="UAG72" s="39"/>
      <c r="UAH72" s="39"/>
      <c r="UAI72" s="39"/>
      <c r="UAJ72" s="39"/>
      <c r="UAK72" s="39"/>
      <c r="UAL72" s="39"/>
      <c r="UAM72" s="39"/>
      <c r="UAN72" s="39"/>
      <c r="UAO72" s="39"/>
      <c r="UAP72" s="39"/>
      <c r="UAQ72" s="39"/>
      <c r="UAR72" s="39"/>
      <c r="UAS72" s="39"/>
      <c r="UAT72" s="39"/>
      <c r="UAU72" s="39"/>
      <c r="UAV72" s="39"/>
      <c r="UAW72" s="39"/>
      <c r="UAX72" s="39"/>
      <c r="UAY72" s="39"/>
      <c r="UAZ72" s="39"/>
      <c r="UBA72" s="39"/>
      <c r="UBB72" s="39"/>
      <c r="UBC72" s="39"/>
      <c r="UBD72" s="39"/>
      <c r="UBE72" s="39"/>
      <c r="UBF72" s="39"/>
      <c r="UBG72" s="39"/>
      <c r="UBH72" s="39"/>
      <c r="UBI72" s="39"/>
      <c r="UBJ72" s="39"/>
      <c r="UBK72" s="39"/>
      <c r="UBL72" s="39"/>
      <c r="UBM72" s="39"/>
      <c r="UBN72" s="39"/>
      <c r="UBO72" s="39"/>
      <c r="UBP72" s="39"/>
      <c r="UBQ72" s="39"/>
      <c r="UBR72" s="39"/>
      <c r="UBS72" s="39"/>
      <c r="UBT72" s="39"/>
      <c r="UBU72" s="39"/>
      <c r="UBV72" s="39"/>
      <c r="UBW72" s="39"/>
      <c r="UBX72" s="39"/>
      <c r="UBY72" s="39"/>
      <c r="UBZ72" s="39"/>
      <c r="UCA72" s="39"/>
      <c r="UCB72" s="39"/>
      <c r="UCC72" s="39"/>
      <c r="UCD72" s="39"/>
      <c r="UCE72" s="39"/>
      <c r="UCF72" s="39"/>
      <c r="UCG72" s="39"/>
      <c r="UCH72" s="39"/>
      <c r="UCI72" s="39"/>
      <c r="UCJ72" s="39"/>
      <c r="UCK72" s="39"/>
      <c r="UCL72" s="39"/>
      <c r="UCM72" s="39"/>
      <c r="UCN72" s="39"/>
      <c r="UCO72" s="39"/>
      <c r="UCP72" s="39"/>
      <c r="UCQ72" s="39"/>
      <c r="UCR72" s="39"/>
      <c r="UCS72" s="39"/>
      <c r="UCT72" s="39"/>
      <c r="UCU72" s="39"/>
      <c r="UCV72" s="39"/>
      <c r="UCW72" s="39"/>
      <c r="UCX72" s="39"/>
      <c r="UCY72" s="39"/>
      <c r="UCZ72" s="39"/>
      <c r="UDA72" s="39"/>
      <c r="UDB72" s="39"/>
      <c r="UDC72" s="39"/>
      <c r="UDD72" s="39"/>
      <c r="UDE72" s="39"/>
      <c r="UDF72" s="39"/>
      <c r="UDG72" s="39"/>
      <c r="UDH72" s="39"/>
      <c r="UDI72" s="39"/>
      <c r="UDJ72" s="39"/>
      <c r="UDK72" s="39"/>
      <c r="UDL72" s="39"/>
      <c r="UDM72" s="39"/>
      <c r="UDN72" s="39"/>
      <c r="UDO72" s="39"/>
      <c r="UDP72" s="39"/>
      <c r="UDQ72" s="39"/>
      <c r="UDR72" s="39"/>
      <c r="UDS72" s="39"/>
      <c r="UDT72" s="39"/>
      <c r="UDU72" s="39"/>
      <c r="UDV72" s="39"/>
      <c r="UDW72" s="39"/>
      <c r="UDX72" s="39"/>
      <c r="UDY72" s="39"/>
      <c r="UDZ72" s="39"/>
      <c r="UEA72" s="39"/>
      <c r="UEB72" s="39"/>
      <c r="UEC72" s="39"/>
      <c r="UED72" s="39"/>
      <c r="UEE72" s="39"/>
      <c r="UEF72" s="39"/>
      <c r="UEG72" s="39"/>
      <c r="UEH72" s="39"/>
      <c r="UEI72" s="39"/>
      <c r="UEJ72" s="39"/>
      <c r="UEK72" s="39"/>
      <c r="UEL72" s="39"/>
      <c r="UEM72" s="39"/>
      <c r="UEN72" s="39"/>
      <c r="UEO72" s="39"/>
      <c r="UEP72" s="39"/>
      <c r="UEQ72" s="39"/>
      <c r="UER72" s="39"/>
      <c r="UES72" s="39"/>
      <c r="UET72" s="39"/>
      <c r="UEU72" s="39"/>
      <c r="UEV72" s="39"/>
      <c r="UEW72" s="39"/>
      <c r="UEX72" s="39"/>
      <c r="UEY72" s="39"/>
      <c r="UEZ72" s="39"/>
      <c r="UFA72" s="39"/>
      <c r="UFB72" s="39"/>
      <c r="UFC72" s="39"/>
      <c r="UFD72" s="39"/>
      <c r="UFE72" s="39"/>
      <c r="UFF72" s="39"/>
      <c r="UFG72" s="39"/>
      <c r="UFH72" s="39"/>
      <c r="UFI72" s="39"/>
      <c r="UFJ72" s="39"/>
      <c r="UFK72" s="39"/>
      <c r="UFL72" s="39"/>
      <c r="UFM72" s="39"/>
      <c r="UFN72" s="39"/>
      <c r="UFO72" s="39"/>
      <c r="UFP72" s="39"/>
      <c r="UFQ72" s="39"/>
      <c r="UFR72" s="39"/>
      <c r="UFS72" s="39"/>
      <c r="UFT72" s="39"/>
      <c r="UFU72" s="39"/>
      <c r="UFV72" s="39"/>
      <c r="UFW72" s="39"/>
      <c r="UFX72" s="39"/>
      <c r="UFY72" s="39"/>
      <c r="UFZ72" s="39"/>
      <c r="UGA72" s="39"/>
      <c r="UGB72" s="39"/>
      <c r="UGC72" s="39"/>
      <c r="UGD72" s="39"/>
      <c r="UGE72" s="39"/>
      <c r="UGF72" s="39"/>
      <c r="UGG72" s="39"/>
      <c r="UGH72" s="39"/>
      <c r="UGI72" s="39"/>
      <c r="UGJ72" s="39"/>
      <c r="UGK72" s="39"/>
      <c r="UGL72" s="39"/>
      <c r="UGM72" s="39"/>
      <c r="UGN72" s="39"/>
      <c r="UGO72" s="39"/>
      <c r="UGP72" s="39"/>
      <c r="UGQ72" s="39"/>
      <c r="UGR72" s="39"/>
      <c r="UGS72" s="39"/>
      <c r="UGT72" s="39"/>
      <c r="UGU72" s="39"/>
      <c r="UGV72" s="39"/>
      <c r="UGW72" s="39"/>
      <c r="UGX72" s="39"/>
      <c r="UGY72" s="39"/>
      <c r="UGZ72" s="39"/>
      <c r="UHA72" s="39"/>
      <c r="UHB72" s="39"/>
      <c r="UHC72" s="39"/>
      <c r="UHD72" s="39"/>
      <c r="UHE72" s="39"/>
      <c r="UHF72" s="39"/>
      <c r="UHG72" s="39"/>
      <c r="UHH72" s="39"/>
      <c r="UHI72" s="39"/>
      <c r="UHJ72" s="39"/>
      <c r="UHK72" s="39"/>
      <c r="UHL72" s="39"/>
      <c r="UHM72" s="39"/>
      <c r="UHN72" s="39"/>
      <c r="UHO72" s="39"/>
      <c r="UHP72" s="39"/>
      <c r="UHQ72" s="39"/>
      <c r="UHR72" s="39"/>
      <c r="UHS72" s="39"/>
      <c r="UHT72" s="39"/>
      <c r="UHU72" s="39"/>
      <c r="UHV72" s="39"/>
      <c r="UHW72" s="39"/>
      <c r="UHX72" s="39"/>
      <c r="UHY72" s="39"/>
      <c r="UHZ72" s="39"/>
      <c r="UIA72" s="39"/>
      <c r="UIB72" s="39"/>
      <c r="UIC72" s="39"/>
      <c r="UID72" s="39"/>
      <c r="UIE72" s="39"/>
      <c r="UIF72" s="39"/>
      <c r="UIG72" s="39"/>
      <c r="UIH72" s="39"/>
      <c r="UII72" s="39"/>
      <c r="UIJ72" s="39"/>
      <c r="UIK72" s="39"/>
      <c r="UIL72" s="39"/>
      <c r="UIM72" s="39"/>
      <c r="UIN72" s="39"/>
      <c r="UIO72" s="39"/>
      <c r="UIP72" s="39"/>
      <c r="UIQ72" s="39"/>
      <c r="UIR72" s="39"/>
      <c r="UIS72" s="39"/>
      <c r="UIT72" s="39"/>
      <c r="UIU72" s="39"/>
      <c r="UIV72" s="39"/>
      <c r="UIW72" s="39"/>
      <c r="UIX72" s="39"/>
      <c r="UIY72" s="39"/>
      <c r="UIZ72" s="39"/>
      <c r="UJA72" s="39"/>
      <c r="UJB72" s="39"/>
      <c r="UJC72" s="39"/>
      <c r="UJD72" s="39"/>
      <c r="UJE72" s="39"/>
      <c r="UJF72" s="39"/>
      <c r="UJG72" s="39"/>
      <c r="UJH72" s="39"/>
      <c r="UJI72" s="39"/>
      <c r="UJJ72" s="39"/>
      <c r="UJK72" s="39"/>
      <c r="UJL72" s="39"/>
      <c r="UJM72" s="39"/>
      <c r="UJN72" s="39"/>
      <c r="UJO72" s="39"/>
      <c r="UJP72" s="39"/>
      <c r="UJQ72" s="39"/>
      <c r="UJR72" s="39"/>
      <c r="UJS72" s="39"/>
      <c r="UJT72" s="39"/>
      <c r="UJU72" s="39"/>
      <c r="UJV72" s="39"/>
      <c r="UJW72" s="39"/>
      <c r="UJX72" s="39"/>
      <c r="UJY72" s="39"/>
      <c r="UJZ72" s="39"/>
      <c r="UKA72" s="39"/>
      <c r="UKB72" s="39"/>
      <c r="UKC72" s="39"/>
      <c r="UKD72" s="39"/>
      <c r="UKE72" s="39"/>
      <c r="UKF72" s="39"/>
      <c r="UKG72" s="39"/>
      <c r="UKH72" s="39"/>
      <c r="UKI72" s="39"/>
      <c r="UKJ72" s="39"/>
      <c r="UKK72" s="39"/>
      <c r="UKL72" s="39"/>
      <c r="UKM72" s="39"/>
      <c r="UKN72" s="39"/>
      <c r="UKO72" s="39"/>
      <c r="UKP72" s="39"/>
      <c r="UKQ72" s="39"/>
      <c r="UKR72" s="39"/>
      <c r="UKS72" s="39"/>
      <c r="UKT72" s="39"/>
      <c r="UKU72" s="39"/>
      <c r="UKV72" s="39"/>
      <c r="UKW72" s="39"/>
      <c r="UKX72" s="39"/>
      <c r="UKY72" s="39"/>
      <c r="UKZ72" s="39"/>
      <c r="ULA72" s="39"/>
      <c r="ULB72" s="39"/>
      <c r="ULC72" s="39"/>
      <c r="ULD72" s="39"/>
      <c r="ULE72" s="39"/>
      <c r="ULF72" s="39"/>
      <c r="ULG72" s="39"/>
      <c r="ULH72" s="39"/>
      <c r="ULI72" s="39"/>
      <c r="ULJ72" s="39"/>
      <c r="ULK72" s="39"/>
      <c r="ULL72" s="39"/>
      <c r="ULM72" s="39"/>
      <c r="ULN72" s="39"/>
      <c r="ULO72" s="39"/>
      <c r="ULP72" s="39"/>
      <c r="ULQ72" s="39"/>
      <c r="ULR72" s="39"/>
      <c r="ULS72" s="39"/>
      <c r="ULT72" s="39"/>
      <c r="ULU72" s="39"/>
      <c r="ULV72" s="39"/>
      <c r="ULW72" s="39"/>
      <c r="ULX72" s="39"/>
      <c r="ULY72" s="39"/>
      <c r="ULZ72" s="39"/>
      <c r="UMA72" s="39"/>
      <c r="UMB72" s="39"/>
      <c r="UMC72" s="39"/>
      <c r="UMD72" s="39"/>
      <c r="UME72" s="39"/>
      <c r="UMF72" s="39"/>
      <c r="UMG72" s="39"/>
      <c r="UMH72" s="39"/>
      <c r="UMI72" s="39"/>
      <c r="UMJ72" s="39"/>
      <c r="UMK72" s="39"/>
      <c r="UML72" s="39"/>
      <c r="UMM72" s="39"/>
      <c r="UMN72" s="39"/>
      <c r="UMO72" s="39"/>
      <c r="UMP72" s="39"/>
      <c r="UMQ72" s="39"/>
      <c r="UMR72" s="39"/>
      <c r="UMS72" s="39"/>
      <c r="UMT72" s="39"/>
      <c r="UMU72" s="39"/>
      <c r="UMV72" s="39"/>
      <c r="UMW72" s="39"/>
      <c r="UMX72" s="39"/>
      <c r="UMY72" s="39"/>
      <c r="UMZ72" s="39"/>
      <c r="UNA72" s="39"/>
      <c r="UNB72" s="39"/>
      <c r="UNC72" s="39"/>
      <c r="UND72" s="39"/>
      <c r="UNE72" s="39"/>
      <c r="UNF72" s="39"/>
      <c r="UNG72" s="39"/>
      <c r="UNH72" s="39"/>
      <c r="UNI72" s="39"/>
      <c r="UNJ72" s="39"/>
      <c r="UNK72" s="39"/>
      <c r="UNL72" s="39"/>
      <c r="UNM72" s="39"/>
      <c r="UNN72" s="39"/>
      <c r="UNO72" s="39"/>
      <c r="UNP72" s="39"/>
      <c r="UNQ72" s="39"/>
      <c r="UNR72" s="39"/>
      <c r="UNS72" s="39"/>
      <c r="UNT72" s="39"/>
      <c r="UNU72" s="39"/>
      <c r="UNV72" s="39"/>
      <c r="UNW72" s="39"/>
      <c r="UNX72" s="39"/>
      <c r="UNY72" s="39"/>
      <c r="UNZ72" s="39"/>
      <c r="UOA72" s="39"/>
      <c r="UOB72" s="39"/>
      <c r="UOC72" s="39"/>
      <c r="UOD72" s="39"/>
      <c r="UOE72" s="39"/>
      <c r="UOF72" s="39"/>
      <c r="UOG72" s="39"/>
      <c r="UOH72" s="39"/>
      <c r="UOI72" s="39"/>
      <c r="UOJ72" s="39"/>
      <c r="UOK72" s="39"/>
      <c r="UOL72" s="39"/>
      <c r="UOM72" s="39"/>
      <c r="UON72" s="39"/>
      <c r="UOO72" s="39"/>
      <c r="UOP72" s="39"/>
      <c r="UOQ72" s="39"/>
      <c r="UOR72" s="39"/>
      <c r="UOS72" s="39"/>
      <c r="UOT72" s="39"/>
      <c r="UOU72" s="39"/>
      <c r="UOV72" s="39"/>
      <c r="UOW72" s="39"/>
      <c r="UOX72" s="39"/>
      <c r="UOY72" s="39"/>
      <c r="UOZ72" s="39"/>
      <c r="UPA72" s="39"/>
      <c r="UPB72" s="39"/>
      <c r="UPC72" s="39"/>
      <c r="UPD72" s="39"/>
      <c r="UPE72" s="39"/>
      <c r="UPF72" s="39"/>
      <c r="UPG72" s="39"/>
      <c r="UPH72" s="39"/>
      <c r="UPI72" s="39"/>
      <c r="UPJ72" s="39"/>
      <c r="UPK72" s="39"/>
      <c r="UPL72" s="39"/>
      <c r="UPM72" s="39"/>
      <c r="UPN72" s="39"/>
      <c r="UPO72" s="39"/>
      <c r="UPP72" s="39"/>
      <c r="UPQ72" s="39"/>
      <c r="UPR72" s="39"/>
      <c r="UPS72" s="39"/>
      <c r="UPT72" s="39"/>
      <c r="UPU72" s="39"/>
      <c r="UPV72" s="39"/>
      <c r="UPW72" s="39"/>
      <c r="UPX72" s="39"/>
      <c r="UPY72" s="39"/>
      <c r="UPZ72" s="39"/>
      <c r="UQA72" s="39"/>
      <c r="UQB72" s="39"/>
      <c r="UQC72" s="39"/>
      <c r="UQD72" s="39"/>
      <c r="UQE72" s="39"/>
      <c r="UQF72" s="39"/>
      <c r="UQG72" s="39"/>
      <c r="UQH72" s="39"/>
      <c r="UQI72" s="39"/>
      <c r="UQJ72" s="39"/>
      <c r="UQK72" s="39"/>
      <c r="UQL72" s="39"/>
      <c r="UQM72" s="39"/>
      <c r="UQN72" s="39"/>
      <c r="UQO72" s="39"/>
      <c r="UQP72" s="39"/>
      <c r="UQQ72" s="39"/>
      <c r="UQR72" s="39"/>
      <c r="UQS72" s="39"/>
      <c r="UQT72" s="39"/>
      <c r="UQU72" s="39"/>
      <c r="UQV72" s="39"/>
      <c r="UQW72" s="39"/>
      <c r="UQX72" s="39"/>
      <c r="UQY72" s="39"/>
      <c r="UQZ72" s="39"/>
      <c r="URA72" s="39"/>
      <c r="URB72" s="39"/>
      <c r="URC72" s="39"/>
      <c r="URD72" s="39"/>
      <c r="URE72" s="39"/>
      <c r="URF72" s="39"/>
      <c r="URG72" s="39"/>
      <c r="URH72" s="39"/>
      <c r="URI72" s="39"/>
      <c r="URJ72" s="39"/>
      <c r="URK72" s="39"/>
      <c r="URL72" s="39"/>
      <c r="URM72" s="39"/>
      <c r="URN72" s="39"/>
      <c r="URO72" s="39"/>
      <c r="URP72" s="39"/>
      <c r="URQ72" s="39"/>
      <c r="URR72" s="39"/>
      <c r="URS72" s="39"/>
      <c r="URT72" s="39"/>
      <c r="URU72" s="39"/>
      <c r="URV72" s="39"/>
      <c r="URW72" s="39"/>
      <c r="URX72" s="39"/>
      <c r="URY72" s="39"/>
      <c r="URZ72" s="39"/>
      <c r="USA72" s="39"/>
      <c r="USB72" s="39"/>
      <c r="USC72" s="39"/>
      <c r="USD72" s="39"/>
      <c r="USE72" s="39"/>
      <c r="USF72" s="39"/>
      <c r="USG72" s="39"/>
      <c r="USH72" s="39"/>
      <c r="USI72" s="39"/>
      <c r="USJ72" s="39"/>
      <c r="USK72" s="39"/>
      <c r="USL72" s="39"/>
      <c r="USM72" s="39"/>
      <c r="USN72" s="39"/>
      <c r="USO72" s="39"/>
      <c r="USP72" s="39"/>
      <c r="USQ72" s="39"/>
      <c r="USR72" s="39"/>
      <c r="USS72" s="39"/>
      <c r="UST72" s="39"/>
      <c r="USU72" s="39"/>
      <c r="USV72" s="39"/>
      <c r="USW72" s="39"/>
      <c r="USX72" s="39"/>
      <c r="USY72" s="39"/>
      <c r="USZ72" s="39"/>
      <c r="UTA72" s="39"/>
      <c r="UTB72" s="39"/>
      <c r="UTC72" s="39"/>
      <c r="UTD72" s="39"/>
      <c r="UTE72" s="39"/>
      <c r="UTF72" s="39"/>
      <c r="UTG72" s="39"/>
      <c r="UTH72" s="39"/>
      <c r="UTI72" s="39"/>
      <c r="UTJ72" s="39"/>
      <c r="UTK72" s="39"/>
      <c r="UTL72" s="39"/>
      <c r="UTM72" s="39"/>
      <c r="UTN72" s="39"/>
      <c r="UTO72" s="39"/>
      <c r="UTP72" s="39"/>
      <c r="UTQ72" s="39"/>
      <c r="UTR72" s="39"/>
      <c r="UTS72" s="39"/>
      <c r="UTT72" s="39"/>
      <c r="UTU72" s="39"/>
      <c r="UTV72" s="39"/>
      <c r="UTW72" s="39"/>
      <c r="UTX72" s="39"/>
      <c r="UTY72" s="39"/>
      <c r="UTZ72" s="39"/>
      <c r="UUA72" s="39"/>
      <c r="UUB72" s="39"/>
      <c r="UUC72" s="39"/>
      <c r="UUD72" s="39"/>
      <c r="UUE72" s="39"/>
      <c r="UUF72" s="39"/>
      <c r="UUG72" s="39"/>
      <c r="UUH72" s="39"/>
      <c r="UUI72" s="39"/>
      <c r="UUJ72" s="39"/>
      <c r="UUK72" s="39"/>
      <c r="UUL72" s="39"/>
      <c r="UUM72" s="39"/>
      <c r="UUN72" s="39"/>
      <c r="UUO72" s="39"/>
      <c r="UUP72" s="39"/>
      <c r="UUQ72" s="39"/>
      <c r="UUR72" s="39"/>
      <c r="UUS72" s="39"/>
      <c r="UUT72" s="39"/>
      <c r="UUU72" s="39"/>
      <c r="UUV72" s="39"/>
      <c r="UUW72" s="39"/>
      <c r="UUX72" s="39"/>
      <c r="UUY72" s="39"/>
      <c r="UUZ72" s="39"/>
      <c r="UVA72" s="39"/>
      <c r="UVB72" s="39"/>
      <c r="UVC72" s="39"/>
      <c r="UVD72" s="39"/>
      <c r="UVE72" s="39"/>
      <c r="UVF72" s="39"/>
      <c r="UVG72" s="39"/>
      <c r="UVH72" s="39"/>
      <c r="UVI72" s="39"/>
      <c r="UVJ72" s="39"/>
      <c r="UVK72" s="39"/>
      <c r="UVL72" s="39"/>
      <c r="UVM72" s="39"/>
      <c r="UVN72" s="39"/>
      <c r="UVO72" s="39"/>
      <c r="UVP72" s="39"/>
      <c r="UVQ72" s="39"/>
      <c r="UVR72" s="39"/>
      <c r="UVS72" s="39"/>
      <c r="UVT72" s="39"/>
      <c r="UVU72" s="39"/>
      <c r="UVV72" s="39"/>
      <c r="UVW72" s="39"/>
      <c r="UVX72" s="39"/>
      <c r="UVY72" s="39"/>
      <c r="UVZ72" s="39"/>
      <c r="UWA72" s="39"/>
      <c r="UWB72" s="39"/>
      <c r="UWC72" s="39"/>
      <c r="UWD72" s="39"/>
      <c r="UWE72" s="39"/>
      <c r="UWF72" s="39"/>
      <c r="UWG72" s="39"/>
      <c r="UWH72" s="39"/>
      <c r="UWI72" s="39"/>
      <c r="UWJ72" s="39"/>
      <c r="UWK72" s="39"/>
      <c r="UWL72" s="39"/>
      <c r="UWM72" s="39"/>
      <c r="UWN72" s="39"/>
      <c r="UWO72" s="39"/>
      <c r="UWP72" s="39"/>
      <c r="UWQ72" s="39"/>
      <c r="UWR72" s="39"/>
      <c r="UWS72" s="39"/>
      <c r="UWT72" s="39"/>
      <c r="UWU72" s="39"/>
      <c r="UWV72" s="39"/>
      <c r="UWW72" s="39"/>
      <c r="UWX72" s="39"/>
      <c r="UWY72" s="39"/>
      <c r="UWZ72" s="39"/>
      <c r="UXA72" s="39"/>
      <c r="UXB72" s="39"/>
      <c r="UXC72" s="39"/>
      <c r="UXD72" s="39"/>
      <c r="UXE72" s="39"/>
      <c r="UXF72" s="39"/>
      <c r="UXG72" s="39"/>
      <c r="UXH72" s="39"/>
      <c r="UXI72" s="39"/>
      <c r="UXJ72" s="39"/>
      <c r="UXK72" s="39"/>
      <c r="UXL72" s="39"/>
      <c r="UXM72" s="39"/>
      <c r="UXN72" s="39"/>
      <c r="UXO72" s="39"/>
      <c r="UXP72" s="39"/>
      <c r="UXQ72" s="39"/>
      <c r="UXR72" s="39"/>
      <c r="UXS72" s="39"/>
      <c r="UXT72" s="39"/>
      <c r="UXU72" s="39"/>
      <c r="UXV72" s="39"/>
      <c r="UXW72" s="39"/>
      <c r="UXX72" s="39"/>
      <c r="UXY72" s="39"/>
      <c r="UXZ72" s="39"/>
      <c r="UYA72" s="39"/>
      <c r="UYB72" s="39"/>
      <c r="UYC72" s="39"/>
      <c r="UYD72" s="39"/>
      <c r="UYE72" s="39"/>
      <c r="UYF72" s="39"/>
      <c r="UYG72" s="39"/>
      <c r="UYH72" s="39"/>
      <c r="UYI72" s="39"/>
      <c r="UYJ72" s="39"/>
      <c r="UYK72" s="39"/>
      <c r="UYL72" s="39"/>
      <c r="UYM72" s="39"/>
      <c r="UYN72" s="39"/>
      <c r="UYO72" s="39"/>
      <c r="UYP72" s="39"/>
      <c r="UYQ72" s="39"/>
      <c r="UYR72" s="39"/>
      <c r="UYS72" s="39"/>
      <c r="UYT72" s="39"/>
      <c r="UYU72" s="39"/>
      <c r="UYV72" s="39"/>
      <c r="UYW72" s="39"/>
      <c r="UYX72" s="39"/>
      <c r="UYY72" s="39"/>
      <c r="UYZ72" s="39"/>
      <c r="UZA72" s="39"/>
      <c r="UZB72" s="39"/>
      <c r="UZC72" s="39"/>
      <c r="UZD72" s="39"/>
      <c r="UZE72" s="39"/>
      <c r="UZF72" s="39"/>
      <c r="UZG72" s="39"/>
      <c r="UZH72" s="39"/>
      <c r="UZI72" s="39"/>
      <c r="UZJ72" s="39"/>
      <c r="UZK72" s="39"/>
      <c r="UZL72" s="39"/>
      <c r="UZM72" s="39"/>
      <c r="UZN72" s="39"/>
      <c r="UZO72" s="39"/>
      <c r="UZP72" s="39"/>
      <c r="UZQ72" s="39"/>
      <c r="UZR72" s="39"/>
      <c r="UZS72" s="39"/>
      <c r="UZT72" s="39"/>
      <c r="UZU72" s="39"/>
      <c r="UZV72" s="39"/>
      <c r="UZW72" s="39"/>
      <c r="UZX72" s="39"/>
      <c r="UZY72" s="39"/>
      <c r="UZZ72" s="39"/>
      <c r="VAA72" s="39"/>
      <c r="VAB72" s="39"/>
      <c r="VAC72" s="39"/>
      <c r="VAD72" s="39"/>
      <c r="VAE72" s="39"/>
      <c r="VAF72" s="39"/>
      <c r="VAG72" s="39"/>
      <c r="VAH72" s="39"/>
      <c r="VAI72" s="39"/>
      <c r="VAJ72" s="39"/>
      <c r="VAK72" s="39"/>
      <c r="VAL72" s="39"/>
      <c r="VAM72" s="39"/>
      <c r="VAN72" s="39"/>
      <c r="VAO72" s="39"/>
      <c r="VAP72" s="39"/>
      <c r="VAQ72" s="39"/>
      <c r="VAR72" s="39"/>
      <c r="VAS72" s="39"/>
      <c r="VAT72" s="39"/>
      <c r="VAU72" s="39"/>
      <c r="VAV72" s="39"/>
      <c r="VAW72" s="39"/>
      <c r="VAX72" s="39"/>
      <c r="VAY72" s="39"/>
      <c r="VAZ72" s="39"/>
      <c r="VBA72" s="39"/>
      <c r="VBB72" s="39"/>
      <c r="VBC72" s="39"/>
      <c r="VBD72" s="39"/>
      <c r="VBE72" s="39"/>
      <c r="VBF72" s="39"/>
      <c r="VBG72" s="39"/>
      <c r="VBH72" s="39"/>
      <c r="VBI72" s="39"/>
      <c r="VBJ72" s="39"/>
      <c r="VBK72" s="39"/>
      <c r="VBL72" s="39"/>
      <c r="VBM72" s="39"/>
      <c r="VBN72" s="39"/>
      <c r="VBO72" s="39"/>
      <c r="VBP72" s="39"/>
      <c r="VBQ72" s="39"/>
      <c r="VBR72" s="39"/>
      <c r="VBS72" s="39"/>
      <c r="VBT72" s="39"/>
      <c r="VBU72" s="39"/>
      <c r="VBV72" s="39"/>
      <c r="VBW72" s="39"/>
      <c r="VBX72" s="39"/>
      <c r="VBY72" s="39"/>
      <c r="VBZ72" s="39"/>
      <c r="VCA72" s="39"/>
      <c r="VCB72" s="39"/>
      <c r="VCC72" s="39"/>
      <c r="VCD72" s="39"/>
      <c r="VCE72" s="39"/>
      <c r="VCF72" s="39"/>
      <c r="VCG72" s="39"/>
      <c r="VCH72" s="39"/>
      <c r="VCI72" s="39"/>
      <c r="VCJ72" s="39"/>
      <c r="VCK72" s="39"/>
      <c r="VCL72" s="39"/>
      <c r="VCM72" s="39"/>
      <c r="VCN72" s="39"/>
      <c r="VCO72" s="39"/>
      <c r="VCP72" s="39"/>
      <c r="VCQ72" s="39"/>
      <c r="VCR72" s="39"/>
      <c r="VCS72" s="39"/>
      <c r="VCT72" s="39"/>
      <c r="VCU72" s="39"/>
      <c r="VCV72" s="39"/>
      <c r="VCW72" s="39"/>
      <c r="VCX72" s="39"/>
      <c r="VCY72" s="39"/>
      <c r="VCZ72" s="39"/>
      <c r="VDA72" s="39"/>
      <c r="VDB72" s="39"/>
      <c r="VDC72" s="39"/>
      <c r="VDD72" s="39"/>
      <c r="VDE72" s="39"/>
      <c r="VDF72" s="39"/>
      <c r="VDG72" s="39"/>
      <c r="VDH72" s="39"/>
      <c r="VDI72" s="39"/>
      <c r="VDJ72" s="39"/>
      <c r="VDK72" s="39"/>
      <c r="VDL72" s="39"/>
      <c r="VDM72" s="39"/>
      <c r="VDN72" s="39"/>
      <c r="VDO72" s="39"/>
      <c r="VDP72" s="39"/>
      <c r="VDQ72" s="39"/>
      <c r="VDR72" s="39"/>
      <c r="VDS72" s="39"/>
      <c r="VDT72" s="39"/>
      <c r="VDU72" s="39"/>
      <c r="VDV72" s="39"/>
      <c r="VDW72" s="39"/>
      <c r="VDX72" s="39"/>
      <c r="VDY72" s="39"/>
      <c r="VDZ72" s="39"/>
      <c r="VEA72" s="39"/>
      <c r="VEB72" s="39"/>
      <c r="VEC72" s="39"/>
      <c r="VED72" s="39"/>
      <c r="VEE72" s="39"/>
      <c r="VEF72" s="39"/>
      <c r="VEG72" s="39"/>
      <c r="VEH72" s="39"/>
      <c r="VEI72" s="39"/>
      <c r="VEJ72" s="39"/>
      <c r="VEK72" s="39"/>
      <c r="VEL72" s="39"/>
      <c r="VEM72" s="39"/>
      <c r="VEN72" s="39"/>
      <c r="VEO72" s="39"/>
      <c r="VEP72" s="39"/>
      <c r="VEQ72" s="39"/>
      <c r="VER72" s="39"/>
      <c r="VES72" s="39"/>
      <c r="VET72" s="39"/>
      <c r="VEU72" s="39"/>
      <c r="VEV72" s="39"/>
      <c r="VEW72" s="39"/>
      <c r="VEX72" s="39"/>
      <c r="VEY72" s="39"/>
      <c r="VEZ72" s="39"/>
      <c r="VFA72" s="39"/>
      <c r="VFB72" s="39"/>
      <c r="VFC72" s="39"/>
      <c r="VFD72" s="39"/>
      <c r="VFE72" s="39"/>
      <c r="VFF72" s="39"/>
      <c r="VFG72" s="39"/>
      <c r="VFH72" s="39"/>
      <c r="VFI72" s="39"/>
      <c r="VFJ72" s="39"/>
      <c r="VFK72" s="39"/>
      <c r="VFL72" s="39"/>
      <c r="VFM72" s="39"/>
      <c r="VFN72" s="39"/>
      <c r="VFO72" s="39"/>
      <c r="VFP72" s="39"/>
      <c r="VFQ72" s="39"/>
      <c r="VFR72" s="39"/>
      <c r="VFS72" s="39"/>
      <c r="VFT72" s="39"/>
      <c r="VFU72" s="39"/>
      <c r="VFV72" s="39"/>
      <c r="VFW72" s="39"/>
      <c r="VFX72" s="39"/>
      <c r="VFY72" s="39"/>
      <c r="VFZ72" s="39"/>
      <c r="VGA72" s="39"/>
      <c r="VGB72" s="39"/>
      <c r="VGC72" s="39"/>
      <c r="VGD72" s="39"/>
      <c r="VGE72" s="39"/>
      <c r="VGF72" s="39"/>
      <c r="VGG72" s="39"/>
      <c r="VGH72" s="39"/>
      <c r="VGI72" s="39"/>
      <c r="VGJ72" s="39"/>
      <c r="VGK72" s="39"/>
      <c r="VGL72" s="39"/>
      <c r="VGM72" s="39"/>
      <c r="VGN72" s="39"/>
      <c r="VGO72" s="39"/>
      <c r="VGP72" s="39"/>
      <c r="VGQ72" s="39"/>
      <c r="VGR72" s="39"/>
      <c r="VGS72" s="39"/>
      <c r="VGT72" s="39"/>
      <c r="VGU72" s="39"/>
      <c r="VGV72" s="39"/>
      <c r="VGW72" s="39"/>
      <c r="VGX72" s="39"/>
      <c r="VGY72" s="39"/>
      <c r="VGZ72" s="39"/>
      <c r="VHA72" s="39"/>
      <c r="VHB72" s="39"/>
      <c r="VHC72" s="39"/>
      <c r="VHD72" s="39"/>
      <c r="VHE72" s="39"/>
      <c r="VHF72" s="39"/>
      <c r="VHG72" s="39"/>
      <c r="VHH72" s="39"/>
      <c r="VHI72" s="39"/>
      <c r="VHJ72" s="39"/>
      <c r="VHK72" s="39"/>
      <c r="VHL72" s="39"/>
      <c r="VHM72" s="39"/>
      <c r="VHN72" s="39"/>
      <c r="VHO72" s="39"/>
      <c r="VHP72" s="39"/>
      <c r="VHQ72" s="39"/>
      <c r="VHR72" s="39"/>
      <c r="VHS72" s="39"/>
      <c r="VHT72" s="39"/>
      <c r="VHU72" s="39"/>
      <c r="VHV72" s="39"/>
      <c r="VHW72" s="39"/>
      <c r="VHX72" s="39"/>
      <c r="VHY72" s="39"/>
      <c r="VHZ72" s="39"/>
      <c r="VIA72" s="39"/>
      <c r="VIB72" s="39"/>
      <c r="VIC72" s="39"/>
      <c r="VID72" s="39"/>
      <c r="VIE72" s="39"/>
      <c r="VIF72" s="39"/>
      <c r="VIG72" s="39"/>
      <c r="VIH72" s="39"/>
      <c r="VII72" s="39"/>
      <c r="VIJ72" s="39"/>
      <c r="VIK72" s="39"/>
      <c r="VIL72" s="39"/>
      <c r="VIM72" s="39"/>
      <c r="VIN72" s="39"/>
      <c r="VIO72" s="39"/>
      <c r="VIP72" s="39"/>
      <c r="VIQ72" s="39"/>
      <c r="VIR72" s="39"/>
      <c r="VIS72" s="39"/>
      <c r="VIT72" s="39"/>
      <c r="VIU72" s="39"/>
      <c r="VIV72" s="39"/>
      <c r="VIW72" s="39"/>
      <c r="VIX72" s="39"/>
      <c r="VIY72" s="39"/>
      <c r="VIZ72" s="39"/>
      <c r="VJA72" s="39"/>
      <c r="VJB72" s="39"/>
      <c r="VJC72" s="39"/>
      <c r="VJD72" s="39"/>
      <c r="VJE72" s="39"/>
      <c r="VJF72" s="39"/>
      <c r="VJG72" s="39"/>
      <c r="VJH72" s="39"/>
      <c r="VJI72" s="39"/>
      <c r="VJJ72" s="39"/>
      <c r="VJK72" s="39"/>
      <c r="VJL72" s="39"/>
      <c r="VJM72" s="39"/>
      <c r="VJN72" s="39"/>
      <c r="VJO72" s="39"/>
      <c r="VJP72" s="39"/>
      <c r="VJQ72" s="39"/>
      <c r="VJR72" s="39"/>
      <c r="VJS72" s="39"/>
      <c r="VJT72" s="39"/>
      <c r="VJU72" s="39"/>
      <c r="VJV72" s="39"/>
      <c r="VJW72" s="39"/>
      <c r="VJX72" s="39"/>
      <c r="VJY72" s="39"/>
      <c r="VJZ72" s="39"/>
      <c r="VKA72" s="39"/>
      <c r="VKB72" s="39"/>
      <c r="VKC72" s="39"/>
      <c r="VKD72" s="39"/>
      <c r="VKE72" s="39"/>
      <c r="VKF72" s="39"/>
      <c r="VKG72" s="39"/>
      <c r="VKH72" s="39"/>
      <c r="VKI72" s="39"/>
      <c r="VKJ72" s="39"/>
      <c r="VKK72" s="39"/>
      <c r="VKL72" s="39"/>
      <c r="VKM72" s="39"/>
      <c r="VKN72" s="39"/>
      <c r="VKO72" s="39"/>
      <c r="VKP72" s="39"/>
      <c r="VKQ72" s="39"/>
      <c r="VKR72" s="39"/>
      <c r="VKS72" s="39"/>
      <c r="VKT72" s="39"/>
      <c r="VKU72" s="39"/>
      <c r="VKV72" s="39"/>
      <c r="VKW72" s="39"/>
      <c r="VKX72" s="39"/>
      <c r="VKY72" s="39"/>
      <c r="VKZ72" s="39"/>
      <c r="VLA72" s="39"/>
      <c r="VLB72" s="39"/>
      <c r="VLC72" s="39"/>
      <c r="VLD72" s="39"/>
      <c r="VLE72" s="39"/>
      <c r="VLF72" s="39"/>
      <c r="VLG72" s="39"/>
      <c r="VLH72" s="39"/>
      <c r="VLI72" s="39"/>
      <c r="VLJ72" s="39"/>
      <c r="VLK72" s="39"/>
      <c r="VLL72" s="39"/>
      <c r="VLM72" s="39"/>
      <c r="VLN72" s="39"/>
      <c r="VLO72" s="39"/>
      <c r="VLP72" s="39"/>
      <c r="VLQ72" s="39"/>
      <c r="VLR72" s="39"/>
      <c r="VLS72" s="39"/>
      <c r="VLT72" s="39"/>
      <c r="VLU72" s="39"/>
      <c r="VLV72" s="39"/>
      <c r="VLW72" s="39"/>
      <c r="VLX72" s="39"/>
      <c r="VLY72" s="39"/>
      <c r="VLZ72" s="39"/>
      <c r="VMA72" s="39"/>
      <c r="VMB72" s="39"/>
      <c r="VMC72" s="39"/>
      <c r="VMD72" s="39"/>
      <c r="VME72" s="39"/>
      <c r="VMF72" s="39"/>
      <c r="VMG72" s="39"/>
      <c r="VMH72" s="39"/>
      <c r="VMI72" s="39"/>
      <c r="VMJ72" s="39"/>
      <c r="VMK72" s="39"/>
      <c r="VML72" s="39"/>
      <c r="VMM72" s="39"/>
      <c r="VMN72" s="39"/>
      <c r="VMO72" s="39"/>
      <c r="VMP72" s="39"/>
      <c r="VMQ72" s="39"/>
      <c r="VMR72" s="39"/>
      <c r="VMS72" s="39"/>
      <c r="VMT72" s="39"/>
      <c r="VMU72" s="39"/>
      <c r="VMV72" s="39"/>
      <c r="VMW72" s="39"/>
      <c r="VMX72" s="39"/>
      <c r="VMY72" s="39"/>
      <c r="VMZ72" s="39"/>
      <c r="VNA72" s="39"/>
      <c r="VNB72" s="39"/>
      <c r="VNC72" s="39"/>
      <c r="VND72" s="39"/>
      <c r="VNE72" s="39"/>
      <c r="VNF72" s="39"/>
      <c r="VNG72" s="39"/>
      <c r="VNH72" s="39"/>
      <c r="VNI72" s="39"/>
      <c r="VNJ72" s="39"/>
      <c r="VNK72" s="39"/>
      <c r="VNL72" s="39"/>
      <c r="VNM72" s="39"/>
      <c r="VNN72" s="39"/>
      <c r="VNO72" s="39"/>
      <c r="VNP72" s="39"/>
      <c r="VNQ72" s="39"/>
      <c r="VNR72" s="39"/>
      <c r="VNS72" s="39"/>
      <c r="VNT72" s="39"/>
      <c r="VNU72" s="39"/>
      <c r="VNV72" s="39"/>
      <c r="VNW72" s="39"/>
      <c r="VNX72" s="39"/>
      <c r="VNY72" s="39"/>
      <c r="VNZ72" s="39"/>
      <c r="VOA72" s="39"/>
      <c r="VOB72" s="39"/>
      <c r="VOC72" s="39"/>
      <c r="VOD72" s="39"/>
      <c r="VOE72" s="39"/>
      <c r="VOF72" s="39"/>
      <c r="VOG72" s="39"/>
      <c r="VOH72" s="39"/>
      <c r="VOI72" s="39"/>
      <c r="VOJ72" s="39"/>
      <c r="VOK72" s="39"/>
      <c r="VOL72" s="39"/>
      <c r="VOM72" s="39"/>
      <c r="VON72" s="39"/>
      <c r="VOO72" s="39"/>
      <c r="VOP72" s="39"/>
      <c r="VOQ72" s="39"/>
      <c r="VOR72" s="39"/>
      <c r="VOS72" s="39"/>
      <c r="VOT72" s="39"/>
      <c r="VOU72" s="39"/>
      <c r="VOV72" s="39"/>
      <c r="VOW72" s="39"/>
      <c r="VOX72" s="39"/>
      <c r="VOY72" s="39"/>
      <c r="VOZ72" s="39"/>
      <c r="VPA72" s="39"/>
      <c r="VPB72" s="39"/>
      <c r="VPC72" s="39"/>
      <c r="VPD72" s="39"/>
      <c r="VPE72" s="39"/>
      <c r="VPF72" s="39"/>
      <c r="VPG72" s="39"/>
      <c r="VPH72" s="39"/>
      <c r="VPI72" s="39"/>
      <c r="VPJ72" s="39"/>
      <c r="VPK72" s="39"/>
      <c r="VPL72" s="39"/>
      <c r="VPM72" s="39"/>
      <c r="VPN72" s="39"/>
      <c r="VPO72" s="39"/>
      <c r="VPP72" s="39"/>
      <c r="VPQ72" s="39"/>
      <c r="VPR72" s="39"/>
      <c r="VPS72" s="39"/>
      <c r="VPT72" s="39"/>
      <c r="VPU72" s="39"/>
      <c r="VPV72" s="39"/>
      <c r="VPW72" s="39"/>
      <c r="VPX72" s="39"/>
      <c r="VPY72" s="39"/>
      <c r="VPZ72" s="39"/>
      <c r="VQA72" s="39"/>
      <c r="VQB72" s="39"/>
      <c r="VQC72" s="39"/>
      <c r="VQD72" s="39"/>
      <c r="VQE72" s="39"/>
      <c r="VQF72" s="39"/>
      <c r="VQG72" s="39"/>
      <c r="VQH72" s="39"/>
      <c r="VQI72" s="39"/>
      <c r="VQJ72" s="39"/>
      <c r="VQK72" s="39"/>
      <c r="VQL72" s="39"/>
      <c r="VQM72" s="39"/>
      <c r="VQN72" s="39"/>
      <c r="VQO72" s="39"/>
      <c r="VQP72" s="39"/>
      <c r="VQQ72" s="39"/>
      <c r="VQR72" s="39"/>
      <c r="VQS72" s="39"/>
      <c r="VQT72" s="39"/>
      <c r="VQU72" s="39"/>
      <c r="VQV72" s="39"/>
      <c r="VQW72" s="39"/>
      <c r="VQX72" s="39"/>
      <c r="VQY72" s="39"/>
      <c r="VQZ72" s="39"/>
      <c r="VRA72" s="39"/>
      <c r="VRB72" s="39"/>
      <c r="VRC72" s="39"/>
      <c r="VRD72" s="39"/>
      <c r="VRE72" s="39"/>
      <c r="VRF72" s="39"/>
      <c r="VRG72" s="39"/>
      <c r="VRH72" s="39"/>
      <c r="VRI72" s="39"/>
      <c r="VRJ72" s="39"/>
      <c r="VRK72" s="39"/>
      <c r="VRL72" s="39"/>
      <c r="VRM72" s="39"/>
      <c r="VRN72" s="39"/>
      <c r="VRO72" s="39"/>
      <c r="VRP72" s="39"/>
      <c r="VRQ72" s="39"/>
      <c r="VRR72" s="39"/>
      <c r="VRS72" s="39"/>
      <c r="VRT72" s="39"/>
      <c r="VRU72" s="39"/>
      <c r="VRV72" s="39"/>
      <c r="VRW72" s="39"/>
      <c r="VRX72" s="39"/>
      <c r="VRY72" s="39"/>
      <c r="VRZ72" s="39"/>
      <c r="VSA72" s="39"/>
      <c r="VSB72" s="39"/>
      <c r="VSC72" s="39"/>
      <c r="VSD72" s="39"/>
      <c r="VSE72" s="39"/>
      <c r="VSF72" s="39"/>
      <c r="VSG72" s="39"/>
      <c r="VSH72" s="39"/>
      <c r="VSI72" s="39"/>
      <c r="VSJ72" s="39"/>
      <c r="VSK72" s="39"/>
      <c r="VSL72" s="39"/>
      <c r="VSM72" s="39"/>
      <c r="VSN72" s="39"/>
      <c r="VSO72" s="39"/>
      <c r="VSP72" s="39"/>
      <c r="VSQ72" s="39"/>
      <c r="VSR72" s="39"/>
      <c r="VSS72" s="39"/>
      <c r="VST72" s="39"/>
      <c r="VSU72" s="39"/>
      <c r="VSV72" s="39"/>
      <c r="VSW72" s="39"/>
      <c r="VSX72" s="39"/>
      <c r="VSY72" s="39"/>
      <c r="VSZ72" s="39"/>
      <c r="VTA72" s="39"/>
      <c r="VTB72" s="39"/>
      <c r="VTC72" s="39"/>
      <c r="VTD72" s="39"/>
      <c r="VTE72" s="39"/>
      <c r="VTF72" s="39"/>
      <c r="VTG72" s="39"/>
      <c r="VTH72" s="39"/>
      <c r="VTI72" s="39"/>
      <c r="VTJ72" s="39"/>
      <c r="VTK72" s="39"/>
      <c r="VTL72" s="39"/>
      <c r="VTM72" s="39"/>
      <c r="VTN72" s="39"/>
      <c r="VTO72" s="39"/>
      <c r="VTP72" s="39"/>
      <c r="VTQ72" s="39"/>
      <c r="VTR72" s="39"/>
      <c r="VTS72" s="39"/>
      <c r="VTT72" s="39"/>
      <c r="VTU72" s="39"/>
      <c r="VTV72" s="39"/>
      <c r="VTW72" s="39"/>
      <c r="VTX72" s="39"/>
      <c r="VTY72" s="39"/>
      <c r="VTZ72" s="39"/>
      <c r="VUA72" s="39"/>
      <c r="VUB72" s="39"/>
      <c r="VUC72" s="39"/>
      <c r="VUD72" s="39"/>
      <c r="VUE72" s="39"/>
      <c r="VUF72" s="39"/>
      <c r="VUG72" s="39"/>
      <c r="VUH72" s="39"/>
      <c r="VUI72" s="39"/>
      <c r="VUJ72" s="39"/>
      <c r="VUK72" s="39"/>
      <c r="VUL72" s="39"/>
      <c r="VUM72" s="39"/>
      <c r="VUN72" s="39"/>
      <c r="VUO72" s="39"/>
      <c r="VUP72" s="39"/>
      <c r="VUQ72" s="39"/>
      <c r="VUR72" s="39"/>
      <c r="VUS72" s="39"/>
      <c r="VUT72" s="39"/>
      <c r="VUU72" s="39"/>
      <c r="VUV72" s="39"/>
      <c r="VUW72" s="39"/>
      <c r="VUX72" s="39"/>
      <c r="VUY72" s="39"/>
      <c r="VUZ72" s="39"/>
      <c r="VVA72" s="39"/>
      <c r="VVB72" s="39"/>
      <c r="VVC72" s="39"/>
      <c r="VVD72" s="39"/>
      <c r="VVE72" s="39"/>
      <c r="VVF72" s="39"/>
      <c r="VVG72" s="39"/>
      <c r="VVH72" s="39"/>
      <c r="VVI72" s="39"/>
      <c r="VVJ72" s="39"/>
      <c r="VVK72" s="39"/>
      <c r="VVL72" s="39"/>
      <c r="VVM72" s="39"/>
      <c r="VVN72" s="39"/>
      <c r="VVO72" s="39"/>
      <c r="VVP72" s="39"/>
      <c r="VVQ72" s="39"/>
      <c r="VVR72" s="39"/>
      <c r="VVS72" s="39"/>
      <c r="VVT72" s="39"/>
      <c r="VVU72" s="39"/>
      <c r="VVV72" s="39"/>
      <c r="VVW72" s="39"/>
      <c r="VVX72" s="39"/>
      <c r="VVY72" s="39"/>
      <c r="VVZ72" s="39"/>
      <c r="VWA72" s="39"/>
      <c r="VWB72" s="39"/>
      <c r="VWC72" s="39"/>
      <c r="VWD72" s="39"/>
      <c r="VWE72" s="39"/>
      <c r="VWF72" s="39"/>
      <c r="VWG72" s="39"/>
      <c r="VWH72" s="39"/>
      <c r="VWI72" s="39"/>
      <c r="VWJ72" s="39"/>
      <c r="VWK72" s="39"/>
      <c r="VWL72" s="39"/>
      <c r="VWM72" s="39"/>
      <c r="VWN72" s="39"/>
      <c r="VWO72" s="39"/>
      <c r="VWP72" s="39"/>
      <c r="VWQ72" s="39"/>
      <c r="VWR72" s="39"/>
      <c r="VWS72" s="39"/>
      <c r="VWT72" s="39"/>
      <c r="VWU72" s="39"/>
      <c r="VWV72" s="39"/>
      <c r="VWW72" s="39"/>
      <c r="VWX72" s="39"/>
      <c r="VWY72" s="39"/>
      <c r="VWZ72" s="39"/>
      <c r="VXA72" s="39"/>
      <c r="VXB72" s="39"/>
      <c r="VXC72" s="39"/>
      <c r="VXD72" s="39"/>
      <c r="VXE72" s="39"/>
      <c r="VXF72" s="39"/>
      <c r="VXG72" s="39"/>
      <c r="VXH72" s="39"/>
      <c r="VXI72" s="39"/>
      <c r="VXJ72" s="39"/>
      <c r="VXK72" s="39"/>
      <c r="VXL72" s="39"/>
      <c r="VXM72" s="39"/>
      <c r="VXN72" s="39"/>
      <c r="VXO72" s="39"/>
      <c r="VXP72" s="39"/>
      <c r="VXQ72" s="39"/>
      <c r="VXR72" s="39"/>
      <c r="VXS72" s="39"/>
      <c r="VXT72" s="39"/>
      <c r="VXU72" s="39"/>
      <c r="VXV72" s="39"/>
      <c r="VXW72" s="39"/>
      <c r="VXX72" s="39"/>
      <c r="VXY72" s="39"/>
      <c r="VXZ72" s="39"/>
      <c r="VYA72" s="39"/>
      <c r="VYB72" s="39"/>
      <c r="VYC72" s="39"/>
      <c r="VYD72" s="39"/>
      <c r="VYE72" s="39"/>
      <c r="VYF72" s="39"/>
      <c r="VYG72" s="39"/>
      <c r="VYH72" s="39"/>
      <c r="VYI72" s="39"/>
      <c r="VYJ72" s="39"/>
      <c r="VYK72" s="39"/>
      <c r="VYL72" s="39"/>
      <c r="VYM72" s="39"/>
      <c r="VYN72" s="39"/>
      <c r="VYO72" s="39"/>
      <c r="VYP72" s="39"/>
      <c r="VYQ72" s="39"/>
      <c r="VYR72" s="39"/>
      <c r="VYS72" s="39"/>
      <c r="VYT72" s="39"/>
      <c r="VYU72" s="39"/>
      <c r="VYV72" s="39"/>
      <c r="VYW72" s="39"/>
      <c r="VYX72" s="39"/>
      <c r="VYY72" s="39"/>
      <c r="VYZ72" s="39"/>
      <c r="VZA72" s="39"/>
      <c r="VZB72" s="39"/>
      <c r="VZC72" s="39"/>
      <c r="VZD72" s="39"/>
      <c r="VZE72" s="39"/>
      <c r="VZF72" s="39"/>
      <c r="VZG72" s="39"/>
      <c r="VZH72" s="39"/>
      <c r="VZI72" s="39"/>
      <c r="VZJ72" s="39"/>
      <c r="VZK72" s="39"/>
      <c r="VZL72" s="39"/>
      <c r="VZM72" s="39"/>
      <c r="VZN72" s="39"/>
      <c r="VZO72" s="39"/>
      <c r="VZP72" s="39"/>
      <c r="VZQ72" s="39"/>
      <c r="VZR72" s="39"/>
      <c r="VZS72" s="39"/>
      <c r="VZT72" s="39"/>
      <c r="VZU72" s="39"/>
      <c r="VZV72" s="39"/>
      <c r="VZW72" s="39"/>
      <c r="VZX72" s="39"/>
      <c r="VZY72" s="39"/>
      <c r="VZZ72" s="39"/>
      <c r="WAA72" s="39"/>
      <c r="WAB72" s="39"/>
      <c r="WAC72" s="39"/>
      <c r="WAD72" s="39"/>
      <c r="WAE72" s="39"/>
      <c r="WAF72" s="39"/>
      <c r="WAG72" s="39"/>
      <c r="WAH72" s="39"/>
      <c r="WAI72" s="39"/>
      <c r="WAJ72" s="39"/>
      <c r="WAK72" s="39"/>
      <c r="WAL72" s="39"/>
      <c r="WAM72" s="39"/>
      <c r="WAN72" s="39"/>
      <c r="WAO72" s="39"/>
      <c r="WAP72" s="39"/>
      <c r="WAQ72" s="39"/>
      <c r="WAR72" s="39"/>
      <c r="WAS72" s="39"/>
      <c r="WAT72" s="39"/>
      <c r="WAU72" s="39"/>
      <c r="WAV72" s="39"/>
      <c r="WAW72" s="39"/>
      <c r="WAX72" s="39"/>
      <c r="WAY72" s="39"/>
      <c r="WAZ72" s="39"/>
      <c r="WBA72" s="39"/>
      <c r="WBB72" s="39"/>
      <c r="WBC72" s="39"/>
      <c r="WBD72" s="39"/>
      <c r="WBE72" s="39"/>
      <c r="WBF72" s="39"/>
      <c r="WBG72" s="39"/>
      <c r="WBH72" s="39"/>
      <c r="WBI72" s="39"/>
      <c r="WBJ72" s="39"/>
      <c r="WBK72" s="39"/>
      <c r="WBL72" s="39"/>
      <c r="WBM72" s="39"/>
      <c r="WBN72" s="39"/>
      <c r="WBO72" s="39"/>
      <c r="WBP72" s="39"/>
      <c r="WBQ72" s="39"/>
      <c r="WBR72" s="39"/>
      <c r="WBS72" s="39"/>
      <c r="WBT72" s="39"/>
      <c r="WBU72" s="39"/>
      <c r="WBV72" s="39"/>
      <c r="WBW72" s="39"/>
      <c r="WBX72" s="39"/>
      <c r="WBY72" s="39"/>
      <c r="WBZ72" s="39"/>
      <c r="WCA72" s="39"/>
      <c r="WCB72" s="39"/>
      <c r="WCC72" s="39"/>
      <c r="WCD72" s="39"/>
      <c r="WCE72" s="39"/>
      <c r="WCF72" s="39"/>
      <c r="WCG72" s="39"/>
      <c r="WCH72" s="39"/>
      <c r="WCI72" s="39"/>
      <c r="WCJ72" s="39"/>
      <c r="WCK72" s="39"/>
      <c r="WCL72" s="39"/>
      <c r="WCM72" s="39"/>
      <c r="WCN72" s="39"/>
      <c r="WCO72" s="39"/>
      <c r="WCP72" s="39"/>
      <c r="WCQ72" s="39"/>
      <c r="WCR72" s="39"/>
      <c r="WCS72" s="39"/>
      <c r="WCT72" s="39"/>
      <c r="WCU72" s="39"/>
      <c r="WCV72" s="39"/>
      <c r="WCW72" s="39"/>
      <c r="WCX72" s="39"/>
      <c r="WCY72" s="39"/>
      <c r="WCZ72" s="39"/>
      <c r="WDA72" s="39"/>
      <c r="WDB72" s="39"/>
      <c r="WDC72" s="39"/>
      <c r="WDD72" s="39"/>
      <c r="WDE72" s="39"/>
      <c r="WDF72" s="39"/>
      <c r="WDG72" s="39"/>
      <c r="WDH72" s="39"/>
      <c r="WDI72" s="39"/>
      <c r="WDJ72" s="39"/>
      <c r="WDK72" s="39"/>
      <c r="WDL72" s="39"/>
      <c r="WDM72" s="39"/>
      <c r="WDN72" s="39"/>
      <c r="WDO72" s="39"/>
      <c r="WDP72" s="39"/>
      <c r="WDQ72" s="39"/>
      <c r="WDR72" s="39"/>
      <c r="WDS72" s="39"/>
      <c r="WDT72" s="39"/>
      <c r="WDU72" s="39"/>
      <c r="WDV72" s="39"/>
      <c r="WDW72" s="39"/>
      <c r="WDX72" s="39"/>
      <c r="WDY72" s="39"/>
      <c r="WDZ72" s="39"/>
      <c r="WEA72" s="39"/>
      <c r="WEB72" s="39"/>
      <c r="WEC72" s="39"/>
      <c r="WED72" s="39"/>
      <c r="WEE72" s="39"/>
      <c r="WEF72" s="39"/>
      <c r="WEG72" s="39"/>
      <c r="WEH72" s="39"/>
      <c r="WEI72" s="39"/>
      <c r="WEJ72" s="39"/>
      <c r="WEK72" s="39"/>
      <c r="WEL72" s="39"/>
      <c r="WEM72" s="39"/>
      <c r="WEN72" s="39"/>
      <c r="WEO72" s="39"/>
      <c r="WEP72" s="39"/>
      <c r="WEQ72" s="39"/>
      <c r="WER72" s="39"/>
      <c r="WES72" s="39"/>
      <c r="WET72" s="39"/>
      <c r="WEU72" s="39"/>
      <c r="WEV72" s="39"/>
      <c r="WEW72" s="39"/>
      <c r="WEX72" s="39"/>
      <c r="WEY72" s="39"/>
      <c r="WEZ72" s="39"/>
      <c r="WFA72" s="39"/>
      <c r="WFB72" s="39"/>
      <c r="WFC72" s="39"/>
      <c r="WFD72" s="39"/>
      <c r="WFE72" s="39"/>
      <c r="WFF72" s="39"/>
      <c r="WFG72" s="39"/>
      <c r="WFH72" s="39"/>
      <c r="WFI72" s="39"/>
      <c r="WFJ72" s="39"/>
      <c r="WFK72" s="39"/>
      <c r="WFL72" s="39"/>
      <c r="WFM72" s="39"/>
      <c r="WFN72" s="39"/>
      <c r="WFO72" s="39"/>
      <c r="WFP72" s="39"/>
      <c r="WFQ72" s="39"/>
      <c r="WFR72" s="39"/>
      <c r="WFS72" s="39"/>
      <c r="WFT72" s="39"/>
      <c r="WFU72" s="39"/>
      <c r="WFV72" s="39"/>
      <c r="WFW72" s="39"/>
      <c r="WFX72" s="39"/>
      <c r="WFY72" s="39"/>
      <c r="WFZ72" s="39"/>
      <c r="WGA72" s="39"/>
      <c r="WGB72" s="39"/>
      <c r="WGC72" s="39"/>
      <c r="WGD72" s="39"/>
      <c r="WGE72" s="39"/>
      <c r="WGF72" s="39"/>
      <c r="WGG72" s="39"/>
      <c r="WGH72" s="39"/>
      <c r="WGI72" s="39"/>
      <c r="WGJ72" s="39"/>
      <c r="WGK72" s="39"/>
      <c r="WGL72" s="39"/>
      <c r="WGM72" s="39"/>
      <c r="WGN72" s="39"/>
      <c r="WGO72" s="39"/>
      <c r="WGP72" s="39"/>
      <c r="WGQ72" s="39"/>
      <c r="WGR72" s="39"/>
      <c r="WGS72" s="39"/>
      <c r="WGT72" s="39"/>
      <c r="WGU72" s="39"/>
      <c r="WGV72" s="39"/>
      <c r="WGW72" s="39"/>
      <c r="WGX72" s="39"/>
      <c r="WGY72" s="39"/>
      <c r="WGZ72" s="39"/>
      <c r="WHA72" s="39"/>
      <c r="WHB72" s="39"/>
      <c r="WHC72" s="39"/>
      <c r="WHD72" s="39"/>
      <c r="WHE72" s="39"/>
      <c r="WHF72" s="39"/>
      <c r="WHG72" s="39"/>
      <c r="WHH72" s="39"/>
      <c r="WHI72" s="39"/>
      <c r="WHJ72" s="39"/>
      <c r="WHK72" s="39"/>
      <c r="WHL72" s="39"/>
      <c r="WHM72" s="39"/>
      <c r="WHN72" s="39"/>
      <c r="WHO72" s="39"/>
      <c r="WHP72" s="39"/>
      <c r="WHQ72" s="39"/>
      <c r="WHR72" s="39"/>
      <c r="WHS72" s="39"/>
      <c r="WHT72" s="39"/>
      <c r="WHU72" s="39"/>
      <c r="WHV72" s="39"/>
      <c r="WHW72" s="39"/>
      <c r="WHX72" s="39"/>
      <c r="WHY72" s="39"/>
      <c r="WHZ72" s="39"/>
      <c r="WIA72" s="39"/>
      <c r="WIB72" s="39"/>
      <c r="WIC72" s="39"/>
      <c r="WID72" s="39"/>
      <c r="WIE72" s="39"/>
      <c r="WIF72" s="39"/>
      <c r="WIG72" s="39"/>
      <c r="WIH72" s="39"/>
      <c r="WII72" s="39"/>
      <c r="WIJ72" s="39"/>
      <c r="WIK72" s="39"/>
      <c r="WIL72" s="39"/>
      <c r="WIM72" s="39"/>
      <c r="WIN72" s="39"/>
      <c r="WIO72" s="39"/>
      <c r="WIP72" s="39"/>
      <c r="WIQ72" s="39"/>
      <c r="WIR72" s="39"/>
      <c r="WIS72" s="39"/>
      <c r="WIT72" s="39"/>
      <c r="WIU72" s="39"/>
      <c r="WIV72" s="39"/>
      <c r="WIW72" s="39"/>
      <c r="WIX72" s="39"/>
      <c r="WIY72" s="39"/>
      <c r="WIZ72" s="39"/>
      <c r="WJA72" s="39"/>
      <c r="WJB72" s="39"/>
      <c r="WJC72" s="39"/>
      <c r="WJD72" s="39"/>
      <c r="WJE72" s="39"/>
      <c r="WJF72" s="39"/>
      <c r="WJG72" s="39"/>
      <c r="WJH72" s="39"/>
      <c r="WJI72" s="39"/>
      <c r="WJJ72" s="39"/>
      <c r="WJK72" s="39"/>
      <c r="WJL72" s="39"/>
      <c r="WJM72" s="39"/>
      <c r="WJN72" s="39"/>
      <c r="WJO72" s="39"/>
      <c r="WJP72" s="39"/>
      <c r="WJQ72" s="39"/>
      <c r="WJR72" s="39"/>
      <c r="WJS72" s="39"/>
      <c r="WJT72" s="39"/>
      <c r="WJU72" s="39"/>
      <c r="WJV72" s="39"/>
      <c r="WJW72" s="39"/>
      <c r="WJX72" s="39"/>
      <c r="WJY72" s="39"/>
      <c r="WJZ72" s="39"/>
      <c r="WKA72" s="39"/>
      <c r="WKB72" s="39"/>
      <c r="WKC72" s="39"/>
      <c r="WKD72" s="39"/>
      <c r="WKE72" s="39"/>
      <c r="WKF72" s="39"/>
      <c r="WKG72" s="39"/>
      <c r="WKH72" s="39"/>
      <c r="WKI72" s="39"/>
      <c r="WKJ72" s="39"/>
      <c r="WKK72" s="39"/>
      <c r="WKL72" s="39"/>
      <c r="WKM72" s="39"/>
      <c r="WKN72" s="39"/>
      <c r="WKO72" s="39"/>
      <c r="WKP72" s="39"/>
      <c r="WKQ72" s="39"/>
      <c r="WKR72" s="39"/>
      <c r="WKS72" s="39"/>
      <c r="WKT72" s="39"/>
      <c r="WKU72" s="39"/>
      <c r="WKV72" s="39"/>
      <c r="WKW72" s="39"/>
      <c r="WKX72" s="39"/>
      <c r="WKY72" s="39"/>
      <c r="WKZ72" s="39"/>
      <c r="WLA72" s="39"/>
      <c r="WLB72" s="39"/>
      <c r="WLC72" s="39"/>
      <c r="WLD72" s="39"/>
      <c r="WLE72" s="39"/>
      <c r="WLF72" s="39"/>
      <c r="WLG72" s="39"/>
      <c r="WLH72" s="39"/>
      <c r="WLI72" s="39"/>
      <c r="WLJ72" s="39"/>
      <c r="WLK72" s="39"/>
      <c r="WLL72" s="39"/>
      <c r="WLM72" s="39"/>
      <c r="WLN72" s="39"/>
      <c r="WLO72" s="39"/>
      <c r="WLP72" s="39"/>
      <c r="WLQ72" s="39"/>
      <c r="WLR72" s="39"/>
      <c r="WLS72" s="39"/>
      <c r="WLT72" s="39"/>
      <c r="WLU72" s="39"/>
      <c r="WLV72" s="39"/>
      <c r="WLW72" s="39"/>
      <c r="WLX72" s="39"/>
      <c r="WLY72" s="39"/>
      <c r="WLZ72" s="39"/>
      <c r="WMA72" s="39"/>
      <c r="WMB72" s="39"/>
      <c r="WMC72" s="39"/>
      <c r="WMD72" s="39"/>
      <c r="WME72" s="39"/>
      <c r="WMF72" s="39"/>
      <c r="WMG72" s="39"/>
      <c r="WMH72" s="39"/>
      <c r="WMI72" s="39"/>
      <c r="WMJ72" s="39"/>
      <c r="WMK72" s="39"/>
      <c r="WML72" s="39"/>
      <c r="WMM72" s="39"/>
      <c r="WMN72" s="39"/>
      <c r="WMO72" s="39"/>
      <c r="WMP72" s="39"/>
      <c r="WMQ72" s="39"/>
      <c r="WMR72" s="39"/>
      <c r="WMS72" s="39"/>
      <c r="WMT72" s="39"/>
      <c r="WMU72" s="39"/>
      <c r="WMV72" s="39"/>
      <c r="WMW72" s="39"/>
      <c r="WMX72" s="39"/>
      <c r="WMY72" s="39"/>
      <c r="WMZ72" s="39"/>
      <c r="WNA72" s="39"/>
      <c r="WNB72" s="39"/>
      <c r="WNC72" s="39"/>
      <c r="WND72" s="39"/>
      <c r="WNE72" s="39"/>
      <c r="WNF72" s="39"/>
      <c r="WNG72" s="39"/>
      <c r="WNH72" s="39"/>
      <c r="WNI72" s="39"/>
      <c r="WNJ72" s="39"/>
      <c r="WNK72" s="39"/>
      <c r="WNL72" s="39"/>
      <c r="WNM72" s="39"/>
      <c r="WNN72" s="39"/>
      <c r="WNO72" s="39"/>
      <c r="WNP72" s="39"/>
      <c r="WNQ72" s="39"/>
      <c r="WNR72" s="39"/>
      <c r="WNS72" s="39"/>
      <c r="WNT72" s="39"/>
      <c r="WNU72" s="39"/>
      <c r="WNV72" s="39"/>
      <c r="WNW72" s="39"/>
      <c r="WNX72" s="39"/>
      <c r="WNY72" s="39"/>
      <c r="WNZ72" s="39"/>
      <c r="WOA72" s="39"/>
      <c r="WOB72" s="39"/>
      <c r="WOC72" s="39"/>
      <c r="WOD72" s="39"/>
      <c r="WOE72" s="39"/>
      <c r="WOF72" s="39"/>
      <c r="WOG72" s="39"/>
      <c r="WOH72" s="39"/>
      <c r="WOI72" s="39"/>
      <c r="WOJ72" s="39"/>
      <c r="WOK72" s="39"/>
      <c r="WOL72" s="39"/>
      <c r="WOM72" s="39"/>
      <c r="WON72" s="39"/>
      <c r="WOO72" s="39"/>
      <c r="WOP72" s="39"/>
      <c r="WOQ72" s="39"/>
      <c r="WOR72" s="39"/>
      <c r="WOS72" s="39"/>
      <c r="WOT72" s="39"/>
      <c r="WOU72" s="39"/>
      <c r="WOV72" s="39"/>
      <c r="WOW72" s="39"/>
      <c r="WOX72" s="39"/>
      <c r="WOY72" s="39"/>
      <c r="WOZ72" s="39"/>
      <c r="WPA72" s="39"/>
      <c r="WPB72" s="39"/>
      <c r="WPC72" s="39"/>
      <c r="WPD72" s="39"/>
      <c r="WPE72" s="39"/>
      <c r="WPF72" s="39"/>
      <c r="WPG72" s="39"/>
      <c r="WPH72" s="39"/>
      <c r="WPI72" s="39"/>
      <c r="WPJ72" s="39"/>
      <c r="WPK72" s="39"/>
      <c r="WPL72" s="39"/>
      <c r="WPM72" s="39"/>
      <c r="WPN72" s="39"/>
      <c r="WPO72" s="39"/>
      <c r="WPP72" s="39"/>
      <c r="WPQ72" s="39"/>
      <c r="WPR72" s="39"/>
      <c r="WPS72" s="39"/>
      <c r="WPT72" s="39"/>
      <c r="WPU72" s="39"/>
      <c r="WPV72" s="39"/>
      <c r="WPW72" s="39"/>
      <c r="WPX72" s="39"/>
      <c r="WPY72" s="39"/>
      <c r="WPZ72" s="39"/>
      <c r="WQA72" s="39"/>
      <c r="WQB72" s="39"/>
      <c r="WQC72" s="39"/>
      <c r="WQD72" s="39"/>
      <c r="WQE72" s="39"/>
      <c r="WQF72" s="39"/>
      <c r="WQG72" s="39"/>
      <c r="WQH72" s="39"/>
      <c r="WQI72" s="39"/>
      <c r="WQJ72" s="39"/>
      <c r="WQK72" s="39"/>
      <c r="WQL72" s="39"/>
      <c r="WQM72" s="39"/>
      <c r="WQN72" s="39"/>
      <c r="WQO72" s="39"/>
      <c r="WQP72" s="39"/>
      <c r="WQQ72" s="39"/>
      <c r="WQR72" s="39"/>
      <c r="WQS72" s="39"/>
      <c r="WQT72" s="39"/>
      <c r="WQU72" s="39"/>
      <c r="WQV72" s="39"/>
      <c r="WQW72" s="39"/>
      <c r="WQX72" s="39"/>
      <c r="WQY72" s="39"/>
      <c r="WQZ72" s="39"/>
      <c r="WRA72" s="39"/>
      <c r="WRB72" s="39"/>
      <c r="WRC72" s="39"/>
      <c r="WRD72" s="39"/>
      <c r="WRE72" s="39"/>
      <c r="WRF72" s="39"/>
      <c r="WRG72" s="39"/>
      <c r="WRH72" s="39"/>
      <c r="WRI72" s="39"/>
      <c r="WRJ72" s="39"/>
      <c r="WRK72" s="39"/>
      <c r="WRL72" s="39"/>
      <c r="WRM72" s="39"/>
      <c r="WRN72" s="39"/>
      <c r="WRO72" s="39"/>
      <c r="WRP72" s="39"/>
      <c r="WRQ72" s="39"/>
      <c r="WRR72" s="39"/>
      <c r="WRS72" s="39"/>
      <c r="WRT72" s="39"/>
      <c r="WRU72" s="39"/>
      <c r="WRV72" s="39"/>
      <c r="WRW72" s="39"/>
      <c r="WRX72" s="39"/>
      <c r="WRY72" s="39"/>
      <c r="WRZ72" s="39"/>
      <c r="WSA72" s="39"/>
      <c r="WSB72" s="39"/>
      <c r="WSC72" s="39"/>
      <c r="WSD72" s="39"/>
      <c r="WSE72" s="39"/>
      <c r="WSF72" s="39"/>
      <c r="WSG72" s="39"/>
      <c r="WSH72" s="39"/>
      <c r="WSI72" s="39"/>
      <c r="WSJ72" s="39"/>
      <c r="WSK72" s="39"/>
      <c r="WSL72" s="39"/>
      <c r="WSM72" s="39"/>
      <c r="WSN72" s="39"/>
      <c r="WSO72" s="39"/>
      <c r="WSP72" s="39"/>
      <c r="WSQ72" s="39"/>
      <c r="WSR72" s="39"/>
      <c r="WSS72" s="39"/>
      <c r="WST72" s="39"/>
      <c r="WSU72" s="39"/>
      <c r="WSV72" s="39"/>
      <c r="WSW72" s="39"/>
      <c r="WSX72" s="39"/>
      <c r="WSY72" s="39"/>
      <c r="WSZ72" s="39"/>
      <c r="WTA72" s="39"/>
      <c r="WTB72" s="39"/>
      <c r="WTC72" s="39"/>
      <c r="WTD72" s="39"/>
      <c r="WTE72" s="39"/>
      <c r="WTF72" s="39"/>
      <c r="WTG72" s="39"/>
      <c r="WTH72" s="39"/>
      <c r="WTI72" s="39"/>
      <c r="WTJ72" s="39"/>
      <c r="WTK72" s="39"/>
      <c r="WTL72" s="39"/>
      <c r="WTM72" s="39"/>
      <c r="WTN72" s="39"/>
      <c r="WTO72" s="39"/>
      <c r="WTP72" s="39"/>
      <c r="WTQ72" s="39"/>
      <c r="WTR72" s="39"/>
      <c r="WTS72" s="39"/>
      <c r="WTT72" s="39"/>
      <c r="WTU72" s="39"/>
      <c r="WTV72" s="39"/>
      <c r="WTW72" s="39"/>
      <c r="WTX72" s="39"/>
      <c r="WTY72" s="39"/>
      <c r="WTZ72" s="39"/>
      <c r="WUA72" s="39"/>
      <c r="WUB72" s="39"/>
      <c r="WUC72" s="39"/>
      <c r="WUD72" s="39"/>
      <c r="WUE72" s="39"/>
      <c r="WUF72" s="39"/>
      <c r="WUG72" s="39"/>
      <c r="WUH72" s="39"/>
      <c r="WUI72" s="39"/>
      <c r="WUJ72" s="39"/>
      <c r="WUK72" s="39"/>
      <c r="WUL72" s="39"/>
      <c r="WUM72" s="39"/>
      <c r="WUN72" s="39"/>
      <c r="WUO72" s="39"/>
      <c r="WUP72" s="39"/>
      <c r="WUQ72" s="39"/>
      <c r="WUR72" s="39"/>
      <c r="WUS72" s="39"/>
      <c r="WUT72" s="39"/>
      <c r="WUU72" s="39"/>
      <c r="WUV72" s="39"/>
      <c r="WUW72" s="39"/>
      <c r="WUX72" s="39"/>
      <c r="WUY72" s="39"/>
      <c r="WUZ72" s="39"/>
      <c r="WVA72" s="39"/>
      <c r="WVB72" s="39"/>
      <c r="WVC72" s="39"/>
      <c r="WVD72" s="39"/>
      <c r="WVE72" s="39"/>
      <c r="WVF72" s="39"/>
      <c r="WVG72" s="39"/>
      <c r="WVH72" s="39"/>
      <c r="WVI72" s="39"/>
      <c r="WVJ72" s="39"/>
      <c r="WVK72" s="39"/>
      <c r="WVL72" s="39"/>
      <c r="WVM72" s="39"/>
      <c r="WVN72" s="39"/>
      <c r="WVO72" s="39"/>
      <c r="WVP72" s="39"/>
      <c r="WVQ72" s="39"/>
      <c r="WVR72" s="39"/>
      <c r="WVS72" s="39"/>
      <c r="WVT72" s="39"/>
      <c r="WVU72" s="39"/>
      <c r="WVV72" s="39"/>
      <c r="WVW72" s="39"/>
      <c r="WVX72" s="39"/>
      <c r="WVY72" s="39"/>
      <c r="WVZ72" s="39"/>
      <c r="WWA72" s="39"/>
      <c r="WWB72" s="39"/>
      <c r="WWC72" s="39"/>
      <c r="WWD72" s="39"/>
      <c r="WWE72" s="39"/>
      <c r="WWF72" s="39"/>
      <c r="WWG72" s="39"/>
      <c r="WWH72" s="39"/>
      <c r="WWI72" s="39"/>
      <c r="WWJ72" s="39"/>
      <c r="WWK72" s="39"/>
      <c r="WWL72" s="39"/>
      <c r="WWM72" s="39"/>
      <c r="WWN72" s="39"/>
      <c r="WWO72" s="39"/>
      <c r="WWP72" s="39"/>
      <c r="WWQ72" s="39"/>
      <c r="WWR72" s="39"/>
      <c r="WWS72" s="39"/>
      <c r="WWT72" s="39"/>
      <c r="WWU72" s="39"/>
      <c r="WWV72" s="39"/>
      <c r="WWW72" s="39"/>
      <c r="WWX72" s="39"/>
      <c r="WWY72" s="39"/>
      <c r="WWZ72" s="39"/>
      <c r="WXA72" s="39"/>
      <c r="WXB72" s="39"/>
      <c r="WXC72" s="39"/>
      <c r="WXD72" s="39"/>
      <c r="WXE72" s="39"/>
      <c r="WXF72" s="39"/>
      <c r="WXG72" s="39"/>
      <c r="WXH72" s="39"/>
      <c r="WXI72" s="39"/>
      <c r="WXJ72" s="39"/>
      <c r="WXK72" s="39"/>
      <c r="WXL72" s="39"/>
      <c r="WXM72" s="39"/>
      <c r="WXN72" s="39"/>
      <c r="WXO72" s="39"/>
      <c r="WXP72" s="39"/>
      <c r="WXQ72" s="39"/>
      <c r="WXR72" s="39"/>
      <c r="WXS72" s="39"/>
      <c r="WXT72" s="39"/>
      <c r="WXU72" s="39"/>
      <c r="WXV72" s="39"/>
      <c r="WXW72" s="39"/>
      <c r="WXX72" s="39"/>
      <c r="WXY72" s="39"/>
      <c r="WXZ72" s="39"/>
      <c r="WYA72" s="39"/>
      <c r="WYB72" s="39"/>
      <c r="WYC72" s="39"/>
      <c r="WYD72" s="39"/>
      <c r="WYE72" s="39"/>
      <c r="WYF72" s="39"/>
      <c r="WYG72" s="39"/>
      <c r="WYH72" s="39"/>
      <c r="WYI72" s="39"/>
      <c r="WYJ72" s="39"/>
      <c r="WYK72" s="39"/>
      <c r="WYL72" s="39"/>
      <c r="WYM72" s="39"/>
      <c r="WYN72" s="39"/>
      <c r="WYO72" s="39"/>
      <c r="WYP72" s="39"/>
      <c r="WYQ72" s="39"/>
      <c r="WYR72" s="39"/>
      <c r="WYS72" s="39"/>
      <c r="WYT72" s="39"/>
      <c r="WYU72" s="39"/>
      <c r="WYV72" s="39"/>
      <c r="WYW72" s="39"/>
      <c r="WYX72" s="39"/>
      <c r="WYY72" s="39"/>
      <c r="WYZ72" s="39"/>
      <c r="WZA72" s="39"/>
      <c r="WZB72" s="39"/>
      <c r="WZC72" s="39"/>
      <c r="WZD72" s="39"/>
      <c r="WZE72" s="39"/>
      <c r="WZF72" s="39"/>
      <c r="WZG72" s="39"/>
      <c r="WZH72" s="39"/>
      <c r="WZI72" s="39"/>
      <c r="WZJ72" s="39"/>
      <c r="WZK72" s="39"/>
      <c r="WZL72" s="39"/>
      <c r="WZM72" s="39"/>
      <c r="WZN72" s="39"/>
      <c r="WZO72" s="39"/>
      <c r="WZP72" s="39"/>
      <c r="WZQ72" s="39"/>
      <c r="WZR72" s="39"/>
      <c r="WZS72" s="39"/>
      <c r="WZT72" s="39"/>
      <c r="WZU72" s="39"/>
      <c r="WZV72" s="39"/>
      <c r="WZW72" s="39"/>
      <c r="WZX72" s="39"/>
      <c r="WZY72" s="39"/>
      <c r="WZZ72" s="39"/>
      <c r="XAA72" s="39"/>
      <c r="XAB72" s="39"/>
      <c r="XAC72" s="39"/>
      <c r="XAD72" s="39"/>
      <c r="XAE72" s="39"/>
      <c r="XAF72" s="39"/>
      <c r="XAG72" s="39"/>
      <c r="XAH72" s="39"/>
      <c r="XAI72" s="39"/>
      <c r="XAJ72" s="39"/>
      <c r="XAK72" s="39"/>
      <c r="XAL72" s="39"/>
      <c r="XAM72" s="39"/>
      <c r="XAN72" s="39"/>
      <c r="XAO72" s="39"/>
      <c r="XAP72" s="39"/>
      <c r="XAQ72" s="39"/>
      <c r="XAR72" s="39"/>
      <c r="XAS72" s="39"/>
      <c r="XAT72" s="39"/>
      <c r="XAU72" s="39"/>
      <c r="XAV72" s="39"/>
      <c r="XAW72" s="39"/>
      <c r="XAX72" s="39"/>
      <c r="XAY72" s="39"/>
      <c r="XAZ72" s="39"/>
      <c r="XBA72" s="39"/>
      <c r="XBB72" s="39"/>
      <c r="XBC72" s="39"/>
      <c r="XBD72" s="39"/>
      <c r="XBE72" s="39"/>
      <c r="XBF72" s="39"/>
      <c r="XBG72" s="39"/>
      <c r="XBH72" s="39"/>
      <c r="XBI72" s="39"/>
      <c r="XBJ72" s="39"/>
      <c r="XBK72" s="39"/>
      <c r="XBL72" s="39"/>
      <c r="XBM72" s="39"/>
      <c r="XBN72" s="39"/>
      <c r="XBO72" s="39"/>
      <c r="XBP72" s="39"/>
      <c r="XBQ72" s="39"/>
      <c r="XBR72" s="39"/>
      <c r="XBS72" s="39"/>
      <c r="XBT72" s="39"/>
      <c r="XBU72" s="39"/>
      <c r="XBV72" s="39"/>
      <c r="XBW72" s="39"/>
      <c r="XBX72" s="39"/>
      <c r="XBY72" s="39"/>
      <c r="XBZ72" s="39"/>
      <c r="XCA72" s="39"/>
      <c r="XCB72" s="39"/>
      <c r="XCC72" s="39"/>
      <c r="XCD72" s="39"/>
      <c r="XCE72" s="39"/>
      <c r="XCF72" s="39"/>
      <c r="XCG72" s="39"/>
      <c r="XCH72" s="39"/>
      <c r="XCI72" s="39"/>
      <c r="XCJ72" s="39"/>
      <c r="XCK72" s="39"/>
      <c r="XCL72" s="39"/>
      <c r="XCM72" s="39"/>
      <c r="XCN72" s="39"/>
      <c r="XCO72" s="39"/>
      <c r="XCP72" s="39"/>
      <c r="XCQ72" s="39"/>
      <c r="XCR72" s="39"/>
      <c r="XCS72" s="39"/>
      <c r="XCT72" s="39"/>
      <c r="XCU72" s="39"/>
      <c r="XCV72" s="39"/>
      <c r="XCW72" s="39"/>
      <c r="XCX72" s="39"/>
      <c r="XCY72" s="39"/>
      <c r="XCZ72" s="39"/>
      <c r="XDA72" s="39"/>
      <c r="XDB72" s="39"/>
      <c r="XDC72" s="39"/>
      <c r="XDD72" s="39"/>
      <c r="XDE72" s="39"/>
      <c r="XDF72" s="39"/>
      <c r="XDG72" s="39"/>
      <c r="XDH72" s="39"/>
      <c r="XDI72" s="39"/>
      <c r="XDJ72" s="39"/>
      <c r="XDK72" s="39"/>
      <c r="XDL72" s="39"/>
      <c r="XDM72" s="39"/>
      <c r="XDN72" s="39"/>
      <c r="XDO72" s="39"/>
      <c r="XDP72" s="39"/>
      <c r="XDQ72" s="39"/>
      <c r="XDR72" s="39"/>
      <c r="XDS72" s="39"/>
      <c r="XDT72" s="39"/>
      <c r="XDU72" s="39"/>
      <c r="XDV72" s="39"/>
      <c r="XDW72" s="39"/>
      <c r="XDX72" s="39"/>
      <c r="XDY72" s="39"/>
      <c r="XDZ72" s="39"/>
      <c r="XEA72" s="39"/>
      <c r="XEB72" s="39"/>
      <c r="XEC72" s="39"/>
      <c r="XED72" s="39"/>
      <c r="XEE72" s="39"/>
      <c r="XEF72" s="39"/>
      <c r="XEG72" s="39"/>
      <c r="XEH72" s="39"/>
      <c r="XEI72" s="39"/>
      <c r="XEJ72" s="39"/>
      <c r="XEK72" s="39"/>
      <c r="XEL72" s="39"/>
      <c r="XEM72" s="39"/>
      <c r="XEN72" s="39"/>
      <c r="XEO72" s="39"/>
      <c r="XEP72" s="39"/>
      <c r="XEQ72" s="39"/>
      <c r="XER72" s="39"/>
      <c r="XES72" s="39"/>
      <c r="XET72" s="39"/>
      <c r="XEU72" s="39"/>
      <c r="XEV72" s="39"/>
      <c r="XEW72" s="39"/>
      <c r="XEX72" s="39"/>
      <c r="XEY72" s="39"/>
      <c r="XEZ72" s="39"/>
      <c r="XFA72" s="39"/>
      <c r="XFB72" s="39"/>
      <c r="XFC72" s="39"/>
      <c r="XFD72" s="39"/>
    </row>
    <row r="73" spans="1:16384" ht="13.3" thickBot="1" x14ac:dyDescent="0.4">
      <c r="A73" s="71" t="s">
        <v>746</v>
      </c>
      <c r="B73" s="72" t="s">
        <v>282</v>
      </c>
      <c r="C73" s="108">
        <v>15</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8"/>
        <v/>
      </c>
      <c r="H73" s="28" t="str">
        <f t="shared" si="9"/>
        <v>AT&amp;T TV Now XtraEspanol</v>
      </c>
      <c r="I73" s="177">
        <f ca="1">COUNTIF(OFFSET(Data!$A$1,0,MATCH(A73,Data!$1:$1,0)-1,1000,1),B73)</f>
        <v>49</v>
      </c>
      <c r="K73" s="26" t="str">
        <f t="shared" ref="K73" si="15">A73&amp;"/"&amp;B73</f>
        <v>AT&amp;T TV Now Xtra/Espanol</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746</v>
      </c>
      <c r="B74" s="72" t="s">
        <v>944</v>
      </c>
      <c r="C74" s="108">
        <v>5</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8"/>
        <v/>
      </c>
      <c r="H74" s="28" t="str">
        <f t="shared" si="9"/>
        <v>AT&amp;T TV Now XtraMovies Extra Pack</v>
      </c>
      <c r="I74" s="177">
        <f ca="1">COUNTIF(OFFSET(Data!$A$1,0,MATCH(A74,Data!$1:$1,0)-1,1000,1),B74)</f>
        <v>1</v>
      </c>
      <c r="K74" s="26" t="str">
        <f t="shared" si="11"/>
        <v>AT&amp;T TV Now Xtra/Movies Extra Pack</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746</v>
      </c>
      <c r="B75" s="72" t="s">
        <v>163</v>
      </c>
      <c r="C75" s="108">
        <v>40</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8"/>
        <v/>
      </c>
      <c r="H75" s="28" t="str">
        <f t="shared" si="9"/>
        <v>AT&amp;T TV Now XtraNBA League Pass</v>
      </c>
      <c r="I75" s="177">
        <f ca="1">COUNTIF(OFFSET(Data!$A$1,0,MATCH(A75,Data!$1:$1,0)-1,1000,1),B75)</f>
        <v>1</v>
      </c>
      <c r="K75" s="26" t="str">
        <f t="shared" ref="K75" si="16">A75&amp;"/"&amp;B75</f>
        <v>AT&amp;T TV Now Xtra/NBA League Pass</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746</v>
      </c>
      <c r="B76" s="72" t="s">
        <v>66</v>
      </c>
      <c r="C76" s="108">
        <v>11</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8"/>
        <v/>
      </c>
      <c r="H76" s="28" t="str">
        <f t="shared" si="9"/>
        <v>AT&amp;T TV Now XtraShowtime</v>
      </c>
      <c r="I76" s="177">
        <f ca="1">COUNTIF(OFFSET(Data!$A$1,0,MATCH(A76,Data!$1:$1,0)-1,1000,1),B76)</f>
        <v>1</v>
      </c>
      <c r="K76" s="26" t="str">
        <f t="shared" si="11"/>
        <v>AT&amp;T TV Now Xtra/Showtime</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746</v>
      </c>
      <c r="B77" s="72" t="s">
        <v>67</v>
      </c>
      <c r="C77" s="108">
        <v>11</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8"/>
        <v/>
      </c>
      <c r="H77" s="28" t="str">
        <f t="shared" si="9"/>
        <v>AT&amp;T TV Now XtraStarz</v>
      </c>
      <c r="I77" s="177">
        <f ca="1">COUNTIF(OFFSET(Data!$A$1,0,MATCH(A77,Data!$1:$1,0)-1,1000,1),B77)</f>
        <v>1</v>
      </c>
      <c r="K77" s="26" t="str">
        <f t="shared" si="11"/>
        <v>AT&amp;T TV Now Xtra/Starz</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16384" ht="13.3" thickBot="1" x14ac:dyDescent="0.4">
      <c r="A78" s="71" t="s">
        <v>233</v>
      </c>
      <c r="B78" s="72" t="s">
        <v>17</v>
      </c>
      <c r="C78" s="108">
        <v>14</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8"/>
        <v/>
      </c>
      <c r="H78" s="28" t="str">
        <f t="shared" si="9"/>
        <v>AT&amp;T Watch TVCinemax</v>
      </c>
      <c r="I78" s="177">
        <f ca="1">COUNTIF(OFFSET(Data!$A$1,0,MATCH(A78,Data!$1:$1,0)-1,1000,1),B78)</f>
        <v>1</v>
      </c>
      <c r="K78" s="26" t="str">
        <f t="shared" si="11"/>
        <v>AT&amp;T Watch TV/Cinemax</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233</v>
      </c>
      <c r="B79" s="72" t="s">
        <v>41</v>
      </c>
      <c r="C79" s="108">
        <v>18</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8"/>
        <v/>
      </c>
      <c r="H79" s="28" t="str">
        <f t="shared" si="9"/>
        <v>AT&amp;T Watch TVHBO</v>
      </c>
      <c r="I79" s="177">
        <f ca="1">COUNTIF(OFFSET(Data!$A$1,0,MATCH(A79,Data!$1:$1,0)-1,1000,1),B79)</f>
        <v>3</v>
      </c>
      <c r="K79" s="26" t="str">
        <f t="shared" si="11"/>
        <v>AT&amp;T Watch TV/HBO</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233</v>
      </c>
      <c r="B80" s="72" t="s">
        <v>66</v>
      </c>
      <c r="C80" s="108">
        <v>14</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8"/>
        <v/>
      </c>
      <c r="H80" s="28" t="str">
        <f t="shared" si="9"/>
        <v>AT&amp;T Watch TVShowtime</v>
      </c>
      <c r="I80" s="177">
        <f ca="1">COUNTIF(OFFSET(Data!$A$1,0,MATCH(A80,Data!$1:$1,0)-1,1000,1),B80)</f>
        <v>1</v>
      </c>
      <c r="K80" s="26" t="str">
        <f t="shared" si="11"/>
        <v>AT&amp;T Watch TV/Showtime</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233</v>
      </c>
      <c r="B81" s="72" t="s">
        <v>67</v>
      </c>
      <c r="C81" s="108">
        <v>14</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8"/>
        <v/>
      </c>
      <c r="H81" s="28" t="str">
        <f t="shared" si="9"/>
        <v>AT&amp;T Watch TVStarz</v>
      </c>
      <c r="I81" s="177">
        <f ca="1">COUNTIF(OFFSET(Data!$A$1,0,MATCH(A81,Data!$1:$1,0)-1,1000,1),B81)</f>
        <v>3</v>
      </c>
      <c r="K81" s="26" t="str">
        <f t="shared" si="11"/>
        <v>AT&amp;T Watch TV/Starz</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863</v>
      </c>
      <c r="B82" s="72" t="s">
        <v>886</v>
      </c>
      <c r="C82" s="108">
        <v>2</v>
      </c>
      <c r="D82" s="126"/>
      <c r="E82" s="124">
        <f ca="1">COUNTIFS(Data!$D$1:$D$1000,1,OFFSET(Data!$A$1,0,MATCH($A82,Data!$1:$1,0)-1,1000,1),B82)</f>
        <v>1</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f t="shared" ca="1" si="8"/>
        <v>2</v>
      </c>
      <c r="H82" s="28" t="str">
        <f t="shared" si="9"/>
        <v>Frndly TVClassic</v>
      </c>
      <c r="I82" s="177">
        <f ca="1">COUNTIF(OFFSET(Data!$A$1,0,MATCH(A82,Data!$1:$1,0)-1,1000,1),B82)</f>
        <v>2</v>
      </c>
      <c r="K82" s="26" t="str">
        <f t="shared" si="11"/>
        <v>Frndly TV/Classic</v>
      </c>
      <c r="L82" s="39" t="str">
        <f t="array" aca="1" ref="L82" ca="1">_xlfn.TEXTJOIN(", ",TRUE,IF((Data!$D$1:$D$1000=1)*(OFFSET(Data!$A$1,0,MATCH($A82,Data!$1:$1,0)-1,1000,1)=$B82),Data!$A$1:$A$1000,""))</f>
        <v>[DVR]</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863</v>
      </c>
      <c r="B83" s="72" t="s">
        <v>244</v>
      </c>
      <c r="C83" s="108">
        <v>4</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8"/>
        <v/>
      </c>
      <c r="H83" s="28" t="str">
        <f t="shared" si="9"/>
        <v>Frndly TVPremium</v>
      </c>
      <c r="I83" s="177">
        <f ca="1">COUNTIF(OFFSET(Data!$A$1,0,MATCH(A83,Data!$1:$1,0)-1,1000,1),B83)</f>
        <v>1</v>
      </c>
      <c r="K83" s="26" t="str">
        <f t="shared" si="11"/>
        <v>Frndly TV/Premium</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313</v>
      </c>
      <c r="B84" s="72" t="s">
        <v>927</v>
      </c>
      <c r="C84" s="108">
        <v>5</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8"/>
        <v/>
      </c>
      <c r="H84" s="28" t="str">
        <f t="shared" si="9"/>
        <v>FUBO TVAdventure Plus</v>
      </c>
      <c r="I84" s="177">
        <f ca="1">COUNTIF(OFFSET(Data!$A$1,0,MATCH(A84,Data!$1:$1,0)-1,1000,1),B84)</f>
        <v>5</v>
      </c>
      <c r="K84" s="26" t="str">
        <f t="shared" si="11"/>
        <v>FUBO TV/Adventure Plus</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313</v>
      </c>
      <c r="B85" s="72" t="s">
        <v>161</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8"/>
        <v/>
      </c>
      <c r="H85" s="28" t="str">
        <f t="shared" si="9"/>
        <v>FUBO TVAMC Premiere</v>
      </c>
      <c r="I85" s="177">
        <f ca="1">COUNTIF(OFFSET(Data!$A$1,0,MATCH(A85,Data!$1:$1,0)-1,1000,1),B85)</f>
        <v>1</v>
      </c>
      <c r="K85" s="26" t="str">
        <f t="shared" si="11"/>
        <v>FUBO TV/AMC Premiere</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313</v>
      </c>
      <c r="B86" s="182" t="s">
        <v>844</v>
      </c>
      <c r="C86" s="108">
        <v>10</v>
      </c>
      <c r="D86" s="126"/>
      <c r="E86" s="124">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8"/>
        <v/>
      </c>
      <c r="H86" s="28" t="str">
        <f t="shared" si="9"/>
        <v>FUBO TVCloud DVR Plus</v>
      </c>
      <c r="I86" s="177">
        <f ca="1">COUNTIF(OFFSET(Data!$A$1,0,MATCH(A86,Data!$1:$1,0)-1,1000,1),B86)</f>
        <v>1</v>
      </c>
      <c r="K86" s="26" t="str">
        <f t="shared" si="11"/>
        <v>FUBO TV/Cloud DVR Plus</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313</v>
      </c>
      <c r="B87" s="72" t="s">
        <v>931</v>
      </c>
      <c r="C87" s="108">
        <v>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ref="G87:G150" ca="1" si="17">IF(E87=0,"",C87/E87)</f>
        <v/>
      </c>
      <c r="H87" s="28" t="str">
        <f t="shared" ref="H87:H150" si="18">A87&amp;B87&amp;D87</f>
        <v>FUBO TVEntretenimiento Plus</v>
      </c>
      <c r="I87" s="177">
        <f ca="1">COUNTIF(OFFSET(Data!$A$1,0,MATCH(A87,Data!$1:$1,0)-1,1000,1),B87)</f>
        <v>9</v>
      </c>
      <c r="K87" s="26" t="str">
        <f t="shared" si="11"/>
        <v>FUBO TV/Entretenimiento Plus</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313</v>
      </c>
      <c r="B88" s="182" t="s">
        <v>845</v>
      </c>
      <c r="C88" s="108">
        <v>6</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17"/>
        <v/>
      </c>
      <c r="H88" s="28" t="str">
        <f t="shared" si="18"/>
        <v>FUBO TVFamily Share</v>
      </c>
      <c r="I88" s="177">
        <f ca="1">COUNTIF(OFFSET(Data!$A$1,0,MATCH(A88,Data!$1:$1,0)-1,1000,1),B88)</f>
        <v>2</v>
      </c>
      <c r="K88" s="26" t="str">
        <f t="shared" si="11"/>
        <v>FUBO TV/Family Share</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313</v>
      </c>
      <c r="B89" s="72" t="s">
        <v>925</v>
      </c>
      <c r="C89" s="108">
        <v>12</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17"/>
        <v/>
      </c>
      <c r="H89" s="28" t="str">
        <f t="shared" si="18"/>
        <v>FUBO TVfubo Cycling</v>
      </c>
      <c r="I89" s="177">
        <f ca="1">COUNTIF(OFFSET(Data!$A$1,0,MATCH(A89,Data!$1:$1,0)-1,1000,1),B89)</f>
        <v>3</v>
      </c>
      <c r="K89" s="26" t="str">
        <f t="shared" ref="K89:K151" si="19">A89&amp;"/"&amp;B89</f>
        <v>FUBO TV/fubo Cycling</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313</v>
      </c>
      <c r="B90" s="72" t="s">
        <v>807</v>
      </c>
      <c r="C90" s="108">
        <v>6</v>
      </c>
      <c r="D90" s="126"/>
      <c r="E90" s="124">
        <f ca="1">COUNTIFS(Data!$D$1:$D$1000,1,OFFSET(Data!$A$1,0,MATCH($A90,Data!$1:$1,0)-1,1000,1),B90)</f>
        <v>1</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f t="shared" ca="1" si="17"/>
        <v>6</v>
      </c>
      <c r="H90" s="28" t="str">
        <f t="shared" si="18"/>
        <v>FUBO TVFubo Extra</v>
      </c>
      <c r="I90" s="177">
        <f ca="1">COUNTIF(OFFSET(Data!$A$1,0,MATCH(A90,Data!$1:$1,0)-1,1000,1),B90)</f>
        <v>37</v>
      </c>
      <c r="K90" s="26" t="str">
        <f t="shared" si="19"/>
        <v>FUBO TV/Fubo Extra</v>
      </c>
      <c r="L90" s="39" t="str">
        <f t="array" aca="1" ref="L90" ca="1">_xlfn.TEXTJOIN(", ",TRUE,IF((Data!$D$1:$D$1000=1)*(OFFSET(Data!$A$1,0,MATCH($A90,Data!$1:$1,0)-1,1000,1)=$B90),Data!$A$1:$A$1000,""))</f>
        <v>Cooking Channel</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313</v>
      </c>
      <c r="B91" s="72" t="s">
        <v>923</v>
      </c>
      <c r="C91" s="108">
        <v>19.989999999999998</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17"/>
        <v/>
      </c>
      <c r="H91" s="28" t="str">
        <f t="shared" si="18"/>
        <v>FUBO TVFubo Latino Quarterly</v>
      </c>
      <c r="I91" s="177">
        <f ca="1">COUNTIF(OFFSET(Data!$A$1,0,MATCH(A91,Data!$1:$1,0)-1,1000,1),B91)</f>
        <v>10</v>
      </c>
      <c r="K91" s="26" t="str">
        <f t="shared" si="19"/>
        <v>FUBO TV/Fubo Latino Quarterly</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313</v>
      </c>
      <c r="B92" s="72" t="s">
        <v>926</v>
      </c>
      <c r="C92" s="108">
        <v>6</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17"/>
        <v/>
      </c>
      <c r="H92" s="28" t="str">
        <f t="shared" si="18"/>
        <v>FUBO TVInternational Sports Plus</v>
      </c>
      <c r="I92" s="177">
        <f ca="1">COUNTIF(OFFSET(Data!$A$1,0,MATCH(A92,Data!$1:$1,0)-1,1000,1),B92)</f>
        <v>0</v>
      </c>
      <c r="K92" s="26" t="str">
        <f t="shared" si="19"/>
        <v>FUBO TV/International Sports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313</v>
      </c>
      <c r="B93" s="72" t="s">
        <v>928</v>
      </c>
      <c r="C93" s="108">
        <v>8</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ca="1" si="17"/>
        <v/>
      </c>
      <c r="H93" s="28" t="str">
        <f t="shared" si="18"/>
        <v>FUBO TVLatino Plus</v>
      </c>
      <c r="I93" s="177">
        <f ca="1">COUNTIF(OFFSET(Data!$A$1,0,MATCH(A93,Data!$1:$1,0)-1,1000,1),B93)</f>
        <v>0</v>
      </c>
      <c r="K93" s="26" t="str">
        <f t="shared" si="19"/>
        <v>FUBO TV/Latino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313</v>
      </c>
      <c r="B94" s="72" t="s">
        <v>930</v>
      </c>
      <c r="C94" s="108">
        <v>15</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17"/>
        <v/>
      </c>
      <c r="H94" s="28" t="str">
        <f t="shared" si="18"/>
        <v>FUBO TVPortuguese Plus</v>
      </c>
      <c r="I94" s="177">
        <f ca="1">COUNTIF(OFFSET(Data!$A$1,0,MATCH(A94,Data!$1:$1,0)-1,1000,1),B94)</f>
        <v>2</v>
      </c>
      <c r="K94" s="26" t="str">
        <f t="shared" ref="K94" si="20">A94&amp;"/"&amp;B94</f>
        <v>FUBO TV/Portuguese Plus</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313</v>
      </c>
      <c r="B95" s="72" t="s">
        <v>929</v>
      </c>
      <c r="C95" s="108">
        <v>8</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17"/>
        <v/>
      </c>
      <c r="H95" s="28" t="str">
        <f t="shared" si="18"/>
        <v>FUBO TVRAI Italia</v>
      </c>
      <c r="I95" s="177">
        <f ca="1">COUNTIF(OFFSET(Data!$A$1,0,MATCH(A95,Data!$1:$1,0)-1,1000,1),B95)</f>
        <v>1</v>
      </c>
      <c r="K95" s="26" t="str">
        <f t="shared" si="19"/>
        <v>FUBO TV/RAI Italia</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313</v>
      </c>
      <c r="B96" s="72" t="s">
        <v>755</v>
      </c>
      <c r="C96" s="108">
        <v>11</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17"/>
        <v/>
      </c>
      <c r="H96" s="28" t="str">
        <f t="shared" si="18"/>
        <v>FUBO TVSHOWTIME®</v>
      </c>
      <c r="I96" s="177">
        <f ca="1">COUNTIF(OFFSET(Data!$A$1,0,MATCH(A96,Data!$1:$1,0)-1,1000,1),B96)</f>
        <v>9</v>
      </c>
      <c r="K96" s="26" t="str">
        <f t="shared" si="19"/>
        <v>FUBO TV/SHOWTIME®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313</v>
      </c>
      <c r="B97" s="72" t="s">
        <v>924</v>
      </c>
      <c r="C97" s="108">
        <v>11</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17"/>
        <v/>
      </c>
      <c r="H97" s="28" t="str">
        <f t="shared" si="18"/>
        <v>FUBO TVSports Plus with NFL RedZone</v>
      </c>
      <c r="I97" s="177">
        <f ca="1">COUNTIF(OFFSET(Data!$A$1,0,MATCH(A97,Data!$1:$1,0)-1,1000,1),B97)</f>
        <v>14</v>
      </c>
      <c r="K97" s="26" t="str">
        <f t="shared" si="19"/>
        <v>FUBO TV/Sports Plus with NFL RedZone</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170</v>
      </c>
      <c r="B98" s="72" t="s">
        <v>17</v>
      </c>
      <c r="C98" s="108">
        <v>10</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17"/>
        <v/>
      </c>
      <c r="H98" s="28" t="str">
        <f t="shared" si="18"/>
        <v>Hulu with Live TVCinemax</v>
      </c>
      <c r="I98" s="177">
        <f ca="1">COUNTIF(OFFSET(Data!$A$1,0,MATCH(A98,Data!$1:$1,0)-1,1000,1),B98)</f>
        <v>1</v>
      </c>
      <c r="K98" s="26" t="str">
        <f t="shared" si="19"/>
        <v>Hulu with Live TV/Cinemax</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170</v>
      </c>
      <c r="B99" s="182" t="s">
        <v>856</v>
      </c>
      <c r="C99" s="108">
        <v>10</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17"/>
        <v/>
      </c>
      <c r="H99" s="28" t="str">
        <f t="shared" si="18"/>
        <v>Hulu with Live TVEnhanced Cloud DVR</v>
      </c>
      <c r="I99" s="177">
        <f ca="1">COUNTIF(OFFSET(Data!$A$1,0,MATCH(A99,Data!$1:$1,0)-1,1000,1),B99)</f>
        <v>1</v>
      </c>
      <c r="K99" s="26" t="str">
        <f t="shared" si="19"/>
        <v>Hulu with Live TV/Enhanced Cloud DVR</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170</v>
      </c>
      <c r="B100" s="72" t="s">
        <v>280</v>
      </c>
      <c r="C100" s="108">
        <v>8</v>
      </c>
      <c r="D100" s="126"/>
      <c r="E100" s="124">
        <f ca="1">COUNTIFS(Data!$D$1:$D$1000,1,OFFSET(Data!$A$1,0,MATCH($A100,Data!$1:$1,0)-1,1000,1),B100)</f>
        <v>1</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f t="shared" ca="1" si="17"/>
        <v>8</v>
      </c>
      <c r="H100" s="28" t="str">
        <f t="shared" si="18"/>
        <v>Hulu with Live TVEntertainment</v>
      </c>
      <c r="I100" s="177">
        <f ca="1">COUNTIF(OFFSET(Data!$A$1,0,MATCH(A100,Data!$1:$1,0)-1,1000,1),B100)</f>
        <v>10</v>
      </c>
      <c r="K100" s="26" t="str">
        <f t="shared" si="19"/>
        <v>Hulu with Live TV/Entertainment</v>
      </c>
      <c r="L100" s="39" t="str">
        <f t="array" aca="1" ref="L100" ca="1">_xlfn.TEXTJOIN(", ",TRUE,IF((Data!$D$1:$D$1000=1)*(OFFSET(Data!$A$1,0,MATCH($A100,Data!$1:$1,0)-1,1000,1)=$B100),Data!$A$1:$A$1000,""))</f>
        <v>Cooking Channel</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170</v>
      </c>
      <c r="B101" s="72" t="s">
        <v>282</v>
      </c>
      <c r="C101" s="108">
        <v>5</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17"/>
        <v/>
      </c>
      <c r="H101" s="28" t="str">
        <f t="shared" si="18"/>
        <v>Hulu with Live TVEspanol</v>
      </c>
      <c r="I101" s="177">
        <f ca="1">COUNTIF(OFFSET(Data!$A$1,0,MATCH(A101,Data!$1:$1,0)-1,1000,1),B101)</f>
        <v>6</v>
      </c>
      <c r="K101" s="26" t="str">
        <f t="shared" si="19"/>
        <v>Hulu with Live TV/Espanol</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170</v>
      </c>
      <c r="B102" s="72" t="s">
        <v>41</v>
      </c>
      <c r="C102" s="108">
        <v>15</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17"/>
        <v/>
      </c>
      <c r="H102" s="28" t="str">
        <f t="shared" si="18"/>
        <v>Hulu with Live TVHBO</v>
      </c>
      <c r="I102" s="177">
        <f ca="1">COUNTIF(OFFSET(Data!$A$1,0,MATCH(A102,Data!$1:$1,0)-1,1000,1),B102)</f>
        <v>1</v>
      </c>
      <c r="K102" s="26" t="str">
        <f t="shared" si="19"/>
        <v>Hulu with Live TV/HBO</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170</v>
      </c>
      <c r="B103" s="182" t="s">
        <v>919</v>
      </c>
      <c r="C103" s="108">
        <v>5</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17"/>
        <v/>
      </c>
      <c r="H103" s="28" t="str">
        <f t="shared" si="18"/>
        <v>Hulu with Live TVNo Ads</v>
      </c>
      <c r="I103" s="177">
        <f ca="1">COUNTIF(OFFSET(Data!$A$1,0,MATCH(A103,Data!$1:$1,0)-1,1000,1),B103)</f>
        <v>1</v>
      </c>
      <c r="K103" s="26" t="str">
        <f t="shared" si="19"/>
        <v>Hulu with Live TV/No Ads</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170</v>
      </c>
      <c r="B104" s="72" t="s">
        <v>66</v>
      </c>
      <c r="C104" s="108">
        <v>11</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17"/>
        <v/>
      </c>
      <c r="H104" s="28" t="str">
        <f t="shared" si="18"/>
        <v>Hulu with Live TVShowtime</v>
      </c>
      <c r="I104" s="177">
        <f ca="1">COUNTIF(OFFSET(Data!$A$1,0,MATCH(A104,Data!$1:$1,0)-1,1000,1),B104)</f>
        <v>1</v>
      </c>
      <c r="K104" s="26" t="str">
        <f t="shared" si="19"/>
        <v>Hulu with Live TV/Showtime</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170</v>
      </c>
      <c r="B105" s="72" t="s">
        <v>67</v>
      </c>
      <c r="C105" s="108">
        <v>9</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17"/>
        <v/>
      </c>
      <c r="H105" s="28" t="str">
        <f t="shared" si="18"/>
        <v>Hulu with Live TVStarz</v>
      </c>
      <c r="I105" s="177">
        <f ca="1">COUNTIF(OFFSET(Data!$A$1,0,MATCH(A105,Data!$1:$1,0)-1,1000,1),B105)</f>
        <v>1</v>
      </c>
      <c r="K105" s="26" t="str">
        <f t="shared" si="19"/>
        <v>Hulu with Live TV/Starz</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170</v>
      </c>
      <c r="B106" s="182" t="s">
        <v>855</v>
      </c>
      <c r="C106" s="108">
        <v>10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17"/>
        <v/>
      </c>
      <c r="H106" s="28" t="str">
        <f t="shared" si="18"/>
        <v>Hulu with Live TVUnlimited Screens</v>
      </c>
      <c r="I106" s="177">
        <f ca="1">COUNTIF(OFFSET(Data!$A$1,0,MATCH(A106,Data!$1:$1,0)-1,1000,1),B106)</f>
        <v>1</v>
      </c>
      <c r="K106" s="26" t="str">
        <f t="shared" si="19"/>
        <v>Hulu with Live TV/Unlimited Screens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632</v>
      </c>
      <c r="B107" s="72" t="s">
        <v>244</v>
      </c>
      <c r="C107" s="108">
        <v>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17"/>
        <v/>
      </c>
      <c r="H107" s="28" t="str">
        <f t="shared" si="18"/>
        <v>KlowdTVPremium</v>
      </c>
      <c r="I107" s="177">
        <f ca="1">COUNTIF(OFFSET(Data!$A$1,0,MATCH(A107,Data!$1:$1,0)-1,1000,1),B107)</f>
        <v>31</v>
      </c>
      <c r="K107" s="26" t="str">
        <f t="shared" si="19"/>
        <v>KlowdTV/Premium</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188</v>
      </c>
      <c r="B108" s="72" t="s">
        <v>17</v>
      </c>
      <c r="C108" s="108">
        <v>15</v>
      </c>
      <c r="D108" s="126"/>
      <c r="E108" s="124">
        <f ca="1">COUNTIFS(Data!$D$1:$D$1000,1,OFFSET(Data!$A$1,0,MATCH($A108,Data!$1:$1,0)-1,1000,1),B108)</f>
        <v>0</v>
      </c>
      <c r="F108" s="37" t="str">
        <f>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Service Excluded</v>
      </c>
      <c r="G108" s="61" t="str">
        <f t="shared" ca="1" si="17"/>
        <v/>
      </c>
      <c r="H108" s="28" t="str">
        <f t="shared" si="18"/>
        <v>PS VueCinemax</v>
      </c>
      <c r="I108" s="177">
        <f ca="1">COUNTIF(OFFSET(Data!$A$1,0,MATCH(A108,Data!$1:$1,0)-1,1000,1),B108)</f>
        <v>1</v>
      </c>
      <c r="K108" s="26" t="str">
        <f t="shared" si="19"/>
        <v>PS Vue/Cinemax</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188</v>
      </c>
      <c r="B109" s="72" t="s">
        <v>305</v>
      </c>
      <c r="C109" s="108">
        <v>5</v>
      </c>
      <c r="D109" s="126"/>
      <c r="E109" s="124">
        <f ca="1">COUNTIFS(Data!$D$1:$D$1000,1,OFFSET(Data!$A$1,0,MATCH($A109,Data!$1:$1,0)-1,1000,1),B109)</f>
        <v>2</v>
      </c>
      <c r="F109" s="37" t="str">
        <f>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Service Excluded</v>
      </c>
      <c r="G109" s="61">
        <f t="shared" ca="1" si="17"/>
        <v>2.5</v>
      </c>
      <c r="H109" s="28" t="str">
        <f t="shared" si="18"/>
        <v>PS VueCore</v>
      </c>
      <c r="I109" s="177">
        <f ca="1">COUNTIF(OFFSET(Data!$A$1,0,MATCH(A109,Data!$1:$1,0)-1,1000,1),B109)</f>
        <v>28</v>
      </c>
      <c r="K109" s="26" t="str">
        <f t="shared" si="19"/>
        <v>PS Vue/Core</v>
      </c>
      <c r="L109" s="39" t="str">
        <f t="array" aca="1" ref="L109" ca="1">_xlfn.TEXTJOIN(", ",TRUE,IF((Data!$D$1:$D$1000=1)*(OFFSET(Data!$A$1,0,MATCH($A109,Data!$1:$1,0)-1,1000,1)=$B109),Data!$A$1:$A$1000,""))</f>
        <v>Cooking Channel, Fox Sports Regionals</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188</v>
      </c>
      <c r="B110" s="72" t="s">
        <v>505</v>
      </c>
      <c r="C110" s="108">
        <v>3</v>
      </c>
      <c r="D110" s="126"/>
      <c r="E110" s="124">
        <f ca="1">COUNTIFS(Data!$D$1:$D$1000,1,OFFSET(Data!$A$1,0,MATCH($A110,Data!$1:$1,0)-1,1000,1),B110)</f>
        <v>0</v>
      </c>
      <c r="F110" s="37" t="str">
        <f>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Service Excluded</v>
      </c>
      <c r="G110" s="61" t="str">
        <f t="shared" ca="1" si="17"/>
        <v/>
      </c>
      <c r="H110" s="28" t="str">
        <f t="shared" si="18"/>
        <v>PS VueCuriosityStream</v>
      </c>
      <c r="I110" s="177">
        <f ca="1">COUNTIF(OFFSET(Data!$A$1,0,MATCH(A110,Data!$1:$1,0)-1,1000,1),B110)</f>
        <v>1</v>
      </c>
      <c r="K110" s="26" t="str">
        <f t="shared" si="19"/>
        <v>PS Vue/CuriosityStream</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188</v>
      </c>
      <c r="B111" s="72" t="s">
        <v>306</v>
      </c>
      <c r="C111" s="108">
        <v>15</v>
      </c>
      <c r="D111" s="126"/>
      <c r="E111" s="124">
        <f ca="1">COUNTIFS(Data!$D$1:$D$1000,1,OFFSET(Data!$A$1,0,MATCH($A111,Data!$1:$1,0)-1,1000,1),B111)</f>
        <v>0</v>
      </c>
      <c r="F111" s="37" t="str">
        <f>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Service Excluded</v>
      </c>
      <c r="G111" s="61" t="str">
        <f t="shared" ca="1" si="17"/>
        <v/>
      </c>
      <c r="H111" s="28" t="str">
        <f t="shared" si="18"/>
        <v>PS VueElite</v>
      </c>
      <c r="I111" s="177">
        <f ca="1">COUNTIF(OFFSET(Data!$A$1,0,MATCH(A111,Data!$1:$1,0)-1,1000,1),B111)</f>
        <v>20</v>
      </c>
      <c r="K111" s="26" t="str">
        <f t="shared" si="19"/>
        <v>PS Vue/Elite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188</v>
      </c>
      <c r="B112" s="72" t="s">
        <v>752</v>
      </c>
      <c r="C112" s="108">
        <v>4</v>
      </c>
      <c r="D112" s="126"/>
      <c r="E112" s="124">
        <f ca="1">COUNTIFS(Data!$D$1:$D$1000,1,OFFSET(Data!$A$1,0,MATCH($A112,Data!$1:$1,0)-1,1000,1),B112)</f>
        <v>0</v>
      </c>
      <c r="F112" s="37" t="str">
        <f>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Service Excluded</v>
      </c>
      <c r="G112" s="61" t="str">
        <f t="shared" ca="1" si="17"/>
        <v/>
      </c>
      <c r="H112" s="28" t="str">
        <f t="shared" si="18"/>
        <v>PS VueEPIX Hits</v>
      </c>
      <c r="I112" s="177">
        <f ca="1">COUNTIF(OFFSET(Data!$A$1,0,MATCH(A112,Data!$1:$1,0)-1,1000,1),B112)</f>
        <v>1</v>
      </c>
      <c r="K112" s="26" t="str">
        <f t="shared" si="19"/>
        <v>PS Vue/EPIX Hits</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188</v>
      </c>
      <c r="B113" s="72" t="s">
        <v>805</v>
      </c>
      <c r="C113" s="108">
        <v>5</v>
      </c>
      <c r="D113" s="126"/>
      <c r="E113" s="124">
        <f ca="1">COUNTIFS(Data!$D$1:$D$1000,1,OFFSET(Data!$A$1,0,MATCH($A113,Data!$1:$1,0)-1,1000,1),B113)</f>
        <v>0</v>
      </c>
      <c r="F113" s="37" t="str">
        <f>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Service Excluded</v>
      </c>
      <c r="G113" s="61" t="str">
        <f t="shared" ca="1" si="17"/>
        <v/>
      </c>
      <c r="H113" s="28" t="str">
        <f t="shared" si="18"/>
        <v>PS VueEspanol Pack</v>
      </c>
      <c r="I113" s="177">
        <f ca="1">COUNTIF(OFFSET(Data!$A$1,0,MATCH(A113,Data!$1:$1,0)-1,1000,1),B113)</f>
        <v>7</v>
      </c>
      <c r="K113" s="26" t="str">
        <f t="shared" si="19"/>
        <v>PS Vue/Espanol Pack</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188</v>
      </c>
      <c r="B114" s="72" t="s">
        <v>110</v>
      </c>
      <c r="C114" s="108">
        <v>15</v>
      </c>
      <c r="D114" s="126"/>
      <c r="E114" s="124">
        <f ca="1">COUNTIFS(Data!$D$1:$D$1000,1,OFFSET(Data!$A$1,0,MATCH($A114,Data!$1:$1,0)-1,1000,1),B114)</f>
        <v>0</v>
      </c>
      <c r="F114" s="37" t="str">
        <f>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Service Excluded</v>
      </c>
      <c r="G114" s="61" t="str">
        <f t="shared" ca="1" si="17"/>
        <v/>
      </c>
      <c r="H114" s="28" t="str">
        <f t="shared" si="18"/>
        <v>PS VueFox Soccer Plus</v>
      </c>
      <c r="I114" s="177">
        <f ca="1">COUNTIF(OFFSET(Data!$A$1,0,MATCH(A114,Data!$1:$1,0)-1,1000,1),B114)</f>
        <v>1</v>
      </c>
      <c r="K114" s="26" t="str">
        <f t="shared" si="19"/>
        <v>PS Vue/Fox Soccer Plus</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188</v>
      </c>
      <c r="B115" s="72" t="s">
        <v>41</v>
      </c>
      <c r="C115" s="108">
        <v>15</v>
      </c>
      <c r="D115" s="126"/>
      <c r="E115" s="124">
        <f ca="1">COUNTIFS(Data!$D$1:$D$1000,1,OFFSET(Data!$A$1,0,MATCH($A115,Data!$1:$1,0)-1,1000,1),B115)</f>
        <v>0</v>
      </c>
      <c r="F115" s="37" t="str">
        <f>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Service Excluded</v>
      </c>
      <c r="G115" s="61" t="str">
        <f t="shared" ca="1" si="17"/>
        <v/>
      </c>
      <c r="H115" s="28" t="str">
        <f t="shared" si="18"/>
        <v>PS VueHBO</v>
      </c>
      <c r="I115" s="177">
        <f ca="1">COUNTIF(OFFSET(Data!$A$1,0,MATCH(A115,Data!$1:$1,0)-1,1000,1),B115)</f>
        <v>1</v>
      </c>
      <c r="K115" s="26" t="str">
        <f t="shared" si="19"/>
        <v>PS Vue/HBO</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188</v>
      </c>
      <c r="B116" s="72" t="s">
        <v>245</v>
      </c>
      <c r="C116" s="108">
        <v>22</v>
      </c>
      <c r="D116" s="126"/>
      <c r="E116" s="124">
        <f ca="1">COUNTIFS(Data!$D$1:$D$1000,1,OFFSET(Data!$A$1,0,MATCH($A116,Data!$1:$1,0)-1,1000,1),B116)</f>
        <v>0</v>
      </c>
      <c r="F116" s="37" t="str">
        <f>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Service Excluded</v>
      </c>
      <c r="G116" s="61" t="str">
        <f t="shared" ca="1" si="17"/>
        <v/>
      </c>
      <c r="H116" s="28" t="str">
        <f t="shared" si="18"/>
        <v>PS VueHBO Cinemax</v>
      </c>
      <c r="I116" s="177">
        <f ca="1">COUNTIF(OFFSET(Data!$A$1,0,MATCH(A116,Data!$1:$1,0)-1,1000,1),B116)</f>
        <v>1</v>
      </c>
      <c r="K116" s="26" t="str">
        <f t="shared" si="19"/>
        <v>PS Vue/HBO Cinemax</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188</v>
      </c>
      <c r="B117" s="72" t="s">
        <v>750</v>
      </c>
      <c r="C117" s="108">
        <v>3</v>
      </c>
      <c r="D117" s="126"/>
      <c r="E117" s="124">
        <f ca="1">COUNTIFS(Data!$D$1:$D$1000,1,OFFSET(Data!$A$1,0,MATCH($A117,Data!$1:$1,0)-1,1000,1),B117)</f>
        <v>0</v>
      </c>
      <c r="F117" s="37" t="str">
        <f>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Service Excluded</v>
      </c>
      <c r="G117" s="61" t="str">
        <f t="shared" ca="1" si="17"/>
        <v/>
      </c>
      <c r="H117" s="28" t="str">
        <f t="shared" si="18"/>
        <v>PS VueHi-YAH!</v>
      </c>
      <c r="I117" s="177">
        <f ca="1">COUNTIF(OFFSET(Data!$A$1,0,MATCH(A117,Data!$1:$1,0)-1,1000,1),B117)</f>
        <v>1</v>
      </c>
      <c r="K117" s="26" t="str">
        <f t="shared" si="19"/>
        <v>PS Vue/Hi-YAH!</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188</v>
      </c>
      <c r="B118" s="72" t="s">
        <v>244</v>
      </c>
      <c r="C118" s="108">
        <v>14</v>
      </c>
      <c r="D118" s="126"/>
      <c r="E118" s="124">
        <f ca="1">COUNTIFS(Data!$D$1:$D$1000,1,OFFSET(Data!$A$1,0,MATCH($A118,Data!$1:$1,0)-1,1000,1),B118)</f>
        <v>0</v>
      </c>
      <c r="F118" s="37" t="str">
        <f>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Service Excluded</v>
      </c>
      <c r="G118" s="61" t="str">
        <f t="shared" ca="1" si="17"/>
        <v/>
      </c>
      <c r="H118" s="28" t="str">
        <f t="shared" si="18"/>
        <v>PS VuePremium</v>
      </c>
      <c r="I118" s="177">
        <f ca="1">COUNTIF(OFFSET(Data!$A$1,0,MATCH(A118,Data!$1:$1,0)-1,1000,1),B118)</f>
        <v>1</v>
      </c>
      <c r="K118" s="26" t="str">
        <f t="shared" si="19"/>
        <v>PS Vue/Premium</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188</v>
      </c>
      <c r="B119" s="72" t="s">
        <v>753</v>
      </c>
      <c r="C119" s="108">
        <v>11</v>
      </c>
      <c r="D119" s="126"/>
      <c r="E119" s="124">
        <f ca="1">COUNTIFS(Data!$D$1:$D$1000,1,OFFSET(Data!$A$1,0,MATCH($A119,Data!$1:$1,0)-1,1000,1),B119)</f>
        <v>0</v>
      </c>
      <c r="F119" s="37" t="str">
        <f>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Service Excluded</v>
      </c>
      <c r="G119" s="61" t="str">
        <f t="shared" ca="1" si="17"/>
        <v/>
      </c>
      <c r="H119" s="28" t="str">
        <f t="shared" si="18"/>
        <v>PS VueSHOWTIME</v>
      </c>
      <c r="I119" s="177">
        <f ca="1">COUNTIF(OFFSET(Data!$A$1,0,MATCH(A119,Data!$1:$1,0)-1,1000,1),B119)</f>
        <v>1</v>
      </c>
      <c r="K119" s="26" t="str">
        <f t="shared" si="19"/>
        <v>PS Vue/SHOWTIME</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188</v>
      </c>
      <c r="B120" s="72" t="s">
        <v>806</v>
      </c>
      <c r="C120" s="108">
        <v>10</v>
      </c>
      <c r="D120" s="126"/>
      <c r="E120" s="124">
        <f ca="1">COUNTIFS(Data!$D$1:$D$1000,1,OFFSET(Data!$A$1,0,MATCH($A120,Data!$1:$1,0)-1,1000,1),B120)</f>
        <v>0</v>
      </c>
      <c r="F120" s="37" t="str">
        <f>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Service Excluded</v>
      </c>
      <c r="G120" s="61" t="str">
        <f t="shared" ca="1" si="17"/>
        <v/>
      </c>
      <c r="H120" s="28" t="str">
        <f t="shared" si="18"/>
        <v>PS VueSports Pack</v>
      </c>
      <c r="I120" s="177">
        <f ca="1">COUNTIF(OFFSET(Data!$A$1,0,MATCH(A120,Data!$1:$1,0)-1,1000,1),B120)</f>
        <v>14</v>
      </c>
      <c r="K120" s="26" t="str">
        <f t="shared" si="19"/>
        <v>PS Vue/Sports Pack</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188</v>
      </c>
      <c r="B121" s="72" t="s">
        <v>307</v>
      </c>
      <c r="C121" s="108">
        <v>35</v>
      </c>
      <c r="D121" s="126"/>
      <c r="E121" s="124">
        <f ca="1">COUNTIFS(Data!$D$1:$D$1000,1,OFFSET(Data!$A$1,0,MATCH($A121,Data!$1:$1,0)-1,1000,1),B121)</f>
        <v>0</v>
      </c>
      <c r="F121" s="37" t="str">
        <f>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Service Excluded</v>
      </c>
      <c r="G121" s="61" t="str">
        <f t="shared" ca="1" si="17"/>
        <v/>
      </c>
      <c r="H121" s="28" t="str">
        <f t="shared" si="18"/>
        <v>PS VueUltra</v>
      </c>
      <c r="I121" s="177">
        <f ca="1">COUNTIF(OFFSET(Data!$A$1,0,MATCH(A121,Data!$1:$1,0)-1,1000,1),B121)</f>
        <v>0</v>
      </c>
      <c r="K121" s="26" t="str">
        <f t="shared" si="19"/>
        <v>PS Vue/Ultra</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187</v>
      </c>
      <c r="B122" s="182" t="s">
        <v>728</v>
      </c>
      <c r="C122" s="108">
        <v>10</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17"/>
        <v/>
      </c>
      <c r="H122" s="28" t="str">
        <f t="shared" si="18"/>
        <v>Sling Blue4 for $10 Deal</v>
      </c>
      <c r="I122" s="177">
        <f ca="1">COUNTIF(OFFSET(Data!$A$1,0,MATCH(A122,Data!$1:$1,0)-1,1000,1),B122)</f>
        <v>1</v>
      </c>
      <c r="K122" s="26" t="str">
        <f t="shared" si="19"/>
        <v>Sling Blue/4 for $10 Deal</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187</v>
      </c>
      <c r="B123" s="72" t="s">
        <v>793</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17"/>
        <v/>
      </c>
      <c r="H123" s="28" t="str">
        <f t="shared" si="18"/>
        <v>Sling BlueBest of Spanish</v>
      </c>
      <c r="I123" s="177">
        <f ca="1">COUNTIF(OFFSET(Data!$A$1,0,MATCH(A123,Data!$1:$1,0)-1,1000,1),B123)</f>
        <v>24</v>
      </c>
      <c r="K123" s="26" t="str">
        <f t="shared" si="19"/>
        <v>Sling Blue/Best of Spanish</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187</v>
      </c>
      <c r="B124" s="72" t="s">
        <v>800</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17"/>
        <v/>
      </c>
      <c r="H124" s="28" t="str">
        <f t="shared" si="18"/>
        <v>Sling BlueCaribe Extra</v>
      </c>
      <c r="I124" s="177">
        <f ca="1">COUNTIF(OFFSET(Data!$A$1,0,MATCH(A124,Data!$1:$1,0)-1,1000,1),B124)</f>
        <v>6</v>
      </c>
      <c r="K124" s="26" t="str">
        <f t="shared" si="19"/>
        <v>Sling Blue/Caribe Extra</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187</v>
      </c>
      <c r="B125" s="72" t="s">
        <v>801</v>
      </c>
      <c r="C125" s="108">
        <v>5</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17"/>
        <v/>
      </c>
      <c r="H125" s="28" t="str">
        <f t="shared" si="18"/>
        <v>Sling BlueCentroamérica Extra</v>
      </c>
      <c r="I125" s="177">
        <f ca="1">COUNTIF(OFFSET(Data!$A$1,0,MATCH(A125,Data!$1:$1,0)-1,1000,1),B125)</f>
        <v>3</v>
      </c>
      <c r="K125" s="26" t="str">
        <f t="shared" si="19"/>
        <v>Sling Blue/Centroamérica Extra</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187</v>
      </c>
      <c r="B126" s="72" t="s">
        <v>502</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17"/>
        <v/>
      </c>
      <c r="H126" s="28" t="str">
        <f t="shared" si="18"/>
        <v>Sling BlueCineFest</v>
      </c>
      <c r="I126" s="177">
        <f ca="1">COUNTIF(OFFSET(Data!$A$1,0,MATCH(A126,Data!$1:$1,0)-1,1000,1),B126)</f>
        <v>1</v>
      </c>
      <c r="K126" s="26" t="str">
        <f t="shared" si="19"/>
        <v>Sling Blue/CineFest</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187</v>
      </c>
      <c r="B127" s="72" t="s">
        <v>216</v>
      </c>
      <c r="C127" s="108">
        <v>3</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17"/>
        <v/>
      </c>
      <c r="H127" s="28" t="str">
        <f t="shared" si="18"/>
        <v>Sling BlueCinemoi</v>
      </c>
      <c r="I127" s="177">
        <f ca="1">COUNTIF(OFFSET(Data!$A$1,0,MATCH(A127,Data!$1:$1,0)-1,1000,1),B127)</f>
        <v>1</v>
      </c>
      <c r="K127" s="26" t="str">
        <f t="shared" si="19"/>
        <v>Sling Blue/Cinemoi</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187</v>
      </c>
      <c r="B128" s="182" t="s">
        <v>849</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17"/>
        <v/>
      </c>
      <c r="H128" s="28" t="str">
        <f t="shared" si="18"/>
        <v>Sling BlueCloud DVR</v>
      </c>
      <c r="I128" s="177">
        <f ca="1">COUNTIF(OFFSET(Data!$A$1,0,MATCH(A128,Data!$1:$1,0)-1,1000,1),B128)</f>
        <v>1</v>
      </c>
      <c r="K128" s="26" t="str">
        <f t="shared" si="19"/>
        <v>Sling Blue/Cloud DVR</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187</v>
      </c>
      <c r="B129" s="72" t="s">
        <v>503</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17"/>
        <v/>
      </c>
      <c r="H129" s="28" t="str">
        <f t="shared" si="18"/>
        <v>Sling BlueComedy Dynamics</v>
      </c>
      <c r="I129" s="177">
        <f ca="1">COUNTIF(OFFSET(Data!$A$1,0,MATCH(A129,Data!$1:$1,0)-1,1000,1),B129)</f>
        <v>1</v>
      </c>
      <c r="K129" s="26" t="str">
        <f t="shared" si="19"/>
        <v>Sling Blue/Comedy Dynamics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187</v>
      </c>
      <c r="B130" s="72" t="s">
        <v>496</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17"/>
        <v/>
      </c>
      <c r="H130" s="28" t="str">
        <f t="shared" si="18"/>
        <v>Sling BlueComedy Extra</v>
      </c>
      <c r="I130" s="177">
        <f ca="1">COUNTIF(OFFSET(Data!$A$1,0,MATCH(A130,Data!$1:$1,0)-1,1000,1),B130)</f>
        <v>7</v>
      </c>
      <c r="K130" s="26" t="str">
        <f t="shared" si="19"/>
        <v>Sling Blue/Comedy Extra</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187</v>
      </c>
      <c r="B131" s="72" t="s">
        <v>504</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17"/>
        <v/>
      </c>
      <c r="H131" s="28" t="str">
        <f t="shared" si="18"/>
        <v>Sling BlueCONtv</v>
      </c>
      <c r="I131" s="177">
        <f ca="1">COUNTIF(OFFSET(Data!$A$1,0,MATCH(A131,Data!$1:$1,0)-1,1000,1),B131)</f>
        <v>1</v>
      </c>
      <c r="K131" s="26" t="str">
        <f t="shared" si="19"/>
        <v>Sling Blue/CONtv</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187</v>
      </c>
      <c r="B132" s="72" t="s">
        <v>505</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17"/>
        <v/>
      </c>
      <c r="H132" s="28" t="str">
        <f t="shared" si="18"/>
        <v>Sling BlueCuriosityStream</v>
      </c>
      <c r="I132" s="177">
        <f ca="1">COUNTIF(OFFSET(Data!$A$1,0,MATCH(A132,Data!$1:$1,0)-1,1000,1),B132)</f>
        <v>1</v>
      </c>
      <c r="K132" s="26" t="str">
        <f t="shared" si="19"/>
        <v>Sling Blue/CuriosityStream</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187</v>
      </c>
      <c r="B133" s="72" t="s">
        <v>506</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17"/>
        <v/>
      </c>
      <c r="H133" s="28" t="str">
        <f t="shared" si="18"/>
        <v>Sling BlueDocurama</v>
      </c>
      <c r="I133" s="177">
        <f ca="1">COUNTIF(OFFSET(Data!$A$1,0,MATCH(A133,Data!$1:$1,0)-1,1000,1),B133)</f>
        <v>1</v>
      </c>
      <c r="K133" s="26" t="str">
        <f t="shared" si="19"/>
        <v>Sling Blue/Docurama</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187</v>
      </c>
      <c r="B134" s="72" t="s">
        <v>507</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17"/>
        <v/>
      </c>
      <c r="H134" s="28" t="str">
        <f t="shared" si="18"/>
        <v>Sling BlueDOGTV</v>
      </c>
      <c r="I134" s="177">
        <f ca="1">COUNTIF(OFFSET(Data!$A$1,0,MATCH(A134,Data!$1:$1,0)-1,1000,1),B134)</f>
        <v>1</v>
      </c>
      <c r="K134" s="26" t="str">
        <f t="shared" si="19"/>
        <v>Sling Blue/DOGTV</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187</v>
      </c>
      <c r="B135" s="72" t="s">
        <v>508</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17"/>
        <v/>
      </c>
      <c r="H135" s="28" t="str">
        <f t="shared" si="18"/>
        <v>Sling BlueDove Channel</v>
      </c>
      <c r="I135" s="177">
        <f ca="1">COUNTIF(OFFSET(Data!$A$1,0,MATCH(A135,Data!$1:$1,0)-1,1000,1),B135)</f>
        <v>1</v>
      </c>
      <c r="K135" s="26" t="str">
        <f t="shared" si="19"/>
        <v>Sling Blue/Dove Channel</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187</v>
      </c>
      <c r="B136" s="72" t="s">
        <v>735</v>
      </c>
      <c r="C136" s="108">
        <v>3</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17"/>
        <v/>
      </c>
      <c r="H136" s="28" t="str">
        <f t="shared" si="18"/>
        <v>Sling BlueDOX</v>
      </c>
      <c r="I136" s="177">
        <f ca="1">COUNTIF(OFFSET(Data!$A$1,0,MATCH(A136,Data!$1:$1,0)-1,1000,1),B136)</f>
        <v>1</v>
      </c>
      <c r="K136" s="26" t="str">
        <f t="shared" si="19"/>
        <v>Sling Blue/DOX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187</v>
      </c>
      <c r="B137" s="72" t="s">
        <v>861</v>
      </c>
      <c r="C137" s="108">
        <v>6</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17"/>
        <v/>
      </c>
      <c r="H137" s="28" t="str">
        <f t="shared" si="18"/>
        <v>Sling BlueEchoboom Sports</v>
      </c>
      <c r="I137" s="177">
        <f ca="1">COUNTIF(OFFSET(Data!$A$1,0,MATCH(A137,Data!$1:$1,0)-1,1000,1),B137)</f>
        <v>1</v>
      </c>
      <c r="K137" s="26" t="str">
        <f t="shared" si="19"/>
        <v>Sling Blue/Echoboom Sports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187</v>
      </c>
      <c r="B138" s="72" t="s">
        <v>32</v>
      </c>
      <c r="C138" s="108">
        <v>5</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17"/>
        <v/>
      </c>
      <c r="H138" s="28" t="str">
        <f t="shared" si="18"/>
        <v>Sling BlueEPIX</v>
      </c>
      <c r="I138" s="177">
        <f ca="1">COUNTIF(OFFSET(Data!$A$1,0,MATCH(A138,Data!$1:$1,0)-1,1000,1),B138)</f>
        <v>3</v>
      </c>
      <c r="K138" s="26" t="str">
        <f t="shared" si="19"/>
        <v>Sling Blue/EPIX</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187</v>
      </c>
      <c r="B139" s="72" t="s">
        <v>802</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17"/>
        <v/>
      </c>
      <c r="H139" s="28" t="str">
        <f t="shared" si="18"/>
        <v>Sling BlueEspaña Extra</v>
      </c>
      <c r="I139" s="177">
        <f ca="1">COUNTIF(OFFSET(Data!$A$1,0,MATCH(A139,Data!$1:$1,0)-1,1000,1),B139)</f>
        <v>3</v>
      </c>
      <c r="K139" s="26" t="str">
        <f t="shared" si="19"/>
        <v>Sling Blue/España Extra</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187</v>
      </c>
      <c r="B140" s="72" t="s">
        <v>723</v>
      </c>
      <c r="C140" s="108">
        <v>3</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17"/>
        <v/>
      </c>
      <c r="H140" s="28" t="str">
        <f t="shared" si="18"/>
        <v>Sling BlueFlixLatino</v>
      </c>
      <c r="I140" s="177">
        <f ca="1">COUNTIF(OFFSET(Data!$A$1,0,MATCH(A140,Data!$1:$1,0)-1,1000,1),B140)</f>
        <v>1</v>
      </c>
      <c r="K140" s="26" t="str">
        <f t="shared" si="19"/>
        <v>Sling Blue/FlixLatino</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187</v>
      </c>
      <c r="B141" s="72" t="s">
        <v>721</v>
      </c>
      <c r="C141" s="108">
        <v>4</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17"/>
        <v/>
      </c>
      <c r="H141" s="28" t="str">
        <f t="shared" si="18"/>
        <v>Sling BlueGenius Brands Network</v>
      </c>
      <c r="I141" s="177">
        <f ca="1">COUNTIF(OFFSET(Data!$A$1,0,MATCH(A141,Data!$1:$1,0)-1,1000,1),B141)</f>
        <v>1</v>
      </c>
      <c r="K141" s="26" t="str">
        <f t="shared" si="19"/>
        <v>Sling Blue/Genius Brands Network</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187</v>
      </c>
      <c r="B142" s="72" t="s">
        <v>509</v>
      </c>
      <c r="C142" s="108">
        <v>7</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17"/>
        <v/>
      </c>
      <c r="H142" s="28" t="str">
        <f t="shared" si="18"/>
        <v>Sling BlueGrokker</v>
      </c>
      <c r="I142" s="177">
        <f ca="1">COUNTIF(OFFSET(Data!$A$1,0,MATCH(A142,Data!$1:$1,0)-1,1000,1),B142)</f>
        <v>1</v>
      </c>
      <c r="K142" s="26" t="str">
        <f t="shared" si="19"/>
        <v>Sling Blue/Grokker</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187</v>
      </c>
      <c r="B143" s="72" t="s">
        <v>706</v>
      </c>
      <c r="C143" s="108">
        <v>6</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17"/>
        <v/>
      </c>
      <c r="H143" s="28" t="str">
        <f t="shared" si="18"/>
        <v>Sling BlueHallmark Movies Now</v>
      </c>
      <c r="I143" s="177">
        <f ca="1">COUNTIF(OFFSET(Data!$A$1,0,MATCH(A143,Data!$1:$1,0)-1,1000,1),B143)</f>
        <v>1</v>
      </c>
      <c r="K143" s="26" t="str">
        <f t="shared" si="19"/>
        <v>Sling Blue/Hallmark Movies Now</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187</v>
      </c>
      <c r="B144" s="72" t="s">
        <v>501</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17"/>
        <v/>
      </c>
      <c r="H144" s="28" t="str">
        <f t="shared" si="18"/>
        <v>Sling BlueHeartland Extra</v>
      </c>
      <c r="I144" s="177">
        <f ca="1">COUNTIF(OFFSET(Data!$A$1,0,MATCH(A144,Data!$1:$1,0)-1,1000,1),B144)</f>
        <v>12</v>
      </c>
      <c r="K144" s="26" t="str">
        <f t="shared" si="19"/>
        <v>Sling Blue/Heartland Extra</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187</v>
      </c>
      <c r="B145" s="72" t="s">
        <v>510</v>
      </c>
      <c r="C145" s="108">
        <v>8</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17"/>
        <v/>
      </c>
      <c r="H145" s="28" t="str">
        <f t="shared" si="18"/>
        <v>Sling BlueHere TV</v>
      </c>
      <c r="I145" s="177">
        <f ca="1">COUNTIF(OFFSET(Data!$A$1,0,MATCH(A145,Data!$1:$1,0)-1,1000,1),B145)</f>
        <v>1</v>
      </c>
      <c r="K145" s="26" t="str">
        <f t="shared" si="19"/>
        <v>Sling Blue/Here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187</v>
      </c>
      <c r="B146" s="72" t="s">
        <v>500</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17"/>
        <v/>
      </c>
      <c r="H146" s="28" t="str">
        <f t="shared" si="18"/>
        <v>Sling BlueHollywood Extra</v>
      </c>
      <c r="I146" s="177">
        <f ca="1">COUNTIF(OFFSET(Data!$A$1,0,MATCH(A146,Data!$1:$1,0)-1,1000,1),B146)</f>
        <v>6</v>
      </c>
      <c r="K146" s="26" t="str">
        <f t="shared" si="19"/>
        <v>Sling Blue/Hollywood Extra</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187</v>
      </c>
      <c r="B147" s="72" t="s">
        <v>511</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17"/>
        <v/>
      </c>
      <c r="H147" s="28" t="str">
        <f t="shared" si="18"/>
        <v>Sling BlueHopster</v>
      </c>
      <c r="I147" s="177">
        <f ca="1">COUNTIF(OFFSET(Data!$A$1,0,MATCH(A147,Data!$1:$1,0)-1,1000,1),B147)</f>
        <v>1</v>
      </c>
      <c r="K147" s="26" t="str">
        <f t="shared" si="19"/>
        <v>Sling Blue/Hopster</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187</v>
      </c>
      <c r="B148" s="72" t="s">
        <v>497</v>
      </c>
      <c r="C148" s="108">
        <v>5</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17"/>
        <v/>
      </c>
      <c r="H148" s="28" t="str">
        <f t="shared" si="18"/>
        <v>Sling BlueKids Extra</v>
      </c>
      <c r="I148" s="177">
        <f ca="1">COUNTIF(OFFSET(Data!$A$1,0,MATCH(A148,Data!$1:$1,0)-1,1000,1),B148)</f>
        <v>6</v>
      </c>
      <c r="K148" s="26" t="str">
        <f t="shared" si="19"/>
        <v>Sling Blue/Kids Extra</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187</v>
      </c>
      <c r="B149" s="72" t="s">
        <v>499</v>
      </c>
      <c r="C149" s="108">
        <v>5</v>
      </c>
      <c r="D149" s="126"/>
      <c r="E149" s="124">
        <f ca="1">COUNTIFS(Data!$D$1:$D$1000,1,OFFSET(Data!$A$1,0,MATCH($A149,Data!$1:$1,0)-1,1000,1),B149)</f>
        <v>1</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f t="shared" ca="1" si="17"/>
        <v>5</v>
      </c>
      <c r="H149" s="28" t="str">
        <f t="shared" si="18"/>
        <v>Sling BlueLifestyle Extra</v>
      </c>
      <c r="I149" s="177">
        <f ca="1">COUNTIF(OFFSET(Data!$A$1,0,MATCH(A149,Data!$1:$1,0)-1,1000,1),B149)</f>
        <v>11</v>
      </c>
      <c r="K149" s="26" t="str">
        <f t="shared" si="19"/>
        <v>Sling Blue/Lifestyle Extra</v>
      </c>
      <c r="L149" s="39" t="str">
        <f t="array" aca="1" ref="L149" ca="1">_xlfn.TEXTJOIN(", ",TRUE,IF((Data!$D$1:$D$1000=1)*(OFFSET(Data!$A$1,0,MATCH($A149,Data!$1:$1,0)-1,1000,1)=$B149),Data!$A$1:$A$1000,""))</f>
        <v>Cooking Channel</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187</v>
      </c>
      <c r="B150" s="72" t="s">
        <v>862</v>
      </c>
      <c r="C150" s="108">
        <v>3</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17"/>
        <v/>
      </c>
      <c r="H150" s="28" t="str">
        <f t="shared" si="18"/>
        <v>Sling BlueLion Mountain TV</v>
      </c>
      <c r="I150" s="177">
        <f ca="1">COUNTIF(OFFSET(Data!$A$1,0,MATCH(A150,Data!$1:$1,0)-1,1000,1),B150)</f>
        <v>1</v>
      </c>
      <c r="K150" s="26" t="str">
        <f t="shared" si="19"/>
        <v>Sling Blue/Lion Mountain TV</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187</v>
      </c>
      <c r="B151" s="72" t="s">
        <v>732</v>
      </c>
      <c r="C151" s="108">
        <v>5</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ref="G151:G214" ca="1" si="21">IF(E151=0,"",C151/E151)</f>
        <v/>
      </c>
      <c r="H151" s="28" t="str">
        <f t="shared" ref="H151:H214" si="22">A151&amp;B151&amp;D151</f>
        <v>Sling BlueMagnolia Selects</v>
      </c>
      <c r="I151" s="177">
        <f ca="1">COUNTIF(OFFSET(Data!$A$1,0,MATCH(A151,Data!$1:$1,0)-1,1000,1),B151)</f>
        <v>1</v>
      </c>
      <c r="K151" s="26" t="str">
        <f t="shared" si="19"/>
        <v>Sling Blue/Magnolia Selects</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187</v>
      </c>
      <c r="B152" s="72" t="s">
        <v>803</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1"/>
        <v/>
      </c>
      <c r="H152" s="28" t="str">
        <f t="shared" si="22"/>
        <v>Sling BlueMéxico Extra</v>
      </c>
      <c r="I152" s="177">
        <f ca="1">COUNTIF(OFFSET(Data!$A$1,0,MATCH(A152,Data!$1:$1,0)-1,1000,1),B152)</f>
        <v>11</v>
      </c>
      <c r="K152" s="26" t="str">
        <f t="shared" ref="K152:K207" si="23">A152&amp;"/"&amp;B152</f>
        <v>Sling Blue/México Extra</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187</v>
      </c>
      <c r="B153" s="72" t="s">
        <v>733</v>
      </c>
      <c r="C153" s="108">
        <v>3</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1"/>
        <v/>
      </c>
      <c r="H153" s="28" t="str">
        <f t="shared" si="22"/>
        <v>Sling BlueMonsters &amp; Nightmares</v>
      </c>
      <c r="I153" s="177">
        <f ca="1">COUNTIF(OFFSET(Data!$A$1,0,MATCH(A153,Data!$1:$1,0)-1,1000,1),B153)</f>
        <v>1</v>
      </c>
      <c r="K153" s="26" t="str">
        <f t="shared" si="23"/>
        <v>Sling Blue/Monsters &amp; Nightmares</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187</v>
      </c>
      <c r="B154" s="72" t="s">
        <v>498</v>
      </c>
      <c r="C154" s="108">
        <v>5</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1"/>
        <v/>
      </c>
      <c r="H154" s="28" t="str">
        <f t="shared" si="22"/>
        <v>Sling BlueNews Extra</v>
      </c>
      <c r="I154" s="177">
        <f ca="1">COUNTIF(OFFSET(Data!$A$1,0,MATCH(A154,Data!$1:$1,0)-1,1000,1),B154)</f>
        <v>13</v>
      </c>
      <c r="K154" s="26" t="str">
        <f t="shared" si="23"/>
        <v>Sling Blue/News Extra</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187</v>
      </c>
      <c r="B155" s="72" t="s">
        <v>512</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1"/>
        <v/>
      </c>
      <c r="H155" s="28" t="str">
        <f t="shared" si="22"/>
        <v>Sling BlueOutside TV Features</v>
      </c>
      <c r="I155" s="177">
        <f ca="1">COUNTIF(OFFSET(Data!$A$1,0,MATCH(A155,Data!$1:$1,0)-1,1000,1),B155)</f>
        <v>1</v>
      </c>
      <c r="K155" s="26" t="str">
        <f t="shared" si="23"/>
        <v>Sling Blue/Outside TV Features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187</v>
      </c>
      <c r="B156" s="72" t="s">
        <v>513</v>
      </c>
      <c r="C156" s="108">
        <v>6</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1"/>
        <v/>
      </c>
      <c r="H156" s="28" t="str">
        <f t="shared" si="22"/>
        <v>Sling BluePantaya</v>
      </c>
      <c r="I156" s="177">
        <f ca="1">COUNTIF(OFFSET(Data!$A$1,0,MATCH(A156,Data!$1:$1,0)-1,1000,1),B156)</f>
        <v>1</v>
      </c>
      <c r="K156" s="26" t="str">
        <f t="shared" si="23"/>
        <v>Sling Blue/Pantaya</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187</v>
      </c>
      <c r="B157" s="72" t="s">
        <v>66</v>
      </c>
      <c r="C157" s="108">
        <v>10</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1"/>
        <v/>
      </c>
      <c r="H157" s="28" t="str">
        <f t="shared" si="22"/>
        <v>Sling BlueShowtime</v>
      </c>
      <c r="I157" s="177">
        <f ca="1">COUNTIF(OFFSET(Data!$A$1,0,MATCH(A157,Data!$1:$1,0)-1,1000,1),B157)</f>
        <v>9</v>
      </c>
      <c r="K157" s="26" t="str">
        <f t="shared" si="23"/>
        <v>Sling Blue/Showtime</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187</v>
      </c>
      <c r="B158" s="72" t="s">
        <v>495</v>
      </c>
      <c r="C158" s="108">
        <v>10</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1"/>
        <v/>
      </c>
      <c r="H158" s="28" t="str">
        <f t="shared" si="22"/>
        <v>Sling BlueSports Extra</v>
      </c>
      <c r="I158" s="177">
        <f ca="1">COUNTIF(OFFSET(Data!$A$1,0,MATCH(A158,Data!$1:$1,0)-1,1000,1),B158)</f>
        <v>20</v>
      </c>
      <c r="K158" s="26" t="str">
        <f t="shared" si="23"/>
        <v>Sling Blue/Sports Extra</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187</v>
      </c>
      <c r="B159" s="72" t="s">
        <v>67</v>
      </c>
      <c r="C159" s="108">
        <v>9</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1"/>
        <v/>
      </c>
      <c r="H159" s="28" t="str">
        <f t="shared" si="22"/>
        <v>Sling BlueStarz</v>
      </c>
      <c r="I159" s="177">
        <f ca="1">COUNTIF(OFFSET(Data!$A$1,0,MATCH(A159,Data!$1:$1,0)-1,1000,1),B159)</f>
        <v>6</v>
      </c>
      <c r="K159" s="26" t="str">
        <f t="shared" si="23"/>
        <v>Sling Blue/Starz</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187</v>
      </c>
      <c r="B160" s="72" t="s">
        <v>514</v>
      </c>
      <c r="C160" s="108">
        <v>7</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1"/>
        <v/>
      </c>
      <c r="H160" s="28" t="str">
        <f t="shared" si="22"/>
        <v>Sling BlueStingray Karaoke</v>
      </c>
      <c r="I160" s="177">
        <f ca="1">COUNTIF(OFFSET(Data!$A$1,0,MATCH(A160,Data!$1:$1,0)-1,1000,1),B160)</f>
        <v>1</v>
      </c>
      <c r="K160" s="26" t="str">
        <f t="shared" si="23"/>
        <v>Sling Blue/Stingray Karaoke</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187</v>
      </c>
      <c r="B161" s="72" t="s">
        <v>736</v>
      </c>
      <c r="C161" s="108">
        <v>8</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1"/>
        <v/>
      </c>
      <c r="H161" s="28" t="str">
        <f t="shared" si="22"/>
        <v>Sling BlueStingray Qello</v>
      </c>
      <c r="I161" s="177">
        <f ca="1">COUNTIF(OFFSET(Data!$A$1,0,MATCH(A161,Data!$1:$1,0)-1,1000,1),B161)</f>
        <v>1</v>
      </c>
      <c r="K161" s="26" t="str">
        <f t="shared" si="23"/>
        <v>Sling Blue/Stingray Qello</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187</v>
      </c>
      <c r="B162" s="72" t="s">
        <v>892</v>
      </c>
      <c r="C162" s="108">
        <v>5</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1"/>
        <v/>
      </c>
      <c r="H162" s="28" t="str">
        <f t="shared" si="22"/>
        <v>Sling BlueSudamérica Extra</v>
      </c>
      <c r="I162" s="177">
        <f ca="1">COUNTIF(OFFSET(Data!$A$1,0,MATCH(A162,Data!$1:$1,0)-1,1000,1),B162)</f>
        <v>13</v>
      </c>
      <c r="K162" s="26" t="str">
        <f t="shared" si="23"/>
        <v>Sling Blue/Sudamérica Extra</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187</v>
      </c>
      <c r="B163" s="72" t="s">
        <v>516</v>
      </c>
      <c r="C163" s="108">
        <v>3</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1"/>
        <v/>
      </c>
      <c r="H163" s="28" t="str">
        <f t="shared" si="22"/>
        <v>Sling BlueThe Country Network</v>
      </c>
      <c r="I163" s="177">
        <f ca="1">COUNTIF(OFFSET(Data!$A$1,0,MATCH(A163,Data!$1:$1,0)-1,1000,1),B163)</f>
        <v>1</v>
      </c>
      <c r="K163" s="26" t="str">
        <f t="shared" si="23"/>
        <v>Sling Blue/The Country Network</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187</v>
      </c>
      <c r="B164" s="182" t="s">
        <v>727</v>
      </c>
      <c r="C164" s="108">
        <v>20</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1"/>
        <v/>
      </c>
      <c r="H164" s="28" t="str">
        <f t="shared" si="22"/>
        <v>Sling BlueTotal TV Deal</v>
      </c>
      <c r="I164" s="177">
        <f ca="1">COUNTIF(OFFSET(Data!$A$1,0,MATCH(A164,Data!$1:$1,0)-1,1000,1),B164)</f>
        <v>1</v>
      </c>
      <c r="K164" s="26" t="str">
        <f t="shared" si="23"/>
        <v>Sling Blue/Total TV Deal</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187</v>
      </c>
      <c r="B165" s="72" t="s">
        <v>515</v>
      </c>
      <c r="C165" s="108">
        <v>5</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21"/>
        <v/>
      </c>
      <c r="H165" s="28" t="str">
        <f t="shared" si="22"/>
        <v>Sling BlueUP Faith &amp; Family</v>
      </c>
      <c r="I165" s="177">
        <f ca="1">COUNTIF(OFFSET(Data!$A$1,0,MATCH(A165,Data!$1:$1,0)-1,1000,1),B165)</f>
        <v>1</v>
      </c>
      <c r="K165" s="26" t="str">
        <f t="shared" si="23"/>
        <v>Sling Blue/UP Faith &amp; Family</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187</v>
      </c>
      <c r="B166" s="72" t="s">
        <v>315</v>
      </c>
      <c r="C166" s="108">
        <v>4</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21"/>
        <v/>
      </c>
      <c r="H166" s="28" t="str">
        <f t="shared" si="22"/>
        <v>Sling BlueVSIN</v>
      </c>
      <c r="I166" s="177">
        <f ca="1">COUNTIF(OFFSET(Data!$A$1,0,MATCH(A166,Data!$1:$1,0)-1,1000,1),B166)</f>
        <v>1</v>
      </c>
      <c r="K166" s="26" t="str">
        <f t="shared" si="23"/>
        <v>Sling Blue/VSIN</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187</v>
      </c>
      <c r="B167" s="72" t="s">
        <v>734</v>
      </c>
      <c r="C167" s="108">
        <v>3</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21"/>
        <v/>
      </c>
      <c r="H167" s="28" t="str">
        <f t="shared" si="22"/>
        <v>Sling BlueWarriors &amp; Gangsters</v>
      </c>
      <c r="I167" s="177">
        <f ca="1">COUNTIF(OFFSET(Data!$A$1,0,MATCH(A167,Data!$1:$1,0)-1,1000,1),B167)</f>
        <v>1</v>
      </c>
      <c r="K167" s="26" t="str">
        <f t="shared" si="23"/>
        <v>Sling Blue/Warriors &amp; Gangsters</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186</v>
      </c>
      <c r="B168" s="182" t="s">
        <v>728</v>
      </c>
      <c r="C168" s="108">
        <v>10</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21"/>
        <v/>
      </c>
      <c r="H168" s="28" t="str">
        <f t="shared" si="22"/>
        <v>Sling Orange4 for $10 Deal</v>
      </c>
      <c r="I168" s="177">
        <f ca="1">COUNTIF(OFFSET(Data!$A$1,0,MATCH(A168,Data!$1:$1,0)-1,1000,1),B168)</f>
        <v>1</v>
      </c>
      <c r="K168" s="26" t="str">
        <f t="shared" si="23"/>
        <v>Sling Orange/4 for $10 Deal</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186</v>
      </c>
      <c r="B169" s="72" t="s">
        <v>793</v>
      </c>
      <c r="C169" s="108">
        <v>10</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21"/>
        <v/>
      </c>
      <c r="H169" s="28" t="str">
        <f t="shared" si="22"/>
        <v>Sling OrangeBest of Spanish</v>
      </c>
      <c r="I169" s="177">
        <f ca="1">COUNTIF(OFFSET(Data!$A$1,0,MATCH(A169,Data!$1:$1,0)-1,1000,1),B169)</f>
        <v>24</v>
      </c>
      <c r="K169" s="26" t="str">
        <f t="shared" si="23"/>
        <v>Sling Orange/Best of Spanish</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186</v>
      </c>
      <c r="B170" s="72" t="s">
        <v>800</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21"/>
        <v/>
      </c>
      <c r="H170" s="28" t="str">
        <f t="shared" si="22"/>
        <v>Sling OrangeCaribe Extra</v>
      </c>
      <c r="I170" s="177">
        <f ca="1">COUNTIF(OFFSET(Data!$A$1,0,MATCH(A170,Data!$1:$1,0)-1,1000,1),B170)</f>
        <v>6</v>
      </c>
      <c r="K170" s="26" t="str">
        <f t="shared" si="23"/>
        <v>Sling Orange/Caribe Extra</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186</v>
      </c>
      <c r="B171" s="72" t="s">
        <v>801</v>
      </c>
      <c r="C171" s="108">
        <v>5</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21"/>
        <v/>
      </c>
      <c r="H171" s="28" t="str">
        <f t="shared" si="22"/>
        <v>Sling OrangeCentroamérica Extra</v>
      </c>
      <c r="I171" s="177">
        <f ca="1">COUNTIF(OFFSET(Data!$A$1,0,MATCH(A171,Data!$1:$1,0)-1,1000,1),B171)</f>
        <v>3</v>
      </c>
      <c r="K171" s="26" t="str">
        <f t="shared" si="23"/>
        <v>Sling Orange/Centroamérica Extra</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186</v>
      </c>
      <c r="B172" s="72" t="s">
        <v>502</v>
      </c>
      <c r="C172" s="108">
        <v>5</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21"/>
        <v/>
      </c>
      <c r="H172" s="28" t="str">
        <f t="shared" si="22"/>
        <v>Sling OrangeCineFest</v>
      </c>
      <c r="I172" s="177">
        <f ca="1">COUNTIF(OFFSET(Data!$A$1,0,MATCH(A172,Data!$1:$1,0)-1,1000,1),B172)</f>
        <v>1</v>
      </c>
      <c r="K172" s="26" t="str">
        <f t="shared" si="23"/>
        <v>Sling Orange/CineFest</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186</v>
      </c>
      <c r="B173" s="72" t="s">
        <v>216</v>
      </c>
      <c r="C173" s="108">
        <v>3</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21"/>
        <v/>
      </c>
      <c r="H173" s="28" t="str">
        <f t="shared" si="22"/>
        <v>Sling OrangeCinemoi</v>
      </c>
      <c r="I173" s="177">
        <f ca="1">COUNTIF(OFFSET(Data!$A$1,0,MATCH(A173,Data!$1:$1,0)-1,1000,1),B173)</f>
        <v>1</v>
      </c>
      <c r="K173" s="26" t="str">
        <f t="shared" si="23"/>
        <v>Sling Orange/Cinemoi</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186</v>
      </c>
      <c r="B174" s="182" t="s">
        <v>849</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21"/>
        <v/>
      </c>
      <c r="H174" s="28" t="str">
        <f t="shared" si="22"/>
        <v>Sling OrangeCloud DVR</v>
      </c>
      <c r="I174" s="177">
        <f ca="1">COUNTIF(OFFSET(Data!$A$1,0,MATCH(A174,Data!$1:$1,0)-1,1000,1),B174)</f>
        <v>1</v>
      </c>
      <c r="K174" s="26" t="str">
        <f t="shared" si="23"/>
        <v>Sling Orange/Cloud DVR</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186</v>
      </c>
      <c r="B175" s="72" t="s">
        <v>503</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21"/>
        <v/>
      </c>
      <c r="H175" s="28" t="str">
        <f t="shared" si="22"/>
        <v>Sling OrangeComedy Dynamics</v>
      </c>
      <c r="I175" s="177">
        <f ca="1">COUNTIF(OFFSET(Data!$A$1,0,MATCH(A175,Data!$1:$1,0)-1,1000,1),B175)</f>
        <v>1</v>
      </c>
      <c r="K175" s="26" t="str">
        <f t="shared" si="23"/>
        <v>Sling Orange/Comedy Dynamics</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186</v>
      </c>
      <c r="B176" s="72" t="s">
        <v>496</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21"/>
        <v/>
      </c>
      <c r="H176" s="28" t="str">
        <f t="shared" si="22"/>
        <v>Sling OrangeComedy Extra</v>
      </c>
      <c r="I176" s="177">
        <f ca="1">COUNTIF(OFFSET(Data!$A$1,0,MATCH(A176,Data!$1:$1,0)-1,1000,1),B176)</f>
        <v>9</v>
      </c>
      <c r="K176" s="26" t="str">
        <f t="shared" si="23"/>
        <v>Sling Orange/Comedy Extra</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186</v>
      </c>
      <c r="B177" s="72" t="s">
        <v>504</v>
      </c>
      <c r="C177" s="108">
        <v>5</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21"/>
        <v/>
      </c>
      <c r="H177" s="28" t="str">
        <f t="shared" si="22"/>
        <v>Sling OrangeCONtv</v>
      </c>
      <c r="I177" s="177">
        <f ca="1">COUNTIF(OFFSET(Data!$A$1,0,MATCH(A177,Data!$1:$1,0)-1,1000,1),B177)</f>
        <v>1</v>
      </c>
      <c r="K177" s="26" t="str">
        <f t="shared" si="23"/>
        <v>Sling Orange/CONtv</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186</v>
      </c>
      <c r="B178" s="72" t="s">
        <v>505</v>
      </c>
      <c r="C178" s="108">
        <v>3</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21"/>
        <v/>
      </c>
      <c r="H178" s="28" t="str">
        <f t="shared" si="22"/>
        <v>Sling OrangeCuriosityStream</v>
      </c>
      <c r="I178" s="177">
        <f ca="1">COUNTIF(OFFSET(Data!$A$1,0,MATCH(A178,Data!$1:$1,0)-1,1000,1),B178)</f>
        <v>1</v>
      </c>
      <c r="K178" s="26" t="str">
        <f t="shared" si="23"/>
        <v>Sling Orange/CuriosityStream</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186</v>
      </c>
      <c r="B179" s="72" t="s">
        <v>506</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21"/>
        <v/>
      </c>
      <c r="H179" s="28" t="str">
        <f t="shared" si="22"/>
        <v>Sling OrangeDocurama</v>
      </c>
      <c r="I179" s="177">
        <f ca="1">COUNTIF(OFFSET(Data!$A$1,0,MATCH(A179,Data!$1:$1,0)-1,1000,1),B179)</f>
        <v>1</v>
      </c>
      <c r="K179" s="26" t="str">
        <f t="shared" si="23"/>
        <v>Sling Orange/Docurama</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186</v>
      </c>
      <c r="B180" s="72" t="s">
        <v>507</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21"/>
        <v/>
      </c>
      <c r="H180" s="28" t="str">
        <f t="shared" si="22"/>
        <v>Sling OrangeDOGTV</v>
      </c>
      <c r="I180" s="177">
        <f ca="1">COUNTIF(OFFSET(Data!$A$1,0,MATCH(A180,Data!$1:$1,0)-1,1000,1),B180)</f>
        <v>1</v>
      </c>
      <c r="K180" s="26" t="str">
        <f t="shared" si="23"/>
        <v>Sling Orange/DOGTV</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186</v>
      </c>
      <c r="B181" s="72" t="s">
        <v>508</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21"/>
        <v/>
      </c>
      <c r="H181" s="28" t="str">
        <f t="shared" si="22"/>
        <v>Sling OrangeDove Channel</v>
      </c>
      <c r="I181" s="177">
        <f ca="1">COUNTIF(OFFSET(Data!$A$1,0,MATCH(A181,Data!$1:$1,0)-1,1000,1),B181)</f>
        <v>1</v>
      </c>
      <c r="K181" s="26" t="str">
        <f t="shared" si="23"/>
        <v>Sling Orange/Dove Channel</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186</v>
      </c>
      <c r="B182" s="72" t="s">
        <v>735</v>
      </c>
      <c r="C182" s="108">
        <v>3</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21"/>
        <v/>
      </c>
      <c r="H182" s="28" t="str">
        <f t="shared" si="22"/>
        <v>Sling OrangeDOX</v>
      </c>
      <c r="I182" s="177">
        <f ca="1">COUNTIF(OFFSET(Data!$A$1,0,MATCH(A182,Data!$1:$1,0)-1,1000,1),B182)</f>
        <v>1</v>
      </c>
      <c r="K182" s="26" t="str">
        <f t="shared" si="23"/>
        <v>Sling Orange/DOX</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186</v>
      </c>
      <c r="B183" s="72" t="s">
        <v>861</v>
      </c>
      <c r="C183" s="108">
        <v>6</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21"/>
        <v/>
      </c>
      <c r="H183" s="28" t="str">
        <f t="shared" si="22"/>
        <v>Sling OrangeEchoboom Sports</v>
      </c>
      <c r="I183" s="177">
        <f ca="1">COUNTIF(OFFSET(Data!$A$1,0,MATCH(A183,Data!$1:$1,0)-1,1000,1),B183)</f>
        <v>1</v>
      </c>
      <c r="K183" s="26" t="str">
        <f t="shared" si="23"/>
        <v>Sling Orange/Echoboom Sports</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186</v>
      </c>
      <c r="B184" s="72" t="s">
        <v>32</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21"/>
        <v/>
      </c>
      <c r="H184" s="28" t="str">
        <f t="shared" si="22"/>
        <v>Sling OrangeEPIX</v>
      </c>
      <c r="I184" s="177">
        <f ca="1">COUNTIF(OFFSET(Data!$A$1,0,MATCH(A184,Data!$1:$1,0)-1,1000,1),B184)</f>
        <v>3</v>
      </c>
      <c r="K184" s="26" t="str">
        <f t="shared" si="23"/>
        <v>Sling Orange/EPIX</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186</v>
      </c>
      <c r="B185" s="72" t="s">
        <v>802</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21"/>
        <v/>
      </c>
      <c r="H185" s="28" t="str">
        <f t="shared" si="22"/>
        <v>Sling OrangeEspaña Extra</v>
      </c>
      <c r="I185" s="177">
        <f ca="1">COUNTIF(OFFSET(Data!$A$1,0,MATCH(A185,Data!$1:$1,0)-1,1000,1),B185)</f>
        <v>3</v>
      </c>
      <c r="K185" s="26" t="str">
        <f t="shared" si="23"/>
        <v>Sling Orange/España Extra</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186</v>
      </c>
      <c r="B186" s="72" t="s">
        <v>723</v>
      </c>
      <c r="C186" s="108">
        <v>3</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21"/>
        <v/>
      </c>
      <c r="H186" s="28" t="str">
        <f t="shared" si="22"/>
        <v>Sling OrangeFlixLatino</v>
      </c>
      <c r="I186" s="177">
        <f ca="1">COUNTIF(OFFSET(Data!$A$1,0,MATCH(A186,Data!$1:$1,0)-1,1000,1),B186)</f>
        <v>1</v>
      </c>
      <c r="K186" s="26" t="str">
        <f t="shared" si="23"/>
        <v>Sling Orange/FlixLatino</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186</v>
      </c>
      <c r="B187" s="72" t="s">
        <v>721</v>
      </c>
      <c r="C187" s="108">
        <v>4</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21"/>
        <v/>
      </c>
      <c r="H187" s="28" t="str">
        <f t="shared" si="22"/>
        <v>Sling OrangeGenius Brands Network</v>
      </c>
      <c r="I187" s="177">
        <f ca="1">COUNTIF(OFFSET(Data!$A$1,0,MATCH(A187,Data!$1:$1,0)-1,1000,1),B187)</f>
        <v>1</v>
      </c>
      <c r="K187" s="26" t="str">
        <f t="shared" si="23"/>
        <v>Sling Orange/Genius Brands Network</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186</v>
      </c>
      <c r="B188" s="72" t="s">
        <v>509</v>
      </c>
      <c r="C188" s="108">
        <v>7</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21"/>
        <v/>
      </c>
      <c r="H188" s="28" t="str">
        <f t="shared" si="22"/>
        <v>Sling OrangeGrokker</v>
      </c>
      <c r="I188" s="177">
        <f ca="1">COUNTIF(OFFSET(Data!$A$1,0,MATCH(A188,Data!$1:$1,0)-1,1000,1),B188)</f>
        <v>1</v>
      </c>
      <c r="K188" s="26" t="str">
        <f t="shared" si="23"/>
        <v>Sling Orange/Grokker</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186</v>
      </c>
      <c r="B189" s="72" t="s">
        <v>706</v>
      </c>
      <c r="C189" s="108">
        <v>6</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21"/>
        <v/>
      </c>
      <c r="H189" s="28" t="str">
        <f t="shared" si="22"/>
        <v>Sling OrangeHallmark Movies Now</v>
      </c>
      <c r="I189" s="177">
        <f ca="1">COUNTIF(OFFSET(Data!$A$1,0,MATCH(A189,Data!$1:$1,0)-1,1000,1),B189)</f>
        <v>1</v>
      </c>
      <c r="K189" s="26" t="str">
        <f t="shared" si="23"/>
        <v>Sling Orange/Hallmark Movies Now</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186</v>
      </c>
      <c r="B190" s="72" t="s">
        <v>501</v>
      </c>
      <c r="C190" s="108">
        <v>5</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21"/>
        <v/>
      </c>
      <c r="H190" s="28" t="str">
        <f t="shared" si="22"/>
        <v>Sling OrangeHeartland Extra</v>
      </c>
      <c r="I190" s="177">
        <f ca="1">COUNTIF(OFFSET(Data!$A$1,0,MATCH(A190,Data!$1:$1,0)-1,1000,1),B190)</f>
        <v>12</v>
      </c>
      <c r="K190" s="26" t="str">
        <f t="shared" si="23"/>
        <v>Sling Orange/Heartland Extra</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186</v>
      </c>
      <c r="B191" s="72" t="s">
        <v>510</v>
      </c>
      <c r="C191" s="108">
        <v>8</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21"/>
        <v/>
      </c>
      <c r="H191" s="28" t="str">
        <f t="shared" si="22"/>
        <v>Sling OrangeHere TV</v>
      </c>
      <c r="I191" s="177">
        <f ca="1">COUNTIF(OFFSET(Data!$A$1,0,MATCH(A191,Data!$1:$1,0)-1,1000,1),B191)</f>
        <v>1</v>
      </c>
      <c r="K191" s="26" t="str">
        <f t="shared" si="23"/>
        <v>Sling Orange/Here TV</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186</v>
      </c>
      <c r="B192" s="72" t="s">
        <v>500</v>
      </c>
      <c r="C192" s="108">
        <v>5</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21"/>
        <v/>
      </c>
      <c r="H192" s="28" t="str">
        <f t="shared" si="22"/>
        <v>Sling OrangeHollywood Extra</v>
      </c>
      <c r="I192" s="177">
        <f ca="1">COUNTIF(OFFSET(Data!$A$1,0,MATCH(A192,Data!$1:$1,0)-1,1000,1),B192)</f>
        <v>6</v>
      </c>
      <c r="K192" s="26" t="str">
        <f t="shared" si="23"/>
        <v>Sling Orange/Hollywood Extra</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186</v>
      </c>
      <c r="B193" s="72" t="s">
        <v>511</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21"/>
        <v/>
      </c>
      <c r="H193" s="28" t="str">
        <f t="shared" si="22"/>
        <v>Sling OrangeHopster</v>
      </c>
      <c r="I193" s="177">
        <f ca="1">COUNTIF(OFFSET(Data!$A$1,0,MATCH(A193,Data!$1:$1,0)-1,1000,1),B193)</f>
        <v>1</v>
      </c>
      <c r="K193" s="26" t="str">
        <f t="shared" si="23"/>
        <v>Sling Orange/Hopster</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186</v>
      </c>
      <c r="B194" s="72" t="s">
        <v>497</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21"/>
        <v/>
      </c>
      <c r="H194" s="28" t="str">
        <f t="shared" si="22"/>
        <v>Sling OrangeKids Extra</v>
      </c>
      <c r="I194" s="177">
        <f ca="1">COUNTIF(OFFSET(Data!$A$1,0,MATCH(A194,Data!$1:$1,0)-1,1000,1),B194)</f>
        <v>7</v>
      </c>
      <c r="K194" s="26" t="str">
        <f t="shared" si="23"/>
        <v>Sling Orange/Kids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186</v>
      </c>
      <c r="B195" s="72" t="s">
        <v>499</v>
      </c>
      <c r="C195" s="108">
        <v>5</v>
      </c>
      <c r="D195" s="126"/>
      <c r="E195" s="124">
        <f ca="1">COUNTIFS(Data!$D$1:$D$1000,1,OFFSET(Data!$A$1,0,MATCH($A195,Data!$1:$1,0)-1,1000,1),B195)</f>
        <v>1</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f t="shared" ca="1" si="21"/>
        <v>5</v>
      </c>
      <c r="H195" s="28" t="str">
        <f t="shared" si="22"/>
        <v>Sling OrangeLifestyle Extra</v>
      </c>
      <c r="I195" s="177">
        <f ca="1">COUNTIF(OFFSET(Data!$A$1,0,MATCH(A195,Data!$1:$1,0)-1,1000,1),B195)</f>
        <v>12</v>
      </c>
      <c r="K195" s="26" t="str">
        <f t="shared" si="23"/>
        <v>Sling Orange/Lifestyle Extra</v>
      </c>
      <c r="L195" s="39" t="str">
        <f t="array" aca="1" ref="L195" ca="1">_xlfn.TEXTJOIN(", ",TRUE,IF((Data!$D$1:$D$1000=1)*(OFFSET(Data!$A$1,0,MATCH($A195,Data!$1:$1,0)-1,1000,1)=$B195),Data!$A$1:$A$1000,""))</f>
        <v>Cooking Channel</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186</v>
      </c>
      <c r="B196" s="72" t="s">
        <v>862</v>
      </c>
      <c r="C196" s="108">
        <v>3</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21"/>
        <v/>
      </c>
      <c r="H196" s="28" t="str">
        <f t="shared" si="22"/>
        <v>Sling OrangeLion Mountain TV</v>
      </c>
      <c r="I196" s="177">
        <f ca="1">COUNTIF(OFFSET(Data!$A$1,0,MATCH(A196,Data!$1:$1,0)-1,1000,1),B196)</f>
        <v>1</v>
      </c>
      <c r="K196" s="26" t="str">
        <f t="shared" si="23"/>
        <v>Sling Orange/Lion Mountain TV</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186</v>
      </c>
      <c r="B197" s="72" t="s">
        <v>732</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21"/>
        <v/>
      </c>
      <c r="H197" s="28" t="str">
        <f t="shared" si="22"/>
        <v>Sling OrangeMagnolia Selects</v>
      </c>
      <c r="I197" s="177">
        <f ca="1">COUNTIF(OFFSET(Data!$A$1,0,MATCH(A197,Data!$1:$1,0)-1,1000,1),B197)</f>
        <v>1</v>
      </c>
      <c r="K197" s="26" t="str">
        <f t="shared" si="23"/>
        <v>Sling Orange/Magnolia Selects</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186</v>
      </c>
      <c r="B198" s="72" t="s">
        <v>803</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21"/>
        <v/>
      </c>
      <c r="H198" s="28" t="str">
        <f t="shared" si="22"/>
        <v>Sling OrangeMéxico Extra</v>
      </c>
      <c r="I198" s="177">
        <f ca="1">COUNTIF(OFFSET(Data!$A$1,0,MATCH(A198,Data!$1:$1,0)-1,1000,1),B198)</f>
        <v>11</v>
      </c>
      <c r="K198" s="26" t="str">
        <f t="shared" si="23"/>
        <v>Sling Orange/México Extra</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186</v>
      </c>
      <c r="B199" s="72" t="s">
        <v>733</v>
      </c>
      <c r="C199" s="108">
        <v>3</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21"/>
        <v/>
      </c>
      <c r="H199" s="28" t="str">
        <f t="shared" si="22"/>
        <v>Sling OrangeMonsters &amp; Nightmares</v>
      </c>
      <c r="I199" s="177">
        <f ca="1">COUNTIF(OFFSET(Data!$A$1,0,MATCH(A199,Data!$1:$1,0)-1,1000,1),B199)</f>
        <v>1</v>
      </c>
      <c r="K199" s="26" t="str">
        <f t="shared" si="23"/>
        <v>Sling Orange/Monsters &amp; Nightmares</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186</v>
      </c>
      <c r="B200" s="72" t="s">
        <v>498</v>
      </c>
      <c r="C200" s="108">
        <v>5</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21"/>
        <v/>
      </c>
      <c r="H200" s="28" t="str">
        <f t="shared" si="22"/>
        <v>Sling OrangeNews Extra</v>
      </c>
      <c r="I200" s="177">
        <f ca="1">COUNTIF(OFFSET(Data!$A$1,0,MATCH(A200,Data!$1:$1,0)-1,1000,1),B200)</f>
        <v>14</v>
      </c>
      <c r="K200" s="26" t="str">
        <f t="shared" si="23"/>
        <v>Sling Orange/News Extra</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186</v>
      </c>
      <c r="B201" s="72" t="s">
        <v>512</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21"/>
        <v/>
      </c>
      <c r="H201" s="28" t="str">
        <f t="shared" si="22"/>
        <v>Sling OrangeOutside TV Features</v>
      </c>
      <c r="I201" s="177">
        <f ca="1">COUNTIF(OFFSET(Data!$A$1,0,MATCH(A201,Data!$1:$1,0)-1,1000,1),B201)</f>
        <v>1</v>
      </c>
      <c r="K201" s="26" t="str">
        <f t="shared" si="23"/>
        <v>Sling Orange/Outside TV Features</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186</v>
      </c>
      <c r="B202" s="72" t="s">
        <v>513</v>
      </c>
      <c r="C202" s="108">
        <v>6</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21"/>
        <v/>
      </c>
      <c r="H202" s="28" t="str">
        <f t="shared" si="22"/>
        <v>Sling OrangePantaya</v>
      </c>
      <c r="I202" s="177">
        <f ca="1">COUNTIF(OFFSET(Data!$A$1,0,MATCH(A202,Data!$1:$1,0)-1,1000,1),B202)</f>
        <v>1</v>
      </c>
      <c r="K202" s="26" t="str">
        <f t="shared" si="23"/>
        <v>Sling Orange/Pantaya</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186</v>
      </c>
      <c r="B203" s="72" t="s">
        <v>66</v>
      </c>
      <c r="C203" s="108">
        <v>10</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21"/>
        <v/>
      </c>
      <c r="H203" s="28" t="str">
        <f t="shared" si="22"/>
        <v>Sling OrangeShowtime</v>
      </c>
      <c r="I203" s="177">
        <f ca="1">COUNTIF(OFFSET(Data!$A$1,0,MATCH(A203,Data!$1:$1,0)-1,1000,1),B203)</f>
        <v>9</v>
      </c>
      <c r="K203" s="26" t="str">
        <f t="shared" si="23"/>
        <v>Sling Orange/Showtime</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186</v>
      </c>
      <c r="B204" s="72" t="s">
        <v>495</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21"/>
        <v/>
      </c>
      <c r="H204" s="28" t="str">
        <f t="shared" si="22"/>
        <v>Sling OrangeSports Extra</v>
      </c>
      <c r="I204" s="177">
        <f ca="1">COUNTIF(OFFSET(Data!$A$1,0,MATCH(A204,Data!$1:$1,0)-1,1000,1),B204)</f>
        <v>20</v>
      </c>
      <c r="K204" s="26" t="str">
        <f t="shared" ref="K204" si="24">A204&amp;"/"&amp;B204</f>
        <v>Sling Orange/Sports Extra</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186</v>
      </c>
      <c r="B205" s="72" t="s">
        <v>67</v>
      </c>
      <c r="C205" s="108">
        <v>9</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21"/>
        <v/>
      </c>
      <c r="H205" s="28" t="str">
        <f t="shared" si="22"/>
        <v>Sling OrangeStarz</v>
      </c>
      <c r="I205" s="177">
        <f ca="1">COUNTIF(OFFSET(Data!$A$1,0,MATCH(A205,Data!$1:$1,0)-1,1000,1),B205)</f>
        <v>6</v>
      </c>
      <c r="K205" s="26" t="str">
        <f t="shared" si="23"/>
        <v>Sling Orange/Starz</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186</v>
      </c>
      <c r="B206" s="72" t="s">
        <v>514</v>
      </c>
      <c r="C206" s="108">
        <v>7</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21"/>
        <v/>
      </c>
      <c r="H206" s="28" t="str">
        <f t="shared" si="22"/>
        <v>Sling OrangeStingray Karaoke</v>
      </c>
      <c r="I206" s="177">
        <f ca="1">COUNTIF(OFFSET(Data!$A$1,0,MATCH(A206,Data!$1:$1,0)-1,1000,1),B206)</f>
        <v>1</v>
      </c>
      <c r="K206" s="26" t="str">
        <f t="shared" si="23"/>
        <v>Sling Orange/Stingray Karaoke</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186</v>
      </c>
      <c r="B207" s="72" t="s">
        <v>736</v>
      </c>
      <c r="C207" s="108">
        <v>8</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21"/>
        <v/>
      </c>
      <c r="H207" s="28" t="str">
        <f t="shared" si="22"/>
        <v>Sling OrangeStingray Qello</v>
      </c>
      <c r="I207" s="177">
        <f ca="1">COUNTIF(OFFSET(Data!$A$1,0,MATCH(A207,Data!$1:$1,0)-1,1000,1),B207)</f>
        <v>1</v>
      </c>
      <c r="K207" s="26" t="str">
        <f t="shared" si="23"/>
        <v>Sling Orange/Stingray Qello</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186</v>
      </c>
      <c r="B208" s="72" t="s">
        <v>892</v>
      </c>
      <c r="C208" s="108">
        <v>5</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21"/>
        <v/>
      </c>
      <c r="H208" s="28" t="str">
        <f t="shared" si="22"/>
        <v>Sling OrangeSudamérica Extra</v>
      </c>
      <c r="I208" s="177">
        <f ca="1">COUNTIF(OFFSET(Data!$A$1,0,MATCH(A208,Data!$1:$1,0)-1,1000,1),B208)</f>
        <v>13</v>
      </c>
      <c r="K208" s="26" t="str">
        <f t="shared" ref="K208:K216" si="25">A208&amp;"/"&amp;B208</f>
        <v>Sling Orange/Sudamérica Extra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186</v>
      </c>
      <c r="B209" s="72" t="s">
        <v>516</v>
      </c>
      <c r="C209" s="108">
        <v>3</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21"/>
        <v/>
      </c>
      <c r="H209" s="28" t="str">
        <f t="shared" si="22"/>
        <v>Sling OrangeThe Country Network</v>
      </c>
      <c r="I209" s="177">
        <f ca="1">COUNTIF(OFFSET(Data!$A$1,0,MATCH(A209,Data!$1:$1,0)-1,1000,1),B209)</f>
        <v>1</v>
      </c>
      <c r="K209" s="26" t="str">
        <f t="shared" si="25"/>
        <v>Sling Orange/The Country Network</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186</v>
      </c>
      <c r="B210" s="182" t="s">
        <v>727</v>
      </c>
      <c r="C210" s="108">
        <v>20</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21"/>
        <v/>
      </c>
      <c r="H210" s="28" t="str">
        <f t="shared" si="22"/>
        <v>Sling OrangeTotal TV Deal</v>
      </c>
      <c r="I210" s="177">
        <f ca="1">COUNTIF(OFFSET(Data!$A$1,0,MATCH(A210,Data!$1:$1,0)-1,1000,1),B210)</f>
        <v>1</v>
      </c>
      <c r="K210" s="26" t="str">
        <f t="shared" si="25"/>
        <v>Sling Orange/Total TV Deal</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186</v>
      </c>
      <c r="B211" s="72" t="s">
        <v>515</v>
      </c>
      <c r="C211" s="108">
        <v>5</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21"/>
        <v/>
      </c>
      <c r="H211" s="28" t="str">
        <f t="shared" si="22"/>
        <v>Sling OrangeUP Faith &amp; Family</v>
      </c>
      <c r="I211" s="177">
        <f ca="1">COUNTIF(OFFSET(Data!$A$1,0,MATCH(A211,Data!$1:$1,0)-1,1000,1),B211)</f>
        <v>1</v>
      </c>
      <c r="K211" s="26" t="str">
        <f t="shared" si="25"/>
        <v>Sling Orange/UP Faith &amp; Family</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186</v>
      </c>
      <c r="B212" s="72" t="s">
        <v>315</v>
      </c>
      <c r="C212" s="108">
        <v>4</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21"/>
        <v/>
      </c>
      <c r="H212" s="28" t="str">
        <f t="shared" si="22"/>
        <v>Sling OrangeVSIN</v>
      </c>
      <c r="I212" s="177">
        <f ca="1">COUNTIF(OFFSET(Data!$A$1,0,MATCH(A212,Data!$1:$1,0)-1,1000,1),B212)</f>
        <v>1</v>
      </c>
      <c r="K212" s="26" t="str">
        <f t="shared" si="25"/>
        <v>Sling Orange/VSIN</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186</v>
      </c>
      <c r="B213" s="72" t="s">
        <v>734</v>
      </c>
      <c r="C213" s="108">
        <v>3</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21"/>
        <v/>
      </c>
      <c r="H213" s="28" t="str">
        <f t="shared" si="22"/>
        <v>Sling OrangeWarriors &amp; Gangsters</v>
      </c>
      <c r="I213" s="177">
        <f ca="1">COUNTIF(OFFSET(Data!$A$1,0,MATCH(A213,Data!$1:$1,0)-1,1000,1),B213)</f>
        <v>1</v>
      </c>
      <c r="K213" s="26" t="str">
        <f t="shared" si="25"/>
        <v>Sling Orange/Warriors &amp; Gangsters</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864</v>
      </c>
      <c r="B214" s="72" t="s">
        <v>572</v>
      </c>
      <c r="C214" s="108">
        <v>10</v>
      </c>
      <c r="D214" s="126"/>
      <c r="E214" s="124">
        <f ca="1">COUNTIFS(Data!$D$1:$D$1000,1,OFFSET(Data!$A$1,0,MATCH($A214,Data!$1:$1,0)-1,1000,1),B214)</f>
        <v>1</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f t="shared" ca="1" si="21"/>
        <v>10</v>
      </c>
      <c r="H214" s="28" t="str">
        <f t="shared" si="22"/>
        <v>VidgoPlus</v>
      </c>
      <c r="I214" s="177">
        <f ca="1">COUNTIF(OFFSET(Data!$A$1,0,MATCH(A214,Data!$1:$1,0)-1,1000,1),B214)</f>
        <v>16</v>
      </c>
      <c r="K214" s="26" t="str">
        <f t="shared" si="25"/>
        <v>Vidgo/Plus</v>
      </c>
      <c r="L214" s="39" t="str">
        <f t="array" aca="1" ref="L214" ca="1">_xlfn.TEXTJOIN(", ",TRUE,IF((Data!$D$1:$D$1000=1)*(OFFSET(Data!$A$1,0,MATCH($A214,Data!$1:$1,0)-1,1000,1)=$B214),Data!$A$1:$A$1000,""))</f>
        <v>Cooking Channel</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883</v>
      </c>
      <c r="B215" s="72" t="s">
        <v>879</v>
      </c>
      <c r="C215" s="108">
        <v>10</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ref="G215:G226" ca="1" si="26">IF(E215=0,"",C215/E215)</f>
        <v/>
      </c>
      <c r="H215" s="28" t="str">
        <f t="shared" ref="H215:H226" si="27">A215&amp;B215&amp;D215</f>
        <v>Vidgo LatinoLatino MAS</v>
      </c>
      <c r="I215" s="177">
        <f ca="1">COUNTIF(OFFSET(Data!$A$1,0,MATCH(A215,Data!$1:$1,0)-1,1000,1),B215)</f>
        <v>3</v>
      </c>
      <c r="K215" s="26" t="str">
        <f t="shared" si="25"/>
        <v>Vidgo Latino/Latino MAS</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171</v>
      </c>
      <c r="B216" s="72" t="s">
        <v>790</v>
      </c>
      <c r="C216" s="108">
        <v>6</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26"/>
        <v/>
      </c>
      <c r="H216" s="28" t="str">
        <f t="shared" si="27"/>
        <v>YouTube TVAcorn TV</v>
      </c>
      <c r="I216" s="177">
        <f ca="1">COUNTIF(OFFSET(Data!$A$1,0,MATCH(A216,Data!$1:$1,0)-1,1000,1),B216)</f>
        <v>1</v>
      </c>
      <c r="K216" s="26" t="str">
        <f t="shared" si="25"/>
        <v>YouTube TV/Acorn TV</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171</v>
      </c>
      <c r="B217" s="72" t="s">
        <v>161</v>
      </c>
      <c r="C217" s="108">
        <v>5</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26"/>
        <v/>
      </c>
      <c r="H217" s="28" t="str">
        <f t="shared" si="27"/>
        <v>YouTube TVAMC Premiere</v>
      </c>
      <c r="I217" s="177">
        <f ca="1">COUNTIF(OFFSET(Data!$A$1,0,MATCH(A217,Data!$1:$1,0)-1,1000,1),B217)</f>
        <v>1</v>
      </c>
      <c r="K217" s="26" t="str">
        <f t="shared" ref="K217:K226" si="28">A217&amp;"/"&amp;B217</f>
        <v>YouTube TV/AMC Premiere</v>
      </c>
      <c r="L217" s="39" t="str">
        <f t="array" aca="1" ref="L217" ca="1">_xlfn.TEXTJOIN(", ",TRUE,IF((Data!$D$1:$D$1000=1)*(OFFSET(Data!$A$1,0,MATCH($A217,Data!$1:$1,0)-1,1000,1)=$B217),Data!$A$1:$A$1000,""))</f>
        <v/>
      </c>
    </row>
    <row r="218" spans="1:31" ht="13.3" thickBot="1" x14ac:dyDescent="0.4">
      <c r="A218" s="71" t="s">
        <v>171</v>
      </c>
      <c r="B218" s="72" t="s">
        <v>505</v>
      </c>
      <c r="C218" s="108">
        <v>3</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26"/>
        <v/>
      </c>
      <c r="H218" s="28" t="str">
        <f t="shared" si="27"/>
        <v>YouTube TVCuriosityStream</v>
      </c>
      <c r="I218" s="177">
        <f ca="1">COUNTIF(OFFSET(Data!$A$1,0,MATCH(A218,Data!$1:$1,0)-1,1000,1),B218)</f>
        <v>1</v>
      </c>
      <c r="K218" s="26" t="str">
        <f t="shared" si="28"/>
        <v>YouTube TV/CuriosityStream</v>
      </c>
      <c r="L218" s="39" t="str">
        <f t="array" aca="1" ref="L218" ca="1">_xlfn.TEXTJOIN(", ",TRUE,IF((Data!$D$1:$D$1000=1)*(OFFSET(Data!$A$1,0,MATCH($A218,Data!$1:$1,0)-1,1000,1)=$B218),Data!$A$1:$A$1000,""))</f>
        <v/>
      </c>
    </row>
    <row r="219" spans="1:31" ht="13.3" thickBot="1" x14ac:dyDescent="0.4">
      <c r="A219" s="71" t="s">
        <v>171</v>
      </c>
      <c r="B219" s="72" t="s">
        <v>32</v>
      </c>
      <c r="C219" s="108">
        <v>6</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26"/>
        <v/>
      </c>
      <c r="H219" s="28" t="str">
        <f t="shared" si="27"/>
        <v>YouTube TVEPIX</v>
      </c>
      <c r="I219" s="177">
        <f ca="1">COUNTIF(OFFSET(Data!$A$1,0,MATCH(A219,Data!$1:$1,0)-1,1000,1),B219)</f>
        <v>1</v>
      </c>
      <c r="K219" s="26" t="str">
        <f t="shared" si="28"/>
        <v>YouTube TV/EPIX</v>
      </c>
      <c r="L219" s="39" t="str">
        <f t="array" aca="1" ref="L219" ca="1">_xlfn.TEXTJOIN(", ",TRUE,IF((Data!$D$1:$D$1000=1)*(OFFSET(Data!$A$1,0,MATCH($A219,Data!$1:$1,0)-1,1000,1)=$B219),Data!$A$1:$A$1000,""))</f>
        <v/>
      </c>
    </row>
    <row r="220" spans="1:31" ht="13.3" thickBot="1" x14ac:dyDescent="0.4">
      <c r="A220" s="71" t="s">
        <v>171</v>
      </c>
      <c r="B220" s="72" t="s">
        <v>243</v>
      </c>
      <c r="C220" s="108">
        <v>15</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26"/>
        <v/>
      </c>
      <c r="H220" s="28" t="str">
        <f t="shared" si="27"/>
        <v>YouTube TVFOX Soccer Plus</v>
      </c>
      <c r="I220" s="177">
        <f ca="1">COUNTIF(OFFSET(Data!$A$1,0,MATCH(A220,Data!$1:$1,0)-1,1000,1),B220)</f>
        <v>1</v>
      </c>
      <c r="K220" s="26" t="str">
        <f t="shared" si="28"/>
        <v>YouTube TV/FOX Soccer Plus</v>
      </c>
      <c r="L220" s="39" t="str">
        <f t="array" aca="1" ref="L220" ca="1">_xlfn.TEXTJOIN(", ",TRUE,IF((Data!$D$1:$D$1000=1)*(OFFSET(Data!$A$1,0,MATCH($A220,Data!$1:$1,0)-1,1000,1)=$B220),Data!$A$1:$A$1000,""))</f>
        <v/>
      </c>
    </row>
    <row r="221" spans="1:31" ht="13.3" thickBot="1" x14ac:dyDescent="0.4">
      <c r="A221" s="71" t="s">
        <v>171</v>
      </c>
      <c r="B221" s="72" t="s">
        <v>163</v>
      </c>
      <c r="C221" s="108">
        <v>40</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26"/>
        <v/>
      </c>
      <c r="H221" s="28" t="str">
        <f t="shared" si="27"/>
        <v>YouTube TVNBA League Pass</v>
      </c>
      <c r="I221" s="177">
        <f ca="1">COUNTIF(OFFSET(Data!$A$1,0,MATCH(A221,Data!$1:$1,0)-1,1000,1),B221)</f>
        <v>1</v>
      </c>
      <c r="K221" s="26" t="str">
        <f t="shared" si="28"/>
        <v>YouTube TV/NBA League Pass</v>
      </c>
      <c r="L221" s="39" t="str">
        <f t="array" aca="1" ref="L221" ca="1">_xlfn.TEXTJOIN(", ",TRUE,IF((Data!$D$1:$D$1000=1)*(OFFSET(Data!$A$1,0,MATCH($A221,Data!$1:$1,0)-1,1000,1)=$B221),Data!$A$1:$A$1000,""))</f>
        <v/>
      </c>
    </row>
    <row r="222" spans="1:31" ht="13.3" thickBot="1" x14ac:dyDescent="0.4">
      <c r="A222" s="71" t="s">
        <v>171</v>
      </c>
      <c r="B222" s="72" t="s">
        <v>66</v>
      </c>
      <c r="C222" s="108">
        <v>11</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26"/>
        <v/>
      </c>
      <c r="H222" s="28" t="str">
        <f t="shared" si="27"/>
        <v>YouTube TVShowtime</v>
      </c>
      <c r="I222" s="177">
        <f ca="1">COUNTIF(OFFSET(Data!$A$1,0,MATCH(A222,Data!$1:$1,0)-1,1000,1),B222)</f>
        <v>1</v>
      </c>
      <c r="K222" s="26" t="str">
        <f t="shared" si="28"/>
        <v>YouTube TV/Showtime</v>
      </c>
      <c r="L222" s="39" t="str">
        <f t="array" aca="1" ref="L222" ca="1">_xlfn.TEXTJOIN(", ",TRUE,IF((Data!$D$1:$D$1000=1)*(OFFSET(Data!$A$1,0,MATCH($A222,Data!$1:$1,0)-1,1000,1)=$B222),Data!$A$1:$A$1000,""))</f>
        <v/>
      </c>
    </row>
    <row r="223" spans="1:31" ht="13.3" thickBot="1" x14ac:dyDescent="0.4">
      <c r="A223" s="71" t="s">
        <v>171</v>
      </c>
      <c r="B223" s="72" t="s">
        <v>164</v>
      </c>
      <c r="C223" s="108">
        <v>6</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26"/>
        <v/>
      </c>
      <c r="H223" s="28" t="str">
        <f t="shared" si="27"/>
        <v>YouTube TVShudder</v>
      </c>
      <c r="I223" s="177">
        <f ca="1">COUNTIF(OFFSET(Data!$A$1,0,MATCH(A223,Data!$1:$1,0)-1,1000,1),B223)</f>
        <v>1</v>
      </c>
      <c r="K223" s="26" t="str">
        <f t="shared" si="28"/>
        <v>YouTube TV/Shudder</v>
      </c>
      <c r="L223" s="39" t="str">
        <f t="array" aca="1" ref="L223" ca="1">_xlfn.TEXTJOIN(", ",TRUE,IF((Data!$D$1:$D$1000=1)*(OFFSET(Data!$A$1,0,MATCH($A223,Data!$1:$1,0)-1,1000,1)=$B223),Data!$A$1:$A$1000,""))</f>
        <v/>
      </c>
    </row>
    <row r="224" spans="1:31" ht="13.3" thickBot="1" x14ac:dyDescent="0.4">
      <c r="A224" s="71" t="s">
        <v>171</v>
      </c>
      <c r="B224" s="72" t="s">
        <v>67</v>
      </c>
      <c r="C224" s="108">
        <v>9</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26"/>
        <v/>
      </c>
      <c r="H224" s="28" t="str">
        <f t="shared" si="27"/>
        <v>YouTube TVStarz</v>
      </c>
      <c r="I224" s="177">
        <f ca="1">COUNTIF(OFFSET(Data!$A$1,0,MATCH(A224,Data!$1:$1,0)-1,1000,1),B224)</f>
        <v>1</v>
      </c>
      <c r="K224" s="26" t="str">
        <f t="shared" si="28"/>
        <v>YouTube TV/Starz</v>
      </c>
      <c r="L224" s="39" t="str">
        <f t="array" aca="1" ref="L224" ca="1">_xlfn.TEXTJOIN(", ",TRUE,IF((Data!$D$1:$D$1000=1)*(OFFSET(Data!$A$1,0,MATCH($A224,Data!$1:$1,0)-1,1000,1)=$B224),Data!$A$1:$A$1000,""))</f>
        <v/>
      </c>
    </row>
    <row r="225" spans="1:12" ht="13.3" thickBot="1" x14ac:dyDescent="0.4">
      <c r="A225" s="71" t="s">
        <v>171</v>
      </c>
      <c r="B225" s="72" t="s">
        <v>165</v>
      </c>
      <c r="C225" s="108">
        <v>7</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26"/>
        <v/>
      </c>
      <c r="H225" s="28" t="str">
        <f t="shared" si="27"/>
        <v>YouTube TVSundance Now</v>
      </c>
      <c r="I225" s="177">
        <f ca="1">COUNTIF(OFFSET(Data!$A$1,0,MATCH(A225,Data!$1:$1,0)-1,1000,1),B225)</f>
        <v>1</v>
      </c>
      <c r="K225" s="26" t="str">
        <f t="shared" si="28"/>
        <v>YouTube TV/Sundance Now</v>
      </c>
      <c r="L225" s="39" t="str">
        <f t="array" aca="1" ref="L225" ca="1">_xlfn.TEXTJOIN(", ",TRUE,IF((Data!$D$1:$D$1000=1)*(OFFSET(Data!$A$1,0,MATCH($A225,Data!$1:$1,0)-1,1000,1)=$B225),Data!$A$1:$A$1000,""))</f>
        <v/>
      </c>
    </row>
    <row r="226" spans="1:12" ht="13.3" thickBot="1" x14ac:dyDescent="0.4">
      <c r="A226" s="71" t="s">
        <v>171</v>
      </c>
      <c r="B226" s="72" t="s">
        <v>787</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26"/>
        <v/>
      </c>
      <c r="H226" s="28" t="str">
        <f t="shared" si="27"/>
        <v>YouTube TVUrban Movie Channel</v>
      </c>
      <c r="I226" s="177">
        <f ca="1">COUNTIF(OFFSET(Data!$A$1,0,MATCH(A226,Data!$1:$1,0)-1,1000,1),B226)</f>
        <v>1</v>
      </c>
      <c r="K226" s="26" t="str">
        <f t="shared" si="28"/>
        <v>YouTube TV/Urban Movie Channel</v>
      </c>
      <c r="L226" s="39" t="str">
        <f t="array" aca="1" ref="L226" ca="1">_xlfn.TEXTJOIN(", ",TRUE,IF((Data!$D$1:$D$1000=1)*(OFFSET(Data!$A$1,0,MATCH($A226,Data!$1:$1,0)-1,1000,1)=$B226),Data!$A$1:$A$1000,""))</f>
        <v/>
      </c>
    </row>
  </sheetData>
  <autoFilter ref="A1:I226" xr:uid="{EBBEB83C-FFA8-4368-811C-6068DE51748D}"/>
  <sortState xmlns:xlrd2="http://schemas.microsoft.com/office/spreadsheetml/2017/richdata2" ref="A23:I226">
    <sortCondition ref="A23:A226"/>
    <sortCondition ref="B23:B226"/>
  </sortState>
  <mergeCells count="1">
    <mergeCell ref="K9:M9"/>
  </mergeCells>
  <conditionalFormatting sqref="D23:D74 D76:D226">
    <cfRule type="expression" dxfId="876" priority="1904">
      <formula>IF(ISNUMBER(MATCH(A23&amp;"Yesx",$H:$H,0)),FALSE,TRUE)</formula>
    </cfRule>
  </conditionalFormatting>
  <conditionalFormatting sqref="D75">
    <cfRule type="expression" dxfId="875" priority="3">
      <formula>IF(ISNUMBER(MATCH(A75&amp;"Yesx",$H:$H,0)),FALSE,TRUE)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80" id="{4B752B0D-01CE-4809-8501-DB0A18F50CC8}">
            <xm:f>VLOOKUP(A2,Services!$A$1:$B$22,2,0)="Exclude"</xm:f>
            <x14:dxf>
              <font>
                <strike/>
                <color theme="0"/>
              </font>
              <fill>
                <patternFill>
                  <bgColor rgb="FFFF0000"/>
                </patternFill>
              </fill>
            </x14:dxf>
          </x14:cfRule>
          <xm:sqref>A21:A23 A196 A2:A16 A169:A170 A130 A193:A194 A133:A151 A117:A124 A98:A112 A157:A164 A199:A201 A172:A189 A166:A167 A83 A206:A207 A89:A93 A25 A33 A42 A50 A60:A62 A64 A74 A87 A27 A35 A66 A95 A29:A31 A37:A39 A44:A47 A52:A56 A68:A70 A76:A81</xm:sqref>
        </x14:conditionalFormatting>
        <x14:conditionalFormatting xmlns:xm="http://schemas.microsoft.com/office/excel/2006/main">
          <x14:cfRule type="expression" priority="179"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77" id="{EDDB24DC-FC50-45AA-99D3-6256B5683C17}">
            <xm:f>VLOOKUP(A96,Services!$A$1:$B$22,2,0)="Exclude"</xm:f>
            <x14:dxf>
              <font>
                <strike/>
                <color theme="0"/>
              </font>
              <fill>
                <patternFill>
                  <bgColor rgb="FFFF0000"/>
                </patternFill>
              </fill>
            </x14:dxf>
          </x14:cfRule>
          <xm:sqref>A96</xm:sqref>
        </x14:conditionalFormatting>
        <x14:conditionalFormatting xmlns:xm="http://schemas.microsoft.com/office/excel/2006/main">
          <x14:cfRule type="expression" priority="173" id="{0FABB777-DF2B-45BD-B82A-043A3F273755}">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171" id="{94FF4AE9-6290-4046-9C31-A6916C269356}">
            <xm:f>VLOOKUP(A132,Services!$A$1:$B$22,2,0)="Exclude"</xm:f>
            <x14:dxf>
              <font>
                <strike/>
                <color theme="0"/>
              </font>
              <fill>
                <patternFill>
                  <bgColor rgb="FFFF0000"/>
                </patternFill>
              </fill>
            </x14:dxf>
          </x14:cfRule>
          <xm:sqref>A132</xm:sqref>
        </x14:conditionalFormatting>
        <x14:conditionalFormatting xmlns:xm="http://schemas.microsoft.com/office/excel/2006/main">
          <x14:cfRule type="expression" priority="169" id="{CEA3AE51-BD0D-4840-A296-9CDEC630DA67}">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167" id="{2CD95AEC-DE51-46B2-899A-7B1A5D4E1C32}">
            <xm:f>VLOOKUP(A152,Services!$A$1:$B$22,2,0)="Exclude"</xm:f>
            <x14:dxf>
              <font>
                <strike/>
                <color theme="0"/>
              </font>
              <fill>
                <patternFill>
                  <bgColor rgb="FFFF0000"/>
                </patternFill>
              </fill>
            </x14:dxf>
          </x14:cfRule>
          <xm:sqref>A152</xm:sqref>
        </x14:conditionalFormatting>
        <x14:conditionalFormatting xmlns:xm="http://schemas.microsoft.com/office/excel/2006/main">
          <x14:cfRule type="expression" priority="165" id="{21EF8FB0-DA6C-45B8-B2DB-FC49DDDA64C2}">
            <xm:f>VLOOKUP(A114,Services!$A$1:$B$22,2,0)="Exclude"</xm:f>
            <x14:dxf>
              <font>
                <strike/>
                <color theme="0"/>
              </font>
              <fill>
                <patternFill>
                  <bgColor rgb="FFFF0000"/>
                </patternFill>
              </fill>
            </x14:dxf>
          </x14:cfRule>
          <xm:sqref>A114</xm:sqref>
        </x14:conditionalFormatting>
        <x14:conditionalFormatting xmlns:xm="http://schemas.microsoft.com/office/excel/2006/main">
          <x14:cfRule type="expression" priority="161" id="{363364AA-6D5D-4B49-B02A-F08361C3D832}">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159" id="{87AC8F9C-783A-420C-8973-432E02A685F8}">
            <xm:f>VLOOKUP(A131,Services!$A$1:$B$22,2,0)="Exclude"</xm:f>
            <x14:dxf>
              <font>
                <strike/>
                <color theme="0"/>
              </font>
              <fill>
                <patternFill>
                  <bgColor rgb="FFFF0000"/>
                </patternFill>
              </fill>
            </x14:dxf>
          </x14:cfRule>
          <xm:sqref>A131</xm:sqref>
        </x14:conditionalFormatting>
        <x14:conditionalFormatting xmlns:xm="http://schemas.microsoft.com/office/excel/2006/main">
          <x14:cfRule type="expression" priority="155" id="{90D1B623-489E-45D3-905E-F551D0CBFB0D}">
            <xm:f>VLOOKUP(A168,Services!$A$1:$B$22,2,0)="Exclude"</xm:f>
            <x14:dxf>
              <font>
                <strike/>
                <color theme="0"/>
              </font>
              <fill>
                <patternFill>
                  <bgColor rgb="FFFF0000"/>
                </patternFill>
              </fill>
            </x14:dxf>
          </x14:cfRule>
          <xm:sqref>A168</xm:sqref>
        </x14:conditionalFormatting>
        <x14:conditionalFormatting xmlns:xm="http://schemas.microsoft.com/office/excel/2006/main">
          <x14:cfRule type="expression" priority="153" id="{43C840BF-78FC-4BCD-91D7-55E38BBA0AD1}">
            <xm:f>VLOOKUP(A129,Services!$A$1:$B$22,2,0)="Exclude"</xm:f>
            <x14:dxf>
              <font>
                <strike/>
                <color theme="0"/>
              </font>
              <fill>
                <patternFill>
                  <bgColor rgb="FFFF0000"/>
                </patternFill>
              </fill>
            </x14:dxf>
          </x14:cfRule>
          <xm:sqref>A129</xm:sqref>
        </x14:conditionalFormatting>
        <x14:conditionalFormatting xmlns:xm="http://schemas.microsoft.com/office/excel/2006/main">
          <x14:cfRule type="expression" priority="151" id="{647376C7-A9AB-41A4-B64F-1549AD168EF9}">
            <xm:f>VLOOKUP(A190,Services!$A$1:$B$22,2,0)="Exclude"</xm:f>
            <x14:dxf>
              <font>
                <strike/>
                <color theme="0"/>
              </font>
              <fill>
                <patternFill>
                  <bgColor rgb="FFFF0000"/>
                </patternFill>
              </fill>
            </x14:dxf>
          </x14:cfRule>
          <xm:sqref>A190</xm:sqref>
        </x14:conditionalFormatting>
        <x14:conditionalFormatting xmlns:xm="http://schemas.microsoft.com/office/excel/2006/main">
          <x14:cfRule type="expression" priority="149" id="{F4F27D85-16F2-450D-A5DD-B4AE7BA3940A}">
            <xm:f>VLOOKUP(A191,Services!$A$1:$B$22,2,0)="Exclude"</xm:f>
            <x14:dxf>
              <font>
                <strike/>
                <color theme="0"/>
              </font>
              <fill>
                <patternFill>
                  <bgColor rgb="FFFF0000"/>
                </patternFill>
              </fill>
            </x14:dxf>
          </x14:cfRule>
          <xm:sqref>A191</xm:sqref>
        </x14:conditionalFormatting>
        <x14:conditionalFormatting xmlns:xm="http://schemas.microsoft.com/office/excel/2006/main">
          <x14:cfRule type="expression" priority="146" id="{EE4CCFB0-7330-4B7C-B303-45A6D701A2A7}">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44" id="{29987252-2024-4C21-AC92-53BC24B6C2AE}">
            <xm:f>VLOOKUP(A97,Services!$A$1:$B$22,2,0)="Exclude"</xm:f>
            <x14:dxf>
              <font>
                <strike/>
                <color theme="0"/>
              </font>
              <fill>
                <patternFill>
                  <bgColor rgb="FFFF0000"/>
                </patternFill>
              </fill>
            </x14:dxf>
          </x14:cfRule>
          <xm:sqref>A97</xm:sqref>
        </x14:conditionalFormatting>
        <x14:conditionalFormatting xmlns:xm="http://schemas.microsoft.com/office/excel/2006/main">
          <x14:cfRule type="expression" priority="142" id="{7E77CE85-67DA-4997-825D-87B3702E1DA3}">
            <xm:f>VLOOKUP(A198,Services!$A$1:$B$22,2,0)="Exclude"</xm:f>
            <x14:dxf>
              <font>
                <strike/>
                <color theme="0"/>
              </font>
              <fill>
                <patternFill>
                  <bgColor rgb="FFFF0000"/>
                </patternFill>
              </fill>
            </x14:dxf>
          </x14:cfRule>
          <xm:sqref>A198</xm:sqref>
        </x14:conditionalFormatting>
        <x14:conditionalFormatting xmlns:xm="http://schemas.microsoft.com/office/excel/2006/main">
          <x14:cfRule type="expression" priority="140" id="{F59A3F0B-A0FF-4B31-A9A2-79812974575B}">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138" id="{3B1165EC-4F9B-4DAE-AF9C-34E1AF68B1E8}">
            <xm:f>VLOOKUP(A199,Services!$A$1:$B$22,2,0)="Exclude"</xm:f>
            <x14:dxf>
              <font>
                <strike/>
                <color theme="0"/>
              </font>
              <fill>
                <patternFill>
                  <bgColor rgb="FFFF0000"/>
                </patternFill>
              </fill>
            </x14:dxf>
          </x14:cfRule>
          <xm:sqref>A199:A200</xm:sqref>
        </x14:conditionalFormatting>
        <x14:conditionalFormatting xmlns:xm="http://schemas.microsoft.com/office/excel/2006/main">
          <x14:cfRule type="expression" priority="137" id="{647A169D-DD5C-4DB8-8D3D-0FD2BCD92F4C}">
            <xm:f>VLOOKUP(A201,Services!$A$1:$B$22,2,0)="Exclude"</xm:f>
            <x14:dxf>
              <font>
                <strike/>
                <color theme="0"/>
              </font>
              <fill>
                <patternFill>
                  <bgColor rgb="FFFF0000"/>
                </patternFill>
              </fill>
            </x14:dxf>
          </x14:cfRule>
          <xm:sqref>A201</xm:sqref>
        </x14:conditionalFormatting>
        <x14:conditionalFormatting xmlns:xm="http://schemas.microsoft.com/office/excel/2006/main">
          <x14:cfRule type="expression" priority="134" id="{D78BBB1D-1C9C-4CDF-B7C9-7BE619F6FECF}">
            <xm:f>VLOOKUP(A203,Services!$A$1:$B$22,2,0)="Exclude"</xm:f>
            <x14:dxf>
              <font>
                <strike/>
                <color theme="0"/>
              </font>
              <fill>
                <patternFill>
                  <bgColor rgb="FFFF0000"/>
                </patternFill>
              </fill>
            </x14:dxf>
          </x14:cfRule>
          <xm:sqref>A203</xm:sqref>
        </x14:conditionalFormatting>
        <x14:conditionalFormatting xmlns:xm="http://schemas.microsoft.com/office/excel/2006/main">
          <x14:cfRule type="expression" priority="130" id="{878C6B51-5DDC-4DA0-8D7A-F681CEC3788B}">
            <xm:f>VLOOKUP(A208,Services!$A$1:$B$22,2,0)="Exclude"</xm:f>
            <x14:dxf>
              <font>
                <strike/>
                <color theme="0"/>
              </font>
              <fill>
                <patternFill>
                  <bgColor rgb="FFFF0000"/>
                </patternFill>
              </fill>
            </x14:dxf>
          </x14:cfRule>
          <xm:sqref>A208:A216</xm:sqref>
        </x14:conditionalFormatting>
        <x14:conditionalFormatting xmlns:xm="http://schemas.microsoft.com/office/excel/2006/main">
          <x14:cfRule type="expression" priority="128" id="{9BCDD1B8-2435-45BE-9CF4-946ADA9E73CF}">
            <xm:f>VLOOKUP(A113,Services!$A$1:$B$22,2,0)="Exclude"</xm:f>
            <x14:dxf>
              <font>
                <strike/>
                <color theme="0"/>
              </font>
              <fill>
                <patternFill>
                  <bgColor rgb="FFFF0000"/>
                </patternFill>
              </fill>
            </x14:dxf>
          </x14:cfRule>
          <xm:sqref>A113</xm:sqref>
        </x14:conditionalFormatting>
        <x14:conditionalFormatting xmlns:xm="http://schemas.microsoft.com/office/excel/2006/main">
          <x14:cfRule type="expression" priority="126" id="{CCAD8E22-530C-4FB8-B304-553E3C3C92CB}">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20" id="{57A84BFC-EF89-498D-93B1-99721C1E0786}">
            <xm:f>VLOOKUP(A115,Services!$A$1:$B$22,2,0)="Exclude"</xm:f>
            <x14:dxf>
              <font>
                <strike/>
                <color theme="0"/>
              </font>
              <fill>
                <patternFill>
                  <bgColor rgb="FFFF0000"/>
                </patternFill>
              </fill>
            </x14:dxf>
          </x14:cfRule>
          <xm:sqref>A115</xm:sqref>
        </x14:conditionalFormatting>
        <x14:conditionalFormatting xmlns:xm="http://schemas.microsoft.com/office/excel/2006/main">
          <x14:cfRule type="expression" priority="118" id="{E21DCD4F-4C3D-49FC-A1E6-3975FFD797C6}">
            <xm:f>VLOOKUP(A116,Services!$A$1:$B$22,2,0)="Exclude"</xm:f>
            <x14:dxf>
              <font>
                <strike/>
                <color theme="0"/>
              </font>
              <fill>
                <patternFill>
                  <bgColor rgb="FFFF0000"/>
                </patternFill>
              </fill>
            </x14:dxf>
          </x14:cfRule>
          <xm:sqref>A116</xm:sqref>
        </x14:conditionalFormatting>
        <x14:conditionalFormatting xmlns:xm="http://schemas.microsoft.com/office/excel/2006/main">
          <x14:cfRule type="expression" priority="115" id="{49212709-199E-4EBF-9B3F-67686DCDABE9}">
            <xm:f>VLOOKUP(A202,Services!$A$1:$B$22,2,0)="Exclude"</xm:f>
            <x14:dxf>
              <font>
                <strike/>
                <color theme="0"/>
              </font>
              <fill>
                <patternFill>
                  <bgColor rgb="FFFF0000"/>
                </patternFill>
              </fill>
            </x14:dxf>
          </x14:cfRule>
          <xm:sqref>A202</xm:sqref>
        </x14:conditionalFormatting>
        <x14:conditionalFormatting xmlns:xm="http://schemas.microsoft.com/office/excel/2006/main">
          <x14:cfRule type="expression" priority="113" id="{F3FE1B23-5442-445B-BC27-7856D4D680FC}">
            <xm:f>VLOOKUP(A155,Services!$A$1:$B$22,2,0)="Exclude"</xm:f>
            <x14:dxf>
              <font>
                <strike/>
                <color theme="0"/>
              </font>
              <fill>
                <patternFill>
                  <bgColor rgb="FFFF0000"/>
                </patternFill>
              </fill>
            </x14:dxf>
          </x14:cfRule>
          <xm:sqref>A155</xm:sqref>
        </x14:conditionalFormatting>
        <x14:conditionalFormatting xmlns:xm="http://schemas.microsoft.com/office/excel/2006/main">
          <x14:cfRule type="expression" priority="111" id="{D4DA8959-C996-4C1F-B107-1001F53DEF1E}">
            <xm:f>VLOOKUP(A156,Services!$A$1:$B$22,2,0)="Exclude"</xm:f>
            <x14:dxf>
              <font>
                <strike/>
                <color theme="0"/>
              </font>
              <fill>
                <patternFill>
                  <bgColor rgb="FFFF0000"/>
                </patternFill>
              </fill>
            </x14:dxf>
          </x14:cfRule>
          <xm:sqref>A156</xm:sqref>
        </x14:conditionalFormatting>
        <x14:conditionalFormatting xmlns:xm="http://schemas.microsoft.com/office/excel/2006/main">
          <x14:cfRule type="expression" priority="109" id="{9F367635-055C-409E-AF9C-B027364E5B3F}">
            <xm:f>VLOOKUP(A153,Services!$A$1:$B$22,2,0)="Exclude"</xm:f>
            <x14:dxf>
              <font>
                <strike/>
                <color theme="0"/>
              </font>
              <fill>
                <patternFill>
                  <bgColor rgb="FFFF0000"/>
                </patternFill>
              </fill>
            </x14:dxf>
          </x14:cfRule>
          <xm:sqref>A153</xm:sqref>
        </x14:conditionalFormatting>
        <x14:conditionalFormatting xmlns:xm="http://schemas.microsoft.com/office/excel/2006/main">
          <x14:cfRule type="expression" priority="108" id="{41BC885B-4A69-42B2-B894-A54A897FB8BF}">
            <xm:f>VLOOKUP(A154,Services!$A$1:$B$22,2,0)="Exclude"</xm:f>
            <x14:dxf>
              <font>
                <strike/>
                <color theme="0"/>
              </font>
              <fill>
                <patternFill>
                  <bgColor rgb="FFFF0000"/>
                </patternFill>
              </fill>
            </x14:dxf>
          </x14:cfRule>
          <xm:sqref>A154</xm:sqref>
        </x14:conditionalFormatting>
        <x14:conditionalFormatting xmlns:xm="http://schemas.microsoft.com/office/excel/2006/main">
          <x14:cfRule type="expression" priority="106" id="{D4422828-6F11-4F03-A86B-EF65DC1A6C2B}">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102"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99" id="{4EDE6105-8C43-49B8-B535-DBEFF948A78C}">
            <xm:f>VLOOKUP(A32,Services!$A$1:$B$22,2,0)="Exclude"</xm:f>
            <x14:dxf>
              <font>
                <strike/>
                <color theme="0"/>
              </font>
              <fill>
                <patternFill>
                  <bgColor rgb="FFFF0000"/>
                </patternFill>
              </fill>
            </x14:dxf>
          </x14:cfRule>
          <xm:sqref>A32</xm:sqref>
        </x14:conditionalFormatting>
        <x14:conditionalFormatting xmlns:xm="http://schemas.microsoft.com/office/excel/2006/main">
          <x14:cfRule type="expression" priority="96" id="{3B4B10F4-E3C0-479A-804F-10A3D7CD3976}">
            <xm:f>VLOOKUP(A40,Services!$A$1:$B$22,2,0)="Exclude"</xm:f>
            <x14:dxf>
              <font>
                <strike/>
                <color theme="0"/>
              </font>
              <fill>
                <patternFill>
                  <bgColor rgb="FFFF0000"/>
                </patternFill>
              </fill>
            </x14:dxf>
          </x14:cfRule>
          <xm:sqref>A40</xm:sqref>
        </x14:conditionalFormatting>
        <x14:conditionalFormatting xmlns:xm="http://schemas.microsoft.com/office/excel/2006/main">
          <x14:cfRule type="expression" priority="93" id="{C603CEC7-ED12-428E-A54A-E622FBF6CB93}">
            <xm:f>VLOOKUP(A48,Services!$A$1:$B$22,2,0)="Exclude"</xm:f>
            <x14:dxf>
              <font>
                <strike/>
                <color theme="0"/>
              </font>
              <fill>
                <patternFill>
                  <bgColor rgb="FFFF0000"/>
                </patternFill>
              </fill>
            </x14:dxf>
          </x14:cfRule>
          <xm:sqref>A48</xm:sqref>
        </x14:conditionalFormatting>
        <x14:conditionalFormatting xmlns:xm="http://schemas.microsoft.com/office/excel/2006/main">
          <x14:cfRule type="expression" priority="90" id="{4B0592DC-B10E-4BE2-AF90-1193137FC345}">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87" id="{810705CE-FCAE-48C6-8661-CED7B23D8308}">
            <xm:f>VLOOKUP(A63,Services!$A$1:$B$22,2,0)="Exclude"</xm:f>
            <x14:dxf>
              <font>
                <strike/>
                <color theme="0"/>
              </font>
              <fill>
                <patternFill>
                  <bgColor rgb="FFFF0000"/>
                </patternFill>
              </fill>
            </x14:dxf>
          </x14:cfRule>
          <xm:sqref>A63</xm:sqref>
        </x14:conditionalFormatting>
        <x14:conditionalFormatting xmlns:xm="http://schemas.microsoft.com/office/excel/2006/main">
          <x14:cfRule type="expression" priority="84" id="{A99BD96D-0D61-4471-9698-788D2284F84E}">
            <xm:f>VLOOKUP(A71,Services!$A$1:$B$22,2,0)="Exclude"</xm:f>
            <x14:dxf>
              <font>
                <strike/>
                <color theme="0"/>
              </font>
              <fill>
                <patternFill>
                  <bgColor rgb="FFFF0000"/>
                </patternFill>
              </fill>
            </x14:dxf>
          </x14:cfRule>
          <xm:sqref>A71</xm:sqref>
        </x14:conditionalFormatting>
        <x14:conditionalFormatting xmlns:xm="http://schemas.microsoft.com/office/excel/2006/main">
          <x14:cfRule type="expression" priority="82" id="{5344D776-043D-4E37-B4E0-C283F9198812}">
            <xm:f>VLOOKUP(A127,Services!$A$1:$B$22,2,0)="Exclude"</xm:f>
            <x14:dxf>
              <font>
                <strike/>
                <color theme="0"/>
              </font>
              <fill>
                <patternFill>
                  <bgColor rgb="FFFF0000"/>
                </patternFill>
              </fill>
            </x14:dxf>
          </x14:cfRule>
          <xm:sqref>A127</xm:sqref>
        </x14:conditionalFormatting>
        <x14:conditionalFormatting xmlns:xm="http://schemas.microsoft.com/office/excel/2006/main">
          <x14:cfRule type="expression" priority="80" id="{A433813F-119C-4528-87A1-CB32E329D311}">
            <xm:f>VLOOKUP(A128,Services!$A$1:$B$22,2,0)="Exclude"</xm:f>
            <x14:dxf>
              <font>
                <strike/>
                <color theme="0"/>
              </font>
              <fill>
                <patternFill>
                  <bgColor rgb="FFFF0000"/>
                </patternFill>
              </fill>
            </x14:dxf>
          </x14:cfRule>
          <xm:sqref>A128</xm:sqref>
        </x14:conditionalFormatting>
        <x14:conditionalFormatting xmlns:xm="http://schemas.microsoft.com/office/excel/2006/main">
          <x14:cfRule type="expression" priority="78" id="{3DAFC144-F818-4C32-953E-9B91A5286FBB}">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77" id="{9DA0E82F-CE36-4BA6-8C85-FAFEDE55BF18}">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76"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75"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74"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68" id="{F02F7429-CA9E-4E3D-95BD-6F182CCC2B2A}">
            <xm:f>VLOOKUP(A205,Services!$A$1:$B$22,2,0)="Exclude"</xm:f>
            <x14:dxf>
              <font>
                <strike/>
                <color theme="0"/>
              </font>
              <fill>
                <patternFill>
                  <bgColor rgb="FFFF0000"/>
                </patternFill>
              </fill>
            </x14:dxf>
          </x14:cfRule>
          <xm:sqref>A205</xm:sqref>
        </x14:conditionalFormatting>
        <x14:conditionalFormatting xmlns:xm="http://schemas.microsoft.com/office/excel/2006/main">
          <x14:cfRule type="expression" priority="62" id="{DF13E7E8-8373-4B3A-A675-42F830D1A328}">
            <xm:f>VLOOKUP(A86,Services!$A$1:$B$22,2,0)="Exclude"</xm:f>
            <x14:dxf>
              <font>
                <strike/>
                <color theme="0"/>
              </font>
              <fill>
                <patternFill>
                  <bgColor rgb="FFFF0000"/>
                </patternFill>
              </fill>
            </x14:dxf>
          </x14:cfRule>
          <xm:sqref>A86</xm:sqref>
        </x14:conditionalFormatting>
        <x14:conditionalFormatting xmlns:xm="http://schemas.microsoft.com/office/excel/2006/main">
          <x14:cfRule type="expression" priority="58" id="{EB8BD782-955F-4F50-B62F-B2DECC3520E2}">
            <xm:f>VLOOKUP(A85,Services!$A$1:$B$22,2,0)="Exclude"</xm:f>
            <x14:dxf>
              <font>
                <strike/>
                <color theme="0"/>
              </font>
              <fill>
                <patternFill>
                  <bgColor rgb="FFFF0000"/>
                </patternFill>
              </fill>
            </x14:dxf>
          </x14:cfRule>
          <xm:sqref>A85</xm:sqref>
        </x14:conditionalFormatting>
        <x14:conditionalFormatting xmlns:xm="http://schemas.microsoft.com/office/excel/2006/main">
          <x14:cfRule type="expression" priority="56" id="{31010A42-347C-4817-BD1A-F67D94ADEFF8}">
            <xm:f>VLOOKUP(A84,Services!$A$1:$B$22,2,0)="Exclude"</xm:f>
            <x14:dxf>
              <font>
                <strike/>
                <color theme="0"/>
              </font>
              <fill>
                <patternFill>
                  <bgColor rgb="FFFF0000"/>
                </patternFill>
              </fill>
            </x14:dxf>
          </x14:cfRule>
          <xm:sqref>A84</xm:sqref>
        </x14:conditionalFormatting>
        <x14:conditionalFormatting xmlns:xm="http://schemas.microsoft.com/office/excel/2006/main">
          <x14:cfRule type="expression" priority="52"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49" id="{F3DDC080-C427-4430-B752-0B8A474D5FE8}">
            <xm:f>VLOOKUP(A34,Services!$A$1:$B$22,2,0)="Exclude"</xm:f>
            <x14:dxf>
              <font>
                <strike/>
                <color theme="0"/>
              </font>
              <fill>
                <patternFill>
                  <bgColor rgb="FFFF0000"/>
                </patternFill>
              </fill>
            </x14:dxf>
          </x14:cfRule>
          <xm:sqref>A34</xm:sqref>
        </x14:conditionalFormatting>
        <x14:conditionalFormatting xmlns:xm="http://schemas.microsoft.com/office/excel/2006/main">
          <x14:cfRule type="expression" priority="46" id="{B633F3D8-BD04-47C6-BC36-E12D9FA49FF0}">
            <xm:f>VLOOKUP(A41,Services!$A$1:$B$22,2,0)="Exclude"</xm:f>
            <x14:dxf>
              <font>
                <strike/>
                <color theme="0"/>
              </font>
              <fill>
                <patternFill>
                  <bgColor rgb="FFFF0000"/>
                </patternFill>
              </fill>
            </x14:dxf>
          </x14:cfRule>
          <xm:sqref>A41</xm:sqref>
        </x14:conditionalFormatting>
        <x14:conditionalFormatting xmlns:xm="http://schemas.microsoft.com/office/excel/2006/main">
          <x14:cfRule type="expression" priority="43" id="{D6F62C7F-C367-4C72-95C5-F5663EDA20EE}">
            <xm:f>VLOOKUP(A49,Services!$A$1:$B$22,2,0)="Exclude"</xm:f>
            <x14:dxf>
              <font>
                <strike/>
                <color theme="0"/>
              </font>
              <fill>
                <patternFill>
                  <bgColor rgb="FFFF0000"/>
                </patternFill>
              </fill>
            </x14:dxf>
          </x14:cfRule>
          <xm:sqref>A49</xm:sqref>
        </x14:conditionalFormatting>
        <x14:conditionalFormatting xmlns:xm="http://schemas.microsoft.com/office/excel/2006/main">
          <x14:cfRule type="expression" priority="40" id="{DDCCBB02-C8C2-4CB1-B15E-97E03410A659}">
            <xm:f>VLOOKUP(A57,Services!$A$1:$B$22,2,0)="Exclude"</xm:f>
            <x14:dxf>
              <font>
                <strike/>
                <color theme="0"/>
              </font>
              <fill>
                <patternFill>
                  <bgColor rgb="FFFF0000"/>
                </patternFill>
              </fill>
            </x14:dxf>
          </x14:cfRule>
          <xm:sqref>A57</xm:sqref>
        </x14:conditionalFormatting>
        <x14:conditionalFormatting xmlns:xm="http://schemas.microsoft.com/office/excel/2006/main">
          <x14:cfRule type="expression" priority="37" id="{FA0577F1-7F3D-4C8A-910C-685E9BBF6A14}">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36" id="{0956E751-D15D-4933-BD96-12A7FBE3ED30}">
            <xm:f>VLOOKUP(B72,Services!$A$1:$B$22,2,0)="Exclude"</xm:f>
            <x14:dxf>
              <font>
                <strike/>
                <color theme="0"/>
              </font>
              <fill>
                <patternFill>
                  <bgColor rgb="FFFF0000"/>
                </patternFill>
              </fill>
            </x14:dxf>
          </x14:cfRule>
          <xm:sqref>B72:C72 E72:K72</xm:sqref>
        </x14:conditionalFormatting>
        <x14:conditionalFormatting xmlns:xm="http://schemas.microsoft.com/office/excel/2006/main">
          <x14:cfRule type="expression" priority="35" id="{F8ABCD4A-D6EF-4FF0-86C4-6B985E900A47}">
            <xm:f>VLOOKUP(A72,Services!$A$1:$B$22,2,0)="Exclude"</xm:f>
            <x14:dxf>
              <font>
                <strike/>
                <color theme="0"/>
              </font>
              <fill>
                <patternFill>
                  <bgColor rgb="FFFF0000"/>
                </patternFill>
              </fill>
            </x14:dxf>
          </x14:cfRule>
          <xm:sqref>A72</xm:sqref>
        </x14:conditionalFormatting>
        <x14:conditionalFormatting xmlns:xm="http://schemas.microsoft.com/office/excel/2006/main">
          <x14:cfRule type="expression" priority="30" id="{820649C7-FCC0-44E9-99B0-16AFB70F031E}">
            <xm:f>VLOOKUP(A73,Services!$A$1:$B$22,2,0)="Exclude"</xm:f>
            <x14:dxf>
              <font>
                <strike/>
                <color theme="0"/>
              </font>
              <fill>
                <patternFill>
                  <bgColor rgb="FFFF0000"/>
                </patternFill>
              </fill>
            </x14:dxf>
          </x14:cfRule>
          <xm:sqref>A73</xm:sqref>
        </x14:conditionalFormatting>
        <x14:conditionalFormatting xmlns:xm="http://schemas.microsoft.com/office/excel/2006/main">
          <x14:cfRule type="expression" priority="25" id="{4801C96F-8EC9-4E3F-85C6-27F6231CA7D3}">
            <xm:f>VLOOKUP(A204,Services!$A$1:$B$22,2,0)="Exclude"</xm:f>
            <x14:dxf>
              <font>
                <strike/>
                <color theme="0"/>
              </font>
              <fill>
                <patternFill>
                  <bgColor rgb="FFFF0000"/>
                </patternFill>
              </fill>
            </x14:dxf>
          </x14:cfRule>
          <xm:sqref>A204</xm:sqref>
        </x14:conditionalFormatting>
        <x14:conditionalFormatting xmlns:xm="http://schemas.microsoft.com/office/excel/2006/main">
          <x14:cfRule type="expression" priority="23" id="{0872F17A-22D3-427A-ABD4-F8E7B8C78CD3}">
            <xm:f>VLOOKUP(A94,Services!$A$1:$B$22,2,0)="Exclude"</xm:f>
            <x14:dxf>
              <font>
                <strike/>
                <color theme="0"/>
              </font>
              <fill>
                <patternFill>
                  <bgColor rgb="FFFF0000"/>
                </patternFill>
              </fill>
            </x14:dxf>
          </x14:cfRule>
          <xm:sqref>A94</xm:sqref>
        </x14:conditionalFormatting>
        <x14:conditionalFormatting xmlns:xm="http://schemas.microsoft.com/office/excel/2006/main">
          <x14:cfRule type="expression" priority="22" id="{5A9278C6-9AD4-4F4A-8690-CD5C38F20BC2}">
            <xm:f>VLOOKUP(A217,Services!$A$1:$B$22,2,0)="Exclude"</xm:f>
            <x14:dxf>
              <font>
                <strike/>
                <color theme="0"/>
              </font>
              <fill>
                <patternFill>
                  <bgColor rgb="FFFF0000"/>
                </patternFill>
              </fill>
            </x14:dxf>
          </x14:cfRule>
          <xm:sqref>A217:A226</xm:sqref>
        </x14:conditionalFormatting>
        <x14:conditionalFormatting xmlns:xm="http://schemas.microsoft.com/office/excel/2006/main">
          <x14:cfRule type="expression" priority="19" id="{94E5C953-792A-4E42-B18F-7E8FAA460CAF}">
            <xm:f>VLOOKUP(A28,Services!$A$1:$B$22,2,0)="Exclude"</xm:f>
            <x14:dxf>
              <font>
                <strike/>
                <color theme="0"/>
              </font>
              <fill>
                <patternFill>
                  <bgColor rgb="FFFF0000"/>
                </patternFill>
              </fill>
            </x14:dxf>
          </x14:cfRule>
          <xm:sqref>A28</xm:sqref>
        </x14:conditionalFormatting>
        <x14:conditionalFormatting xmlns:xm="http://schemas.microsoft.com/office/excel/2006/main">
          <x14:cfRule type="expression" priority="16" id="{1620DC94-2608-4483-94BA-697C3E5A3E2B}">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13" id="{A0ED0C71-E39F-4438-ABC2-0A2C4F349D92}">
            <xm:f>VLOOKUP(A43,Services!$A$1:$B$22,2,0)="Exclude"</xm:f>
            <x14:dxf>
              <font>
                <strike/>
                <color theme="0"/>
              </font>
              <fill>
                <patternFill>
                  <bgColor rgb="FFFF0000"/>
                </patternFill>
              </fill>
            </x14:dxf>
          </x14:cfRule>
          <xm:sqref>A43</xm:sqref>
        </x14:conditionalFormatting>
        <x14:conditionalFormatting xmlns:xm="http://schemas.microsoft.com/office/excel/2006/main">
          <x14:cfRule type="expression" priority="10" id="{C1DC056D-9824-42EF-A82F-E41DA401819F}">
            <xm:f>VLOOKUP(A51,Services!$A$1:$B$22,2,0)="Exclude"</xm:f>
            <x14:dxf>
              <font>
                <strike/>
                <color theme="0"/>
              </font>
              <fill>
                <patternFill>
                  <bgColor rgb="FFFF0000"/>
                </patternFill>
              </fill>
            </x14:dxf>
          </x14:cfRule>
          <xm:sqref>A51</xm:sqref>
        </x14:conditionalFormatting>
        <x14:conditionalFormatting xmlns:xm="http://schemas.microsoft.com/office/excel/2006/main">
          <x14:cfRule type="expression" priority="7" id="{16C0A713-A8D2-4C57-9137-C21F12949E45}">
            <xm:f>VLOOKUP(A59,Services!$A$1:$B$22,2,0)="Exclude"</xm:f>
            <x14:dxf>
              <font>
                <strike/>
                <color theme="0"/>
              </font>
              <fill>
                <patternFill>
                  <bgColor rgb="FFFF0000"/>
                </patternFill>
              </fill>
            </x14:dxf>
          </x14:cfRule>
          <xm:sqref>A59</xm:sqref>
        </x14:conditionalFormatting>
        <x14:conditionalFormatting xmlns:xm="http://schemas.microsoft.com/office/excel/2006/main">
          <x14:cfRule type="expression" priority="4" id="{32A382EC-A52E-4D04-A37D-5A0B73EC45FC}">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1" id="{6D17BE26-56FD-4AA5-8924-579B91CBD2EE}">
            <xm:f>VLOOKUP(A75,Services!$A$1:$B$22,2,0)="Exclude"</xm:f>
            <x14:dxf>
              <font>
                <strike/>
                <color theme="0"/>
              </font>
              <fill>
                <patternFill>
                  <bgColor rgb="FFFF0000"/>
                </patternFill>
              </fill>
            </x14:dxf>
          </x14:cfRule>
          <xm:sqref>A75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0"/>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317</v>
      </c>
      <c r="B1" s="15" t="s">
        <v>219</v>
      </c>
      <c r="C1" s="15" t="s">
        <v>451</v>
      </c>
      <c r="D1" s="16" t="s">
        <v>412</v>
      </c>
      <c r="E1" s="141" t="str">
        <f>Services!R1</f>
        <v>Philo</v>
      </c>
      <c r="F1" s="141" t="str">
        <f>Services!S1</f>
        <v>Sling Orange</v>
      </c>
      <c r="G1" s="141" t="str">
        <f>Services!T1</f>
        <v>Sling Blue</v>
      </c>
      <c r="H1" s="141" t="str">
        <f>Services!U1</f>
        <v>AT&amp;T TV Now Plus</v>
      </c>
      <c r="I1" s="141" t="str">
        <f>Services!V1</f>
        <v>AT&amp;T TV Now Max</v>
      </c>
      <c r="J1" s="141" t="str">
        <f>Services!W1</f>
        <v>AT&amp;T TV Now Entertainment</v>
      </c>
      <c r="K1" s="141" t="str">
        <f>Services!X1</f>
        <v>AT&amp;T TV Now Choice</v>
      </c>
      <c r="L1" s="141" t="str">
        <f>Services!Y1</f>
        <v>AT&amp;T TV Now Xtra</v>
      </c>
      <c r="M1" s="141" t="str">
        <f>Services!Z1</f>
        <v>AT&amp;T TV Now Ultimate</v>
      </c>
      <c r="N1" s="141" t="str">
        <f>Services!AA1</f>
        <v>AT&amp;T TV Now Optimo Mas</v>
      </c>
      <c r="O1" s="141" t="str">
        <f>Services!AB1</f>
        <v>YouTube TV</v>
      </c>
      <c r="P1" s="141" t="str">
        <f>Services!AC1</f>
        <v>Hulu with Live TV</v>
      </c>
      <c r="Q1" s="141" t="str">
        <f>Services!AD1</f>
        <v>PS Vue</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405</v>
      </c>
      <c r="AT1" s="62" t="str">
        <f t="shared" ref="AT1:BI1" si="2">E1&amp;" qualify"</f>
        <v>Philo qualify</v>
      </c>
      <c r="AU1" s="62" t="str">
        <f t="shared" si="2"/>
        <v>Sling Orange qualify</v>
      </c>
      <c r="AV1" s="62" t="str">
        <f t="shared" si="2"/>
        <v>Sling Blue qualify</v>
      </c>
      <c r="AW1" s="62" t="str">
        <f t="shared" si="2"/>
        <v>AT&amp;T TV Now Plus qualify</v>
      </c>
      <c r="AX1" s="62" t="str">
        <f t="shared" si="2"/>
        <v>AT&amp;T TV Now Max qualify</v>
      </c>
      <c r="AY1" s="62" t="str">
        <f t="shared" si="2"/>
        <v>AT&amp;T TV Now Entertainment qualify</v>
      </c>
      <c r="AZ1" s="62" t="str">
        <f t="shared" si="2"/>
        <v>AT&amp;T TV Now Choice qualify</v>
      </c>
      <c r="BA1" s="62" t="str">
        <f t="shared" si="2"/>
        <v>AT&amp;T TV Now Xtra qualify</v>
      </c>
      <c r="BB1" s="62" t="str">
        <f t="shared" si="2"/>
        <v>AT&amp;T TV Now Ultimate qualify</v>
      </c>
      <c r="BC1" s="62" t="str">
        <f t="shared" si="2"/>
        <v>AT&amp;T TV Now Optimo Mas qualify</v>
      </c>
      <c r="BD1" s="62" t="str">
        <f t="shared" si="2"/>
        <v>YouTube TV qualify</v>
      </c>
      <c r="BE1" s="62" t="str">
        <f t="shared" si="2"/>
        <v>Hulu with Live TV qualify</v>
      </c>
      <c r="BF1" s="62" t="str">
        <f t="shared" si="2"/>
        <v>PS Vue qualify</v>
      </c>
      <c r="BG1" s="62" t="str">
        <f t="shared" si="2"/>
        <v>Fubo TV qualify</v>
      </c>
      <c r="BH1" s="62" t="str">
        <f t="shared" si="2"/>
        <v>AT&amp;T Watch TV qualify</v>
      </c>
      <c r="BI1" s="62" t="str">
        <f t="shared" si="2"/>
        <v>KlowdTV qualify</v>
      </c>
      <c r="BJ1" s="62" t="str">
        <f t="shared" ref="BJ1:BL1" si="3">U1&amp;" qualify"</f>
        <v>Frndly TV qualify</v>
      </c>
      <c r="BK1" s="62" t="str">
        <f t="shared" si="3"/>
        <v>Vidgo qualify</v>
      </c>
      <c r="BL1" s="62" t="str">
        <f t="shared" si="3"/>
        <v>Vidgo Latino qualify</v>
      </c>
      <c r="BM1" s="62" t="str">
        <f>X1&amp;" qualify"</f>
        <v>Spectrum TV Essentials qualify</v>
      </c>
      <c r="BN1" s="114" t="s">
        <v>473</v>
      </c>
      <c r="BO1" s="114" t="s">
        <v>470</v>
      </c>
      <c r="BP1" s="114" t="s">
        <v>471</v>
      </c>
      <c r="BQ1" s="114" t="s">
        <v>472</v>
      </c>
      <c r="BR1" s="114" t="s">
        <v>461</v>
      </c>
    </row>
    <row r="2" spans="1:70" x14ac:dyDescent="0.3">
      <c r="A2" s="19" t="s">
        <v>848</v>
      </c>
      <c r="C2" s="4" t="s">
        <v>843</v>
      </c>
      <c r="D2" s="3">
        <f t="shared" ref="D2:D11" ca="1" si="4">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886</v>
      </c>
      <c r="X2" s="5" t="s">
        <v>854</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5">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t="str">
        <f>IF(OR(Q2="",VLOOKUP(Q$1,Services!$A$1:$B$22,2,0)="Exclude"),"",IF($D2=1,IF(OR(price_limit="",price_limit="No Limit"),IF(Q2="Yes",1,2),IF(SUMIFS(WhatIf!$G:$G,WhatIf!$A:$A,Q$1,WhatIf!$B:$B,Q2)&lt;=price_limit,IF(Q2="Yes",1,2),"")),""))</f>
        <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6">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372</v>
      </c>
      <c r="B3" s="4" t="s">
        <v>265</v>
      </c>
      <c r="C3" s="4" t="s">
        <v>206</v>
      </c>
      <c r="D3" s="3" t="str">
        <f t="shared" ca="1" si="4"/>
        <v/>
      </c>
      <c r="F3" s="5" t="s">
        <v>793</v>
      </c>
      <c r="G3" s="5" t="s">
        <v>793</v>
      </c>
      <c r="H3" s="5" t="s">
        <v>282</v>
      </c>
      <c r="I3" s="5" t="s">
        <v>282</v>
      </c>
      <c r="J3" s="5" t="s">
        <v>282</v>
      </c>
      <c r="K3" s="5" t="s">
        <v>282</v>
      </c>
      <c r="L3" s="5" t="s">
        <v>282</v>
      </c>
      <c r="M3" s="5" t="s">
        <v>282</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5"/>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6"/>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573</v>
      </c>
      <c r="B4" s="4" t="s">
        <v>647</v>
      </c>
      <c r="C4" s="4" t="s">
        <v>280</v>
      </c>
      <c r="D4" s="3" t="str">
        <f t="shared" ca="1" si="4"/>
        <v/>
      </c>
      <c r="K4" s="5" t="s">
        <v>1</v>
      </c>
      <c r="L4" s="5" t="s">
        <v>1</v>
      </c>
      <c r="M4" s="5" t="s">
        <v>1</v>
      </c>
      <c r="T4" s="5" t="s">
        <v>244</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5"/>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 ca="1">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6"/>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277</v>
      </c>
      <c r="C5" s="4" t="s">
        <v>280</v>
      </c>
      <c r="D5" s="3">
        <f t="shared" ca="1" si="4"/>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5"/>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t="str">
        <f>IF(OR(H5="",VLOOKUP(H$1,Services!$A$1:$B$22,2,0)="Exclude"),"",IF($D5=1,IF(OR(price_limit="",price_limit="No Limit"),IF(H5="Yes",1,2),IF(SUMIFS(WhatIf!$G:$G,WhatIf!$A:$A,H$1,WhatIf!$B:$B,H5)&lt;=price_limit,IF(H5="Yes",1,2),"")),""))</f>
        <v/>
      </c>
      <c r="AX5" s="67" t="str">
        <f>IF(OR(I5="",VLOOKUP(I$1,Services!$A$1:$B$22,2,0)="Exclude"),"",IF($D5=1,IF(OR(price_limit="",price_limit="No Limit"),IF(I5="Yes",1,2),IF(SUMIFS(WhatIf!$G:$G,WhatIf!$A:$A,I$1,WhatIf!$B:$B,I5)&lt;=price_limit,IF(I5="Yes",1,2),"")),""))</f>
        <v/>
      </c>
      <c r="AY5" s="67">
        <f ca="1">IF(OR(J5="",VLOOKUP(J$1,Services!$A$1:$B$22,2,0)="Exclude"),"",IF($D5=1,IF(OR(price_limit="",price_limit="No Limit"),IF(J5="Yes",1,2),IF(SUMIFS(WhatIf!$G:$G,WhatIf!$A:$A,J$1,WhatIf!$B:$B,J5)&lt;=price_limit,IF(J5="Yes",1,2),"")),""))</f>
        <v>1</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t="str">
        <f>IF(OR(O5="",VLOOKUP(O$1,Services!$A$1:$B$22,2,0)="Exclude"),"",IF($D5=1,IF(OR(price_limit="",price_limit="No Limit"),IF(O5="Yes",1,2),IF(SUMIFS(WhatIf!$G:$G,WhatIf!$A:$A,O$1,WhatIf!$B:$B,O5)&lt;=price_limit,IF(O5="Yes",1,2),"")),""))</f>
        <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6"/>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237</v>
      </c>
      <c r="C6" s="4" t="s">
        <v>444</v>
      </c>
      <c r="D6" s="3">
        <f t="shared" ca="1" si="4"/>
        <v>1</v>
      </c>
      <c r="H6" s="6" t="s">
        <v>1</v>
      </c>
      <c r="I6" s="6" t="s">
        <v>1</v>
      </c>
      <c r="J6" s="5" t="s">
        <v>1</v>
      </c>
      <c r="K6" s="5" t="s">
        <v>1</v>
      </c>
      <c r="L6" s="5" t="s">
        <v>1</v>
      </c>
      <c r="M6" s="5" t="s">
        <v>1</v>
      </c>
      <c r="N6" s="5" t="s">
        <v>1</v>
      </c>
      <c r="O6" s="6"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5"/>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f ca="1">IF(OR(H6="",VLOOKUP(H$1,Services!$A$1:$B$22,2,0)="Exclude"),"",IF($D6=1,IF(OR(price_limit="",price_limit="No Limit"),IF(H6="Yes",1,2),IF(SUMIFS(WhatIf!$G:$G,WhatIf!$A:$A,H$1,WhatIf!$B:$B,H6)&lt;=price_limit,IF(H6="Yes",1,2),"")),""))</f>
        <v>1</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6"/>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371</v>
      </c>
      <c r="B7" s="4" t="s">
        <v>237</v>
      </c>
      <c r="C7" s="4" t="s">
        <v>214</v>
      </c>
      <c r="D7" s="3" t="str">
        <f t="shared" ca="1" si="4"/>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5"/>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6"/>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781</v>
      </c>
      <c r="B8" s="4" t="s">
        <v>782</v>
      </c>
      <c r="C8" s="4" t="s">
        <v>207</v>
      </c>
      <c r="D8" s="3" t="str">
        <f t="shared" ca="1" si="4"/>
        <v/>
      </c>
      <c r="F8" s="5" t="s">
        <v>495</v>
      </c>
      <c r="G8" s="5" t="s">
        <v>495</v>
      </c>
      <c r="O8" s="5" t="s">
        <v>1</v>
      </c>
      <c r="P8" s="5" t="s">
        <v>1</v>
      </c>
      <c r="Q8" s="5" t="s">
        <v>305</v>
      </c>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5"/>
        <v/>
      </c>
      <c r="AT8" s="67" t="str">
        <f>IF(OR(E8="",VLOOKUP(E$1,Services!$A$1:$B$22,2,0)="Exclude"),"",IF($D8=1,IF(OR(price_limit="",price_limit="No Limit"),IF(E8="Yes",1,2),IF(SUMIFS(WhatIf!$G:$G,WhatIf!$A:$A,E$1,WhatIf!$B:$B,E8)&lt;=price_limit,IF(E8="Yes",1,2),"")),""))</f>
        <v/>
      </c>
      <c r="AU8" s="67" t="str">
        <f ca="1">IF(OR(F8="",VLOOKUP(F$1,Services!$A$1:$B$22,2,0)="Exclude"),"",IF($D8=1,IF(OR(price_limit="",price_limit="No Limit"),IF(F8="Yes",1,2),IF(SUMIFS(WhatIf!$G:$G,WhatIf!$A:$A,F$1,WhatIf!$B:$B,F8)&lt;=price_limit,IF(F8="Yes",1,2),"")),""))</f>
        <v/>
      </c>
      <c r="AV8" s="67" t="str">
        <f ca="1">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 ca="1">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6"/>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891</v>
      </c>
      <c r="C9" s="4" t="s">
        <v>207</v>
      </c>
      <c r="D9" s="3" t="str">
        <f t="shared" ca="1" si="4"/>
        <v/>
      </c>
      <c r="F9" s="5" t="s">
        <v>495</v>
      </c>
      <c r="G9" s="5" t="s">
        <v>495</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5"/>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 ca="1">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6"/>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169</v>
      </c>
      <c r="B10" s="4" t="s">
        <v>237</v>
      </c>
      <c r="C10" s="4" t="s">
        <v>214</v>
      </c>
      <c r="D10" s="3" t="str">
        <f t="shared" ca="1" si="4"/>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5"/>
        <v/>
      </c>
      <c r="AT10" s="67" t="str">
        <f>IF(OR(E10="",VLOOKUP(E$1,Services!$A$1:$B$22,2,0)="Exclude"),"",IF($D10=1,IF(OR(price_limit="",price_limit="No Limit"),IF(E10="Yes",1,2),IF(SUMIFS(WhatIf!$G:$G,WhatIf!$A:$A,E$1,WhatIf!$B:$B,E10)&lt;=price_limit,IF(E10="Yes",1,2),"")),""))</f>
        <v/>
      </c>
      <c r="AU10" s="67" t="str">
        <f>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 ca="1">IF(OR(I10="",VLOOKUP(I$1,Services!$A$1:$B$22,2,0)="Exclude"),"",IF($D10=1,IF(OR(price_limit="",price_limit="No Limit"),IF(I10="Yes",1,2),IF(SUMIFS(WhatIf!$G:$G,WhatIf!$A:$A,I$1,WhatIf!$B:$B,I10)&lt;=price_limit,IF(I10="Yes",1,2),"")),""))</f>
        <v/>
      </c>
      <c r="AY10" s="67" t="str">
        <f ca="1">IF(OR(J10="",VLOOKUP(J$1,Services!$A$1:$B$22,2,0)="Exclude"),"",IF($D10=1,IF(OR(price_limit="",price_limit="No Limit"),IF(J10="Yes",1,2),IF(SUMIFS(WhatIf!$G:$G,WhatIf!$A:$A,J$1,WhatIf!$B:$B,J10)&lt;=price_limit,IF(J10="Yes",1,2),"")),""))</f>
        <v/>
      </c>
      <c r="AZ10" s="67" t="str">
        <f ca="1">IF(OR(K10="",VLOOKUP(K$1,Services!$A$1:$B$22,2,0)="Exclude"),"",IF($D10=1,IF(OR(price_limit="",price_limit="No Limit"),IF(K10="Yes",1,2),IF(SUMIFS(WhatIf!$G:$G,WhatIf!$A:$A,K$1,WhatIf!$B:$B,K10)&lt;=price_limit,IF(K10="Yes",1,2),"")),""))</f>
        <v/>
      </c>
      <c r="BA10" s="67" t="str">
        <f ca="1">IF(OR(L10="",VLOOKUP(L$1,Services!$A$1:$B$22,2,0)="Exclude"),"",IF($D10=1,IF(OR(price_limit="",price_limit="No Limit"),IF(L10="Yes",1,2),IF(SUMIFS(WhatIf!$G:$G,WhatIf!$A:$A,L$1,WhatIf!$B:$B,L10)&lt;=price_limit,IF(L10="Yes",1,2),"")),""))</f>
        <v/>
      </c>
      <c r="BB10" s="67" t="str">
        <f ca="1">IF(OR(M10="",VLOOKUP(M$1,Services!$A$1:$B$22,2,0)="Exclude"),"",IF($D10=1,IF(OR(price_limit="",price_limit="No Limit"),IF(M10="Yes",1,2),IF(SUMIFS(WhatIf!$G:$G,WhatIf!$A:$A,M$1,WhatIf!$B:$B,M10)&lt;=price_limit,IF(M10="Yes",1,2),"")),""))</f>
        <v/>
      </c>
      <c r="BC10" s="67" t="str">
        <f ca="1">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6"/>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789</v>
      </c>
      <c r="C11" s="4" t="s">
        <v>280</v>
      </c>
      <c r="D11" s="3" t="str">
        <f t="shared" ca="1" si="4"/>
        <v/>
      </c>
      <c r="O11" s="5" t="s">
        <v>790</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5"/>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6"/>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877</v>
      </c>
      <c r="C12" s="4" t="s">
        <v>206</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5"/>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6"/>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237</v>
      </c>
      <c r="C13" s="4" t="s">
        <v>280</v>
      </c>
      <c r="D13" s="3" t="str">
        <f t="shared" ref="D13:D18" ca="1" si="7">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5"/>
        <v/>
      </c>
      <c r="AT13" s="67" t="str">
        <f ca="1">IF(OR(E13="",VLOOKUP(E$1,Services!$A$1:$B$22,2,0)="Exclude"),"",IF($D13=1,IF(OR(price_limit="",price_limit="No Limit"),IF(E13="Yes",1,2),IF(SUMIFS(WhatIf!$G:$G,WhatIf!$A:$A,E$1,WhatIf!$B:$B,E13)&lt;=price_limit,IF(E13="Yes",1,2),"")),""))</f>
        <v/>
      </c>
      <c r="AU13" s="67" t="str">
        <f ca="1">IF(OR(F13="",VLOOKUP(F$1,Services!$A$1:$B$22,2,0)="Exclude"),"",IF($D13=1,IF(OR(price_limit="",price_limit="No Limit"),IF(F13="Yes",1,2),IF(SUMIFS(WhatIf!$G:$G,WhatIf!$A:$A,F$1,WhatIf!$B:$B,F13)&lt;=price_limit,IF(F13="Yes",1,2),"")),""))</f>
        <v/>
      </c>
      <c r="AV13" s="67" t="str">
        <f ca="1">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 ca="1">IF(OR(J13="",VLOOKUP(J$1,Services!$A$1:$B$22,2,0)="Exclude"),"",IF($D13=1,IF(OR(price_limit="",price_limit="No Limit"),IF(J13="Yes",1,2),IF(SUMIFS(WhatIf!$G:$G,WhatIf!$A:$A,J$1,WhatIf!$B:$B,J13)&lt;=price_limit,IF(J13="Yes",1,2),"")),""))</f>
        <v/>
      </c>
      <c r="AZ13" s="67" t="str">
        <f ca="1">IF(OR(K13="",VLOOKUP(K$1,Services!$A$1:$B$22,2,0)="Exclude"),"",IF($D13=1,IF(OR(price_limit="",price_limit="No Limit"),IF(K13="Yes",1,2),IF(SUMIFS(WhatIf!$G:$G,WhatIf!$A:$A,K$1,WhatIf!$B:$B,K13)&lt;=price_limit,IF(K13="Yes",1,2),"")),""))</f>
        <v/>
      </c>
      <c r="BA13" s="67" t="str">
        <f ca="1">IF(OR(L13="",VLOOKUP(L$1,Services!$A$1:$B$22,2,0)="Exclude"),"",IF($D13=1,IF(OR(price_limit="",price_limit="No Limit"),IF(L13="Yes",1,2),IF(SUMIFS(WhatIf!$G:$G,WhatIf!$A:$A,L$1,WhatIf!$B:$B,L13)&lt;=price_limit,IF(L13="Yes",1,2),"")),""))</f>
        <v/>
      </c>
      <c r="BB13" s="67" t="str">
        <f ca="1">IF(OR(M13="",VLOOKUP(M$1,Services!$A$1:$B$22,2,0)="Exclude"),"",IF($D13=1,IF(OR(price_limit="",price_limit="No Limit"),IF(M13="Yes",1,2),IF(SUMIFS(WhatIf!$G:$G,WhatIf!$A:$A,M$1,WhatIf!$B:$B,M13)&lt;=price_limit,IF(M13="Yes",1,2),"")),""))</f>
        <v/>
      </c>
      <c r="BC13" s="67" t="str">
        <f ca="1">IF(OR(N13="",VLOOKUP(N$1,Services!$A$1:$B$22,2,0)="Exclude"),"",IF($D13=1,IF(OR(price_limit="",price_limit="No Limit"),IF(N13="Yes",1,2),IF(SUMIFS(WhatIf!$G:$G,WhatIf!$A:$A,N$1,WhatIf!$B:$B,N13)&lt;=price_limit,IF(N13="Yes",1,2),"")),""))</f>
        <v/>
      </c>
      <c r="BD13" s="67" t="str">
        <f ca="1">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 ca="1">IF(OR(R13="",VLOOKUP(R$1,Services!$A$1:$B$22,2,0)="Exclude"),"",IF($D13=1,IF(OR(price_limit="",price_limit="No Limit"),IF(R13="Yes",1,2),IF(SUMIFS(WhatIf!$G:$G,WhatIf!$A:$A,R$1,WhatIf!$B:$B,R13)&lt;=price_limit,IF(R13="Yes",1,2),"")),""))</f>
        <v/>
      </c>
      <c r="BH13" s="67" t="str">
        <f ca="1">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 ca="1">IF(OR(X13="",VLOOKUP(X$1,Services!$A$1:$B$22,2,0)="Exclude"),"",IF($D13=1,IF(OR(price_limit="",price_limit="No Limit"),IF(X13="Yes",1,2),IF(SUMIFS(WhatIf!$G:$G,WhatIf!$A:$A,X$1,WhatIf!$B:$B,X13)&lt;=price_limit,IF(X13="Yes",1,2),"")),""))</f>
        <v/>
      </c>
      <c r="BN13" s="3">
        <f t="shared" si="6"/>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161</v>
      </c>
      <c r="B14" s="4" t="s">
        <v>237</v>
      </c>
      <c r="C14" s="4" t="s">
        <v>446</v>
      </c>
      <c r="D14" s="3" t="str">
        <f t="shared" ca="1" si="7"/>
        <v/>
      </c>
      <c r="O14" s="13" t="s">
        <v>161</v>
      </c>
      <c r="P14" s="6"/>
      <c r="Q14" s="6"/>
      <c r="R14" s="13" t="s">
        <v>161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5"/>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6"/>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239</v>
      </c>
      <c r="C15" s="4" t="s">
        <v>280</v>
      </c>
      <c r="D15" s="3" t="str">
        <f t="shared" ca="1" si="7"/>
        <v/>
      </c>
      <c r="E15" s="5" t="s">
        <v>1</v>
      </c>
      <c r="F15" s="5" t="s">
        <v>501</v>
      </c>
      <c r="G15" s="5" t="s">
        <v>501</v>
      </c>
      <c r="H15" s="6"/>
      <c r="I15" s="6"/>
      <c r="L15" s="5" t="s">
        <v>1</v>
      </c>
      <c r="M15" s="5" t="s">
        <v>1</v>
      </c>
      <c r="O15" s="6"/>
      <c r="P15" s="6" t="s">
        <v>280</v>
      </c>
      <c r="Q15" s="6" t="s">
        <v>306</v>
      </c>
      <c r="R15" s="6" t="s">
        <v>807</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5"/>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 ca="1">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6"/>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286</v>
      </c>
      <c r="C16" s="4" t="s">
        <v>198</v>
      </c>
      <c r="D16" s="3" t="str">
        <f t="shared" ca="1" si="7"/>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5"/>
        <v/>
      </c>
      <c r="AT16" s="67" t="str">
        <f ca="1">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 ca="1">IF(OR(J16="",VLOOKUP(J$1,Services!$A$1:$B$22,2,0)="Exclude"),"",IF($D16=1,IF(OR(price_limit="",price_limit="No Limit"),IF(J16="Yes",1,2),IF(SUMIFS(WhatIf!$G:$G,WhatIf!$A:$A,J$1,WhatIf!$B:$B,J16)&lt;=price_limit,IF(J16="Yes",1,2),"")),""))</f>
        <v/>
      </c>
      <c r="AZ16" s="67" t="str">
        <f ca="1">IF(OR(K16="",VLOOKUP(K$1,Services!$A$1:$B$22,2,0)="Exclude"),"",IF($D16=1,IF(OR(price_limit="",price_limit="No Limit"),IF(K16="Yes",1,2),IF(SUMIFS(WhatIf!$G:$G,WhatIf!$A:$A,K$1,WhatIf!$B:$B,K16)&lt;=price_limit,IF(K16="Yes",1,2),"")),""))</f>
        <v/>
      </c>
      <c r="BA16" s="67" t="str">
        <f ca="1">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 ca="1">IF(OR(O16="",VLOOKUP(O$1,Services!$A$1:$B$22,2,0)="Exclude"),"",IF($D16=1,IF(OR(price_limit="",price_limit="No Limit"),IF(O16="Yes",1,2),IF(SUMIFS(WhatIf!$G:$G,WhatIf!$A:$A,O$1,WhatIf!$B:$B,O16)&lt;=price_limit,IF(O16="Yes",1,2),"")),""))</f>
        <v/>
      </c>
      <c r="BE16" s="67" t="str">
        <f ca="1">IF(OR(P16="",VLOOKUP(P$1,Services!$A$1:$B$22,2,0)="Exclude"),"",IF($D16=1,IF(OR(price_limit="",price_limit="No Limit"),IF(P16="Yes",1,2),IF(SUMIFS(WhatIf!$G:$G,WhatIf!$A:$A,P$1,WhatIf!$B:$B,P16)&lt;=price_limit,IF(P16="Yes",1,2),"")),""))</f>
        <v/>
      </c>
      <c r="BF16" s="67" t="str">
        <f>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 ca="1">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6"/>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246</v>
      </c>
      <c r="B17" s="4" t="s">
        <v>237</v>
      </c>
      <c r="C17" s="4" t="s">
        <v>206</v>
      </c>
      <c r="D17" s="3" t="str">
        <f t="shared" ca="1" si="7"/>
        <v/>
      </c>
      <c r="F17" s="5" t="s">
        <v>802</v>
      </c>
      <c r="G17" s="5" t="s">
        <v>802</v>
      </c>
      <c r="H17" s="5" t="s">
        <v>282</v>
      </c>
      <c r="I17" s="5" t="s">
        <v>282</v>
      </c>
      <c r="J17" s="5" t="s">
        <v>282</v>
      </c>
      <c r="K17" s="5" t="s">
        <v>282</v>
      </c>
      <c r="L17" s="5" t="s">
        <v>282</v>
      </c>
      <c r="M17" s="5" t="s">
        <v>282</v>
      </c>
      <c r="N17" s="5" t="s">
        <v>1</v>
      </c>
      <c r="R17" s="5" t="s">
        <v>931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5"/>
        <v/>
      </c>
      <c r="AT17" s="67" t="str">
        <f>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 ca="1">IF(OR(I17="",VLOOKUP(I$1,Services!$A$1:$B$22,2,0)="Exclude"),"",IF($D17=1,IF(OR(price_limit="",price_limit="No Limit"),IF(I17="Yes",1,2),IF(SUMIFS(WhatIf!$G:$G,WhatIf!$A:$A,I$1,WhatIf!$B:$B,I17)&lt;=price_limit,IF(I17="Yes",1,2),"")),""))</f>
        <v/>
      </c>
      <c r="AY17" s="67" t="str">
        <f ca="1">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IF(OR(X17="",VLOOKUP(X$1,Services!$A$1:$B$22,2,0)="Exclude"),"",IF($D17=1,IF(OR(price_limit="",price_limit="No Limit"),IF(X17="Yes",1,2),IF(SUMIFS(WhatIf!$G:$G,WhatIf!$A:$A,X$1,WhatIf!$B:$B,X17)&lt;=price_limit,IF(X17="Yes",1,2),"")),""))</f>
        <v/>
      </c>
      <c r="BN17" s="3">
        <f t="shared" si="6"/>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294</v>
      </c>
      <c r="B18" s="4" t="s">
        <v>909</v>
      </c>
      <c r="C18" s="4" t="s">
        <v>198</v>
      </c>
      <c r="D18" s="3">
        <f t="shared" ca="1" si="7"/>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5"/>
        <v>1</v>
      </c>
      <c r="AT18" s="67">
        <f ca="1">IF(OR(E18="",VLOOKUP(E$1,Services!$A$1:$B$22,2,0)="Exclude"),"",IF($D18=1,IF(OR(price_limit="",price_limit="No Limit"),IF(E18="Yes",1,2),IF(SUMIFS(WhatIf!$G:$G,WhatIf!$A:$A,E$1,WhatIf!$B:$B,E18)&lt;=price_limit,IF(E18="Yes",1,2),"")),""))</f>
        <v>1</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IF(OR(K18="",VLOOKUP(K$1,Services!$A$1:$B$22,2,0)="Exclude"),"",IF($D18=1,IF(OR(price_limit="",price_limit="No Limit"),IF(K18="Yes",1,2),IF(SUMIFS(WhatIf!$G:$G,WhatIf!$A:$A,K$1,WhatIf!$B:$B,K18)&lt;=price_limit,IF(K18="Yes",1,2),"")),""))</f>
        <v/>
      </c>
      <c r="BA18" s="67">
        <f ca="1">IF(OR(L18="",VLOOKUP(L$1,Services!$A$1:$B$22,2,0)="Exclude"),"",IF($D18=1,IF(OR(price_limit="",price_limit="No Limit"),IF(L18="Yes",1,2),IF(SUMIFS(WhatIf!$G:$G,WhatIf!$A:$A,L$1,WhatIf!$B:$B,L18)&lt;=price_limit,IF(L18="Yes",1,2),"")),""))</f>
        <v>1</v>
      </c>
      <c r="BB18" s="67">
        <f ca="1">IF(OR(M18="",VLOOKUP(M$1,Services!$A$1:$B$22,2,0)="Exclude"),"",IF($D18=1,IF(OR(price_limit="",price_limit="No Limit"),IF(M18="Yes",1,2),IF(SUMIFS(WhatIf!$G:$G,WhatIf!$A:$A,M$1,WhatIf!$B:$B,M18)&lt;=price_limit,IF(M18="Yes",1,2),"")),""))</f>
        <v>1</v>
      </c>
      <c r="BC18" s="67" t="str">
        <f>IF(OR(N18="",VLOOKUP(N$1,Services!$A$1:$B$22,2,0)="Exclude"),"",IF($D18=1,IF(OR(price_limit="",price_limit="No Limit"),IF(N18="Yes",1,2),IF(SUMIFS(WhatIf!$G:$G,WhatIf!$A:$A,N$1,WhatIf!$B:$B,N18)&lt;=price_limit,IF(N18="Yes",1,2),"")),""))</f>
        <v/>
      </c>
      <c r="BD18" s="67" t="str">
        <f>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f ca="1">IF(OR(V18="",VLOOKUP(V$1,Services!$A$1:$B$22,2,0)="Exclude"),"",IF($D18=1,IF(OR(price_limit="",price_limit="No Limit"),IF(V18="Yes",1,2),IF(SUMIFS(WhatIf!$G:$G,WhatIf!$A:$A,V$1,WhatIf!$B:$B,V18)&lt;=price_limit,IF(V18="Yes",1,2),"")),""))</f>
        <v>1</v>
      </c>
      <c r="BL18" s="67" t="str">
        <f>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6"/>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37.299999999999997" x14ac:dyDescent="0.3">
      <c r="A19" s="19" t="s">
        <v>943</v>
      </c>
      <c r="C19" s="4" t="s">
        <v>843</v>
      </c>
      <c r="H19" s="5" t="s">
        <v>944</v>
      </c>
      <c r="I19" s="5" t="s">
        <v>944</v>
      </c>
      <c r="J19" s="5" t="s">
        <v>944</v>
      </c>
      <c r="K19" s="5" t="s">
        <v>944</v>
      </c>
      <c r="L19" s="5" t="s">
        <v>944</v>
      </c>
      <c r="M19" s="5" t="s">
        <v>944</v>
      </c>
      <c r="N19" s="5" t="s">
        <v>944</v>
      </c>
      <c r="R19" s="5" t="s">
        <v>845</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5"/>
        <v/>
      </c>
      <c r="AT19" s="67" t="str">
        <f>IF(OR(E19="",VLOOKUP(E$1,Services!$A$1:$B$22,2,0)="Exclude"),"",IF($D19=1,IF(OR(price_limit="",price_limit="No Limit"),IF(E19="Yes",1,2),IF(SUMIFS(WhatIf!$G:$G,WhatIf!$A:$A,E$1,WhatIf!$B:$B,E19)&lt;=price_limit,IF(E19="Yes",1,2),"")),""))</f>
        <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t="str">
        <f>IF(OR(M19="",VLOOKUP(M$1,Services!$A$1:$B$22,2,0)="Exclude"),"",IF($D19=1,IF(OR(price_limit="",price_limit="No Limit"),IF(M19="Yes",1,2),IF(SUMIFS(WhatIf!$G:$G,WhatIf!$A:$A,M$1,WhatIf!$B:$B,M19)&lt;=price_limit,IF(M19="Yes",1,2),"")),""))</f>
        <v/>
      </c>
      <c r="BC19" s="67" t="str">
        <f>IF(OR(N19="",VLOOKUP(N$1,Services!$A$1:$B$22,2,0)="Exclude"),"",IF($D19=1,IF(OR(price_limit="",price_limit="No Limit"),IF(N19="Yes",1,2),IF(SUMIFS(WhatIf!$G:$G,WhatIf!$A:$A,N$1,WhatIf!$B:$B,N19)&lt;=price_limit,IF(N19="Yes",1,2),"")),""))</f>
        <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6"/>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876</v>
      </c>
      <c r="C20" s="4" t="s">
        <v>206</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5"/>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6"/>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318</v>
      </c>
      <c r="B21" s="4" t="s">
        <v>237</v>
      </c>
      <c r="C21" s="4" t="s">
        <v>206</v>
      </c>
      <c r="D21" s="3" t="str">
        <f t="shared" ref="D21:D53" ca="1" si="8">IF(BR21=0,"",IF(BR21&lt;=VALUE(MID(marker_pick,1,1)),1,""))</f>
        <v/>
      </c>
      <c r="H21" s="5" t="s">
        <v>282</v>
      </c>
      <c r="I21" s="5" t="s">
        <v>282</v>
      </c>
      <c r="J21" s="5" t="s">
        <v>282</v>
      </c>
      <c r="K21" s="5" t="s">
        <v>282</v>
      </c>
      <c r="L21" s="5" t="s">
        <v>282</v>
      </c>
      <c r="M21" s="5" t="s">
        <v>282</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5"/>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 ca="1">IF(OR(H21="",VLOOKUP(H$1,Services!$A$1:$B$22,2,0)="Exclude"),"",IF($D21=1,IF(OR(price_limit="",price_limit="No Limit"),IF(H21="Yes",1,2),IF(SUMIFS(WhatIf!$G:$G,WhatIf!$A:$A,H$1,WhatIf!$B:$B,H21)&lt;=price_limit,IF(H21="Yes",1,2),"")),""))</f>
        <v/>
      </c>
      <c r="AX21" s="67" t="str">
        <f ca="1">IF(OR(I21="",VLOOKUP(I$1,Services!$A$1:$B$22,2,0)="Exclude"),"",IF($D21=1,IF(OR(price_limit="",price_limit="No Limit"),IF(I21="Yes",1,2),IF(SUMIFS(WhatIf!$G:$G,WhatIf!$A:$A,I$1,WhatIf!$B:$B,I21)&lt;=price_limit,IF(I21="Yes",1,2),"")),""))</f>
        <v/>
      </c>
      <c r="AY21" s="67" t="str">
        <f ca="1">IF(OR(J21="",VLOOKUP(J$1,Services!$A$1:$B$22,2,0)="Exclude"),"",IF($D21=1,IF(OR(price_limit="",price_limit="No Limit"),IF(J21="Yes",1,2),IF(SUMIFS(WhatIf!$G:$G,WhatIf!$A:$A,J$1,WhatIf!$B:$B,J21)&lt;=price_limit,IF(J21="Yes",1,2),"")),""))</f>
        <v/>
      </c>
      <c r="AZ21" s="67" t="str">
        <f ca="1">IF(OR(K21="",VLOOKUP(K$1,Services!$A$1:$B$22,2,0)="Exclude"),"",IF($D21=1,IF(OR(price_limit="",price_limit="No Limit"),IF(K21="Yes",1,2),IF(SUMIFS(WhatIf!$G:$G,WhatIf!$A:$A,K$1,WhatIf!$B:$B,K21)&lt;=price_limit,IF(K21="Yes",1,2),"")),""))</f>
        <v/>
      </c>
      <c r="BA21" s="67" t="str">
        <f ca="1">IF(OR(L21="",VLOOKUP(L$1,Services!$A$1:$B$22,2,0)="Exclude"),"",IF($D21=1,IF(OR(price_limit="",price_limit="No Limit"),IF(L21="Yes",1,2),IF(SUMIFS(WhatIf!$G:$G,WhatIf!$A:$A,L$1,WhatIf!$B:$B,L21)&lt;=price_limit,IF(L21="Yes",1,2),"")),""))</f>
        <v/>
      </c>
      <c r="BB21" s="67" t="str">
        <f ca="1">IF(OR(M21="",VLOOKUP(M$1,Services!$A$1:$B$22,2,0)="Exclude"),"",IF($D21=1,IF(OR(price_limit="",price_limit="No Limit"),IF(M21="Yes",1,2),IF(SUMIFS(WhatIf!$G:$G,WhatIf!$A:$A,M$1,WhatIf!$B:$B,M21)&lt;=price_limit,IF(M21="Yes",1,2),"")),""))</f>
        <v/>
      </c>
      <c r="BC21" s="67" t="str">
        <f ca="1">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6"/>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237</v>
      </c>
      <c r="C22" s="4" t="s">
        <v>280</v>
      </c>
      <c r="D22" s="3" t="str">
        <f t="shared" ca="1" si="8"/>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5"/>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 ca="1">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 ca="1">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6"/>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237</v>
      </c>
      <c r="C23" s="4" t="s">
        <v>280</v>
      </c>
      <c r="D23" s="3" t="str">
        <f t="shared" ca="1" si="8"/>
        <v/>
      </c>
      <c r="E23" s="5" t="s">
        <v>1</v>
      </c>
      <c r="F23" s="5" t="s">
        <v>1</v>
      </c>
      <c r="G23" s="5" t="s">
        <v>1</v>
      </c>
      <c r="H23" s="6"/>
      <c r="I23" s="6"/>
      <c r="J23" s="5" t="s">
        <v>1</v>
      </c>
      <c r="K23" s="5" t="s">
        <v>1</v>
      </c>
      <c r="L23" s="5" t="s">
        <v>1</v>
      </c>
      <c r="M23" s="5" t="s">
        <v>1</v>
      </c>
      <c r="N23" s="5" t="s">
        <v>1</v>
      </c>
      <c r="O23" s="6"/>
      <c r="P23" s="6"/>
      <c r="Q23" s="6"/>
      <c r="R23" s="6"/>
      <c r="X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5"/>
        <v/>
      </c>
      <c r="AT23" s="67" t="str">
        <f ca="1">IF(OR(E23="",VLOOKUP(E$1,Services!$A$1:$B$22,2,0)="Exclude"),"",IF($D23=1,IF(OR(price_limit="",price_limit="No Limit"),IF(E23="Yes",1,2),IF(SUMIFS(WhatIf!$G:$G,WhatIf!$A:$A,E$1,WhatIf!$B:$B,E23)&lt;=price_limit,IF(E23="Yes",1,2),"")),""))</f>
        <v/>
      </c>
      <c r="AU23" s="67" t="str">
        <f ca="1">IF(OR(F23="",VLOOKUP(F$1,Services!$A$1:$B$22,2,0)="Exclude"),"",IF($D23=1,IF(OR(price_limit="",price_limit="No Limit"),IF(F23="Yes",1,2),IF(SUMIFS(WhatIf!$G:$G,WhatIf!$A:$A,F$1,WhatIf!$B:$B,F23)&lt;=price_limit,IF(F23="Yes",1,2),"")),""))</f>
        <v/>
      </c>
      <c r="AV23" s="67" t="str">
        <f ca="1">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 ca="1">IF(OR(J23="",VLOOKUP(J$1,Services!$A$1:$B$22,2,0)="Exclude"),"",IF($D23=1,IF(OR(price_limit="",price_limit="No Limit"),IF(J23="Yes",1,2),IF(SUMIFS(WhatIf!$G:$G,WhatIf!$A:$A,J$1,WhatIf!$B:$B,J23)&lt;=price_limit,IF(J23="Yes",1,2),"")),""))</f>
        <v/>
      </c>
      <c r="AZ23" s="67" t="str">
        <f ca="1">IF(OR(K23="",VLOOKUP(K$1,Services!$A$1:$B$22,2,0)="Exclude"),"",IF($D23=1,IF(OR(price_limit="",price_limit="No Limit"),IF(K23="Yes",1,2),IF(SUMIFS(WhatIf!$G:$G,WhatIf!$A:$A,K$1,WhatIf!$B:$B,K23)&lt;=price_limit,IF(K23="Yes",1,2),"")),""))</f>
        <v/>
      </c>
      <c r="BA23" s="67" t="str">
        <f ca="1">IF(OR(L23="",VLOOKUP(L$1,Services!$A$1:$B$22,2,0)="Exclude"),"",IF($D23=1,IF(OR(price_limit="",price_limit="No Limit"),IF(L23="Yes",1,2),IF(SUMIFS(WhatIf!$G:$G,WhatIf!$A:$A,L$1,WhatIf!$B:$B,L23)&lt;=price_limit,IF(L23="Yes",1,2),"")),""))</f>
        <v/>
      </c>
      <c r="BB23" s="67" t="str">
        <f ca="1">IF(OR(M23="",VLOOKUP(M$1,Services!$A$1:$B$22,2,0)="Exclude"),"",IF($D23=1,IF(OR(price_limit="",price_limit="No Limit"),IF(M23="Yes",1,2),IF(SUMIFS(WhatIf!$G:$G,WhatIf!$A:$A,M$1,WhatIf!$B:$B,M23)&lt;=price_limit,IF(M23="Yes",1,2),"")),""))</f>
        <v/>
      </c>
      <c r="BC23" s="67" t="str">
        <f ca="1">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 ca="1">IF(OR(X23="",VLOOKUP(X$1,Services!$A$1:$B$22,2,0)="Exclude"),"",IF($D23=1,IF(OR(price_limit="",price_limit="No Limit"),IF(X23="Yes",1,2),IF(SUMIFS(WhatIf!$G:$G,WhatIf!$A:$A,X$1,WhatIf!$B:$B,X23)&lt;=price_limit,IF(X23="Yes",1,2),"")),""))</f>
        <v/>
      </c>
      <c r="BN23" s="3">
        <f t="shared" si="6"/>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760</v>
      </c>
      <c r="C24" s="4" t="s">
        <v>206</v>
      </c>
      <c r="D24" s="3" t="str">
        <f t="shared" ca="1" si="8"/>
        <v/>
      </c>
      <c r="F24" s="5" t="s">
        <v>803</v>
      </c>
      <c r="G24" s="5" t="s">
        <v>803</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5"/>
        <v/>
      </c>
      <c r="AT24" s="67" t="str">
        <f>IF(OR(E24="",VLOOKUP(E$1,Services!$A$1:$B$22,2,0)="Exclude"),"",IF($D24=1,IF(OR(price_limit="",price_limit="No Limit"),IF(E24="Yes",1,2),IF(SUMIFS(WhatIf!$G:$G,WhatIf!$A:$A,E$1,WhatIf!$B:$B,E24)&lt;=price_limit,IF(E24="Yes",1,2),"")),""))</f>
        <v/>
      </c>
      <c r="AU24" s="67" t="str">
        <f ca="1">IF(OR(F24="",VLOOKUP(F$1,Services!$A$1:$B$22,2,0)="Exclude"),"",IF($D24=1,IF(OR(price_limit="",price_limit="No Limit"),IF(F24="Yes",1,2),IF(SUMIFS(WhatIf!$G:$G,WhatIf!$A:$A,F$1,WhatIf!$B:$B,F24)&lt;=price_limit,IF(F24="Yes",1,2),"")),""))</f>
        <v/>
      </c>
      <c r="AV24" s="67" t="str">
        <f ca="1">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6"/>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761</v>
      </c>
      <c r="C25" s="4" t="s">
        <v>206</v>
      </c>
      <c r="D25" s="3" t="str">
        <f t="shared" ca="1" si="8"/>
        <v/>
      </c>
      <c r="F25" s="5" t="s">
        <v>803</v>
      </c>
      <c r="G25" s="5" t="s">
        <v>803</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5"/>
        <v/>
      </c>
      <c r="AT25" s="67" t="str">
        <f>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6"/>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809</v>
      </c>
      <c r="C26" s="4" t="s">
        <v>206</v>
      </c>
      <c r="D26" s="3" t="str">
        <f t="shared" ca="1" si="8"/>
        <v/>
      </c>
      <c r="F26" s="5" t="s">
        <v>803</v>
      </c>
      <c r="G26" s="5" t="s">
        <v>803</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5"/>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6"/>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199</v>
      </c>
      <c r="B27" s="4" t="s">
        <v>881</v>
      </c>
      <c r="C27" s="4" t="s">
        <v>206</v>
      </c>
      <c r="D27" s="3" t="str">
        <f t="shared" ca="1" si="8"/>
        <v/>
      </c>
      <c r="F27" s="5" t="s">
        <v>793</v>
      </c>
      <c r="G27" s="5" t="s">
        <v>793</v>
      </c>
      <c r="H27" s="5" t="s">
        <v>282</v>
      </c>
      <c r="I27" s="5" t="s">
        <v>282</v>
      </c>
      <c r="J27" s="5" t="s">
        <v>282</v>
      </c>
      <c r="K27" s="5" t="s">
        <v>282</v>
      </c>
      <c r="L27" s="5" t="s">
        <v>282</v>
      </c>
      <c r="M27" s="5" t="s">
        <v>282</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5"/>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 ca="1">IF(OR(I27="",VLOOKUP(I$1,Services!$A$1:$B$22,2,0)="Exclude"),"",IF($D27=1,IF(OR(price_limit="",price_limit="No Limit"),IF(I27="Yes",1,2),IF(SUMIFS(WhatIf!$G:$G,WhatIf!$A:$A,I$1,WhatIf!$B:$B,I27)&lt;=price_limit,IF(I27="Yes",1,2),"")),""))</f>
        <v/>
      </c>
      <c r="AY27" s="67" t="str">
        <f ca="1">IF(OR(J27="",VLOOKUP(J$1,Services!$A$1:$B$22,2,0)="Exclude"),"",IF($D27=1,IF(OR(price_limit="",price_limit="No Limit"),IF(J27="Yes",1,2),IF(SUMIFS(WhatIf!$G:$G,WhatIf!$A:$A,J$1,WhatIf!$B:$B,J27)&lt;=price_limit,IF(J27="Yes",1,2),"")),""))</f>
        <v/>
      </c>
      <c r="AZ27" s="67" t="str">
        <f ca="1">IF(OR(K27="",VLOOKUP(K$1,Services!$A$1:$B$22,2,0)="Exclude"),"",IF($D27=1,IF(OR(price_limit="",price_limit="No Limit"),IF(K27="Yes",1,2),IF(SUMIFS(WhatIf!$G:$G,WhatIf!$A:$A,K$1,WhatIf!$B:$B,K27)&lt;=price_limit,IF(K27="Yes",1,2),"")),""))</f>
        <v/>
      </c>
      <c r="BA27" s="67" t="str">
        <f ca="1">IF(OR(L27="",VLOOKUP(L$1,Services!$A$1:$B$22,2,0)="Exclude"),"",IF($D27=1,IF(OR(price_limit="",price_limit="No Limit"),IF(L27="Yes",1,2),IF(SUMIFS(WhatIf!$G:$G,WhatIf!$A:$A,L$1,WhatIf!$B:$B,L27)&lt;=price_limit,IF(L27="Yes",1,2),"")),""))</f>
        <v/>
      </c>
      <c r="BB27" s="67" t="str">
        <f ca="1">IF(OR(M27="",VLOOKUP(M$1,Services!$A$1:$B$22,2,0)="Exclude"),"",IF($D27=1,IF(OR(price_limit="",price_limit="No Limit"),IF(M27="Yes",1,2),IF(SUMIFS(WhatIf!$G:$G,WhatIf!$A:$A,M$1,WhatIf!$B:$B,M27)&lt;=price_limit,IF(M27="Yes",1,2),"")),""))</f>
        <v/>
      </c>
      <c r="BC27" s="67" t="str">
        <f ca="1">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 ca="1">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6"/>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574</v>
      </c>
      <c r="B28" s="4" t="s">
        <v>907</v>
      </c>
      <c r="C28" s="4" t="s">
        <v>443</v>
      </c>
      <c r="D28" s="3" t="str">
        <f t="shared" ca="1" si="8"/>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5"/>
        <v/>
      </c>
      <c r="AT28" s="67" t="str">
        <f>IF(OR(E28="",VLOOKUP(E$1,Services!$A$1:$B$22,2,0)="Exclude"),"",IF($D28=1,IF(OR(price_limit="",price_limit="No Limit"),IF(E28="Yes",1,2),IF(SUMIFS(WhatIf!$G:$G,WhatIf!$A:$A,E$1,WhatIf!$B:$B,E28)&lt;=price_limit,IF(E28="Yes",1,2),"")),""))</f>
        <v/>
      </c>
      <c r="AU28" s="67" t="str">
        <f>IF(OR(F28="",VLOOKUP(F$1,Services!$A$1:$B$22,2,0)="Exclude"),"",IF($D28=1,IF(OR(price_limit="",price_limit="No Limit"),IF(F28="Yes",1,2),IF(SUMIFS(WhatIf!$G:$G,WhatIf!$A:$A,F$1,WhatIf!$B:$B,F28)&lt;=price_limit,IF(F28="Yes",1,2),"")),""))</f>
        <v/>
      </c>
      <c r="AV28" s="67" t="str">
        <f>IF(OR(G28="",VLOOKUP(G$1,Services!$A$1:$B$22,2,0)="Exclude"),"",IF($D28=1,IF(OR(price_limit="",price_limit="No Limit"),IF(G28="Yes",1,2),IF(SUMIFS(WhatIf!$G:$G,WhatIf!$A:$A,G$1,WhatIf!$B:$B,G28)&lt;=price_limit,IF(G28="Yes",1,2),"")),""))</f>
        <v/>
      </c>
      <c r="AW28" s="67" t="str">
        <f>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 ca="1">IF(OR(J28="",VLOOKUP(J$1,Services!$A$1:$B$22,2,0)="Exclude"),"",IF($D28=1,IF(OR(price_limit="",price_limit="No Limit"),IF(J28="Yes",1,2),IF(SUMIFS(WhatIf!$G:$G,WhatIf!$A:$A,J$1,WhatIf!$B:$B,J28)&lt;=price_limit,IF(J28="Yes",1,2),"")),""))</f>
        <v/>
      </c>
      <c r="AZ28" s="67" t="str">
        <f ca="1">IF(OR(K28="",VLOOKUP(K$1,Services!$A$1:$B$22,2,0)="Exclude"),"",IF($D28=1,IF(OR(price_limit="",price_limit="No Limit"),IF(K28="Yes",1,2),IF(SUMIFS(WhatIf!$G:$G,WhatIf!$A:$A,K$1,WhatIf!$B:$B,K28)&lt;=price_limit,IF(K28="Yes",1,2),"")),""))</f>
        <v/>
      </c>
      <c r="BA28" s="67" t="str">
        <f ca="1">IF(OR(L28="",VLOOKUP(L$1,Services!$A$1:$B$22,2,0)="Exclude"),"",IF($D28=1,IF(OR(price_limit="",price_limit="No Limit"),IF(L28="Yes",1,2),IF(SUMIFS(WhatIf!$G:$G,WhatIf!$A:$A,L$1,WhatIf!$B:$B,L28)&lt;=price_limit,IF(L28="Yes",1,2),"")),""))</f>
        <v/>
      </c>
      <c r="BB28" s="67" t="str">
        <f ca="1">IF(OR(M28="",VLOOKUP(M$1,Services!$A$1:$B$22,2,0)="Exclude"),"",IF($D28=1,IF(OR(price_limit="",price_limit="No Limit"),IF(M28="Yes",1,2),IF(SUMIFS(WhatIf!$G:$G,WhatIf!$A:$A,M$1,WhatIf!$B:$B,M28)&lt;=price_limit,IF(M28="Yes",1,2),"")),""))</f>
        <v/>
      </c>
      <c r="BC28" s="67" t="str">
        <f ca="1">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 ca="1">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6"/>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90</v>
      </c>
      <c r="B29" s="4" t="s">
        <v>762</v>
      </c>
      <c r="C29" s="4" t="s">
        <v>443</v>
      </c>
      <c r="D29" s="3" t="str">
        <f t="shared" ca="1" si="8"/>
        <v/>
      </c>
      <c r="F29" s="5" t="s">
        <v>793</v>
      </c>
      <c r="G29" s="5" t="s">
        <v>793</v>
      </c>
      <c r="H29" s="5" t="s">
        <v>282</v>
      </c>
      <c r="I29" s="5" t="s">
        <v>282</v>
      </c>
      <c r="J29" s="5" t="s">
        <v>282</v>
      </c>
      <c r="K29" s="5" t="s">
        <v>282</v>
      </c>
      <c r="L29" s="5" t="s">
        <v>282</v>
      </c>
      <c r="M29" s="5" t="s">
        <v>282</v>
      </c>
      <c r="N29" s="5" t="s">
        <v>1</v>
      </c>
      <c r="O29" s="6"/>
      <c r="P29" s="6"/>
      <c r="Q29" s="6" t="s">
        <v>306</v>
      </c>
      <c r="R29" s="6"/>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5"/>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6"/>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247</v>
      </c>
      <c r="B30" s="4" t="s">
        <v>237</v>
      </c>
      <c r="C30" s="4" t="s">
        <v>206</v>
      </c>
      <c r="D30" s="3" t="str">
        <f t="shared" ca="1" si="8"/>
        <v/>
      </c>
      <c r="H30" s="5" t="s">
        <v>282</v>
      </c>
      <c r="I30" s="5" t="s">
        <v>282</v>
      </c>
      <c r="J30" s="5" t="s">
        <v>282</v>
      </c>
      <c r="K30" s="5" t="s">
        <v>282</v>
      </c>
      <c r="L30" s="5" t="s">
        <v>282</v>
      </c>
      <c r="M30" s="5" t="s">
        <v>282</v>
      </c>
      <c r="N30" s="5" t="s">
        <v>1</v>
      </c>
      <c r="R30" s="5" t="s">
        <v>931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5"/>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 ca="1">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6"/>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280</v>
      </c>
      <c r="D31" s="3" t="str">
        <f t="shared" ca="1" si="8"/>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5"/>
        <v/>
      </c>
      <c r="AT31" s="67" t="str">
        <f ca="1">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 ca="1">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 ca="1">IF(OR(R31="",VLOOKUP(R$1,Services!$A$1:$B$22,2,0)="Exclude"),"",IF($D31=1,IF(OR(price_limit="",price_limit="No Limit"),IF(R31="Yes",1,2),IF(SUMIFS(WhatIf!$G:$G,WhatIf!$A:$A,R$1,WhatIf!$B:$B,R31)&lt;=price_limit,IF(R31="Yes",1,2),"")),""))</f>
        <v/>
      </c>
      <c r="BH31" s="67" t="str">
        <f ca="1">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 ca="1">IF(OR(X31="",VLOOKUP(X$1,Services!$A$1:$B$22,2,0)="Exclude"),"",IF($D31=1,IF(OR(price_limit="",price_limit="No Limit"),IF(X31="Yes",1,2),IF(SUMIFS(WhatIf!$G:$G,WhatIf!$A:$A,X$1,WhatIf!$B:$B,X31)&lt;=price_limit,IF(X31="Yes",1,2),"")),""))</f>
        <v/>
      </c>
      <c r="BN31" s="3">
        <f t="shared" si="6"/>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396</v>
      </c>
      <c r="C32" s="4" t="s">
        <v>214</v>
      </c>
      <c r="D32" s="3" t="str">
        <f t="shared" ca="1" si="8"/>
        <v/>
      </c>
      <c r="E32" s="5" t="s">
        <v>1</v>
      </c>
      <c r="F32" s="5" t="s">
        <v>498</v>
      </c>
      <c r="G32" s="5" t="s">
        <v>498</v>
      </c>
      <c r="H32" s="6"/>
      <c r="I32" s="6"/>
      <c r="L32" s="5" t="s">
        <v>1</v>
      </c>
      <c r="M32" s="5" t="s">
        <v>1</v>
      </c>
      <c r="O32" s="6" t="s">
        <v>1</v>
      </c>
      <c r="P32" s="6"/>
      <c r="Q32" s="6" t="s">
        <v>306</v>
      </c>
      <c r="R32" s="6" t="s">
        <v>807</v>
      </c>
      <c r="S32" s="5" t="s">
        <v>1</v>
      </c>
      <c r="X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5"/>
        <v/>
      </c>
      <c r="AT32" s="67" t="str">
        <f ca="1">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 ca="1">IF(OR(R32="",VLOOKUP(R$1,Services!$A$1:$B$22,2,0)="Exclude"),"",IF($D32=1,IF(OR(price_limit="",price_limit="No Limit"),IF(R32="Yes",1,2),IF(SUMIFS(WhatIf!$G:$G,WhatIf!$A:$A,R$1,WhatIf!$B:$B,R32)&lt;=price_limit,IF(R32="Yes",1,2),"")),""))</f>
        <v/>
      </c>
      <c r="BH32" s="67" t="str">
        <f ca="1">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 ca="1">IF(OR(X32="",VLOOKUP(X$1,Services!$A$1:$B$22,2,0)="Exclude"),"",IF($D32=1,IF(OR(price_limit="",price_limit="No Limit"),IF(X32="Yes",1,2),IF(SUMIFS(WhatIf!$G:$G,WhatIf!$A:$A,X$1,WhatIf!$B:$B,X32)&lt;=price_limit,IF(X32="Yes",1,2),"")),""))</f>
        <v/>
      </c>
      <c r="BN32" s="3">
        <f t="shared" si="6"/>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319</v>
      </c>
      <c r="B33" s="4" t="s">
        <v>547</v>
      </c>
      <c r="C33" s="4" t="s">
        <v>207</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5"/>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IF(OR(I33="",VLOOKUP(I$1,Services!$A$1:$B$22,2,0)="Exclude"),"",IF($D33=1,IF(OR(price_limit="",price_limit="No Limit"),IF(I33="Yes",1,2),IF(SUMIFS(WhatIf!$G:$G,WhatIf!$A:$A,I$1,WhatIf!$B:$B,I33)&lt;=price_limit,IF(I33="Yes",1,2),"")),""))</f>
        <v/>
      </c>
      <c r="AY33" s="67" t="str">
        <f>IF(OR(J33="",VLOOKUP(J$1,Services!$A$1:$B$22,2,0)="Exclude"),"",IF($D33=1,IF(OR(price_limit="",price_limit="No Limit"),IF(J33="Yes",1,2),IF(SUMIFS(WhatIf!$G:$G,WhatIf!$A:$A,J$1,WhatIf!$B:$B,J33)&lt;=price_limit,IF(J33="Yes",1,2),"")),""))</f>
        <v/>
      </c>
      <c r="AZ33" s="67" t="str">
        <f>IF(OR(K33="",VLOOKUP(K$1,Services!$A$1:$B$22,2,0)="Exclude"),"",IF($D33=1,IF(OR(price_limit="",price_limit="No Limit"),IF(K33="Yes",1,2),IF(SUMIFS(WhatIf!$G:$G,WhatIf!$A:$A,K$1,WhatIf!$B:$B,K33)&lt;=price_limit,IF(K33="Yes",1,2),"")),""))</f>
        <v/>
      </c>
      <c r="BA33" s="67" t="str">
        <f>IF(OR(L33="",VLOOKUP(L$1,Services!$A$1:$B$22,2,0)="Exclude"),"",IF($D33=1,IF(OR(price_limit="",price_limit="No Limit"),IF(L33="Yes",1,2),IF(SUMIFS(WhatIf!$G:$G,WhatIf!$A:$A,L$1,WhatIf!$B:$B,L33)&lt;=price_limit,IF(L33="Yes",1,2),"")),""))</f>
        <v/>
      </c>
      <c r="BB33" s="67" t="str">
        <f>IF(OR(M33="",VLOOKUP(M$1,Services!$A$1:$B$22,2,0)="Exclude"),"",IF($D33=1,IF(OR(price_limit="",price_limit="No Limit"),IF(M33="Yes",1,2),IF(SUMIFS(WhatIf!$G:$G,WhatIf!$A:$A,M$1,WhatIf!$B:$B,M33)&lt;=price_limit,IF(M33="Yes",1,2),"")),""))</f>
        <v/>
      </c>
      <c r="BC33" s="67" t="str">
        <f>IF(OR(N33="",VLOOKUP(N$1,Services!$A$1:$B$22,2,0)="Exclude"),"",IF($D33=1,IF(OR(price_limit="",price_limit="No Limit"),IF(N33="Yes",1,2),IF(SUMIFS(WhatIf!$G:$G,WhatIf!$A:$A,N$1,WhatIf!$B:$B,N33)&lt;=price_limit,IF(N33="Yes",1,2),"")),""))</f>
        <v/>
      </c>
      <c r="BD33" s="67" t="str">
        <f>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6"/>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320</v>
      </c>
      <c r="B34" s="4" t="s">
        <v>548</v>
      </c>
      <c r="C34" s="4" t="s">
        <v>207</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5"/>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IF(OR(K34="",VLOOKUP(K$1,Services!$A$1:$B$22,2,0)="Exclude"),"",IF($D34=1,IF(OR(price_limit="",price_limit="No Limit"),IF(K34="Yes",1,2),IF(SUMIFS(WhatIf!$G:$G,WhatIf!$A:$A,K$1,WhatIf!$B:$B,K34)&lt;=price_limit,IF(K34="Yes",1,2),"")),""))</f>
        <v/>
      </c>
      <c r="BA34" s="67" t="str">
        <f>IF(OR(L34="",VLOOKUP(L$1,Services!$A$1:$B$22,2,0)="Exclude"),"",IF($D34=1,IF(OR(price_limit="",price_limit="No Limit"),IF(L34="Yes",1,2),IF(SUMIFS(WhatIf!$G:$G,WhatIf!$A:$A,L$1,WhatIf!$B:$B,L34)&lt;=price_limit,IF(L34="Yes",1,2),"")),""))</f>
        <v/>
      </c>
      <c r="BB34" s="67" t="str">
        <f>IF(OR(M34="",VLOOKUP(M$1,Services!$A$1:$B$22,2,0)="Exclude"),"",IF($D34=1,IF(OR(price_limit="",price_limit="No Limit"),IF(M34="Yes",1,2),IF(SUMIFS(WhatIf!$G:$G,WhatIf!$A:$A,M$1,WhatIf!$B:$B,M34)&lt;=price_limit,IF(M34="Yes",1,2),"")),""))</f>
        <v/>
      </c>
      <c r="BC34" s="67" t="str">
        <f>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6"/>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321</v>
      </c>
      <c r="B35" s="4" t="s">
        <v>549</v>
      </c>
      <c r="C35" s="4" t="s">
        <v>207</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5"/>
        <v/>
      </c>
      <c r="AT35" s="67" t="str">
        <f>IF(OR(E35="",VLOOKUP(E$1,Services!$A$1:$B$22,2,0)="Exclude"),"",IF($D35=1,IF(OR(price_limit="",price_limit="No Limit"),IF(E35="Yes",1,2),IF(SUMIFS(WhatIf!$G:$G,WhatIf!$A:$A,E$1,WhatIf!$B:$B,E35)&lt;=price_limit,IF(E35="Yes",1,2),"")),""))</f>
        <v/>
      </c>
      <c r="AU35" s="67" t="str">
        <f>IF(OR(F35="",VLOOKUP(F$1,Services!$A$1:$B$22,2,0)="Exclude"),"",IF($D35=1,IF(OR(price_limit="",price_limit="No Limit"),IF(F35="Yes",1,2),IF(SUMIFS(WhatIf!$G:$G,WhatIf!$A:$A,F$1,WhatIf!$B:$B,F35)&lt;=price_limit,IF(F35="Yes",1,2),"")),""))</f>
        <v/>
      </c>
      <c r="AV35" s="67" t="str">
        <f>IF(OR(G35="",VLOOKUP(G$1,Services!$A$1:$B$22,2,0)="Exclude"),"",IF($D35=1,IF(OR(price_limit="",price_limit="No Limit"),IF(G35="Yes",1,2),IF(SUMIFS(WhatIf!$G:$G,WhatIf!$A:$A,G$1,WhatIf!$B:$B,G35)&lt;=price_limit,IF(G35="Yes",1,2),"")),""))</f>
        <v/>
      </c>
      <c r="AW35" s="67" t="str">
        <f>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IF(OR(M35="",VLOOKUP(M$1,Services!$A$1:$B$22,2,0)="Exclude"),"",IF($D35=1,IF(OR(price_limit="",price_limit="No Limit"),IF(M35="Yes",1,2),IF(SUMIFS(WhatIf!$G:$G,WhatIf!$A:$A,M$1,WhatIf!$B:$B,M35)&lt;=price_limit,IF(M35="Yes",1,2),"")),""))</f>
        <v/>
      </c>
      <c r="BC35" s="67" t="str">
        <f>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IF(OR(X35="",VLOOKUP(X$1,Services!$A$1:$B$22,2,0)="Exclude"),"",IF($D35=1,IF(OR(price_limit="",price_limit="No Limit"),IF(X35="Yes",1,2),IF(SUMIFS(WhatIf!$G:$G,WhatIf!$A:$A,X$1,WhatIf!$B:$B,X35)&lt;=price_limit,IF(X35="Yes",1,2),"")),""))</f>
        <v/>
      </c>
      <c r="BN35" s="3">
        <f t="shared" si="6"/>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322</v>
      </c>
      <c r="B36" s="4" t="s">
        <v>550</v>
      </c>
      <c r="C36" s="4" t="s">
        <v>207</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5"/>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6"/>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323</v>
      </c>
      <c r="B37" s="4" t="s">
        <v>551</v>
      </c>
      <c r="C37" s="4" t="s">
        <v>207</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5"/>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6"/>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324</v>
      </c>
      <c r="B38" s="4" t="s">
        <v>794</v>
      </c>
      <c r="C38" s="4" t="s">
        <v>207</v>
      </c>
      <c r="D38" s="3" t="str">
        <f t="shared" ca="1" si="8"/>
        <v/>
      </c>
      <c r="F38" s="5" t="s">
        <v>793</v>
      </c>
      <c r="G38" s="5" t="s">
        <v>793</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5"/>
        <v/>
      </c>
      <c r="AT38" s="67" t="str">
        <f>IF(OR(E38="",VLOOKUP(E$1,Services!$A$1:$B$22,2,0)="Exclude"),"",IF($D38=1,IF(OR(price_limit="",price_limit="No Limit"),IF(E38="Yes",1,2),IF(SUMIFS(WhatIf!$G:$G,WhatIf!$A:$A,E$1,WhatIf!$B:$B,E38)&lt;=price_limit,IF(E38="Yes",1,2),"")),""))</f>
        <v/>
      </c>
      <c r="AU38" s="67" t="str">
        <f ca="1">IF(OR(F38="",VLOOKUP(F$1,Services!$A$1:$B$22,2,0)="Exclude"),"",IF($D38=1,IF(OR(price_limit="",price_limit="No Limit"),IF(F38="Yes",1,2),IF(SUMIFS(WhatIf!$G:$G,WhatIf!$A:$A,F$1,WhatIf!$B:$B,F38)&lt;=price_limit,IF(F38="Yes",1,2),"")),""))</f>
        <v/>
      </c>
      <c r="AV38" s="67" t="str">
        <f ca="1">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 ca="1">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6"/>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91</v>
      </c>
      <c r="B39" s="4" t="s">
        <v>546</v>
      </c>
      <c r="C39" s="4" t="s">
        <v>207</v>
      </c>
      <c r="D39" s="3" t="str">
        <f t="shared" ca="1" si="8"/>
        <v/>
      </c>
      <c r="F39" s="5" t="s">
        <v>793</v>
      </c>
      <c r="G39" s="5" t="s">
        <v>793</v>
      </c>
      <c r="H39" s="6"/>
      <c r="I39" s="6"/>
      <c r="O39" s="6"/>
      <c r="Q39" s="6" t="s">
        <v>305</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5"/>
        <v/>
      </c>
      <c r="AT39" s="67" t="str">
        <f>IF(OR(E39="",VLOOKUP(E$1,Services!$A$1:$B$22,2,0)="Exclude"),"",IF($D39=1,IF(OR(price_limit="",price_limit="No Limit"),IF(E39="Yes",1,2),IF(SUMIFS(WhatIf!$G:$G,WhatIf!$A:$A,E$1,WhatIf!$B:$B,E39)&lt;=price_limit,IF(E39="Yes",1,2),"")),""))</f>
        <v/>
      </c>
      <c r="AU39" s="67" t="str">
        <f ca="1">IF(OR(F39="",VLOOKUP(F$1,Services!$A$1:$B$22,2,0)="Exclude"),"",IF($D39=1,IF(OR(price_limit="",price_limit="No Limit"),IF(F39="Yes",1,2),IF(SUMIFS(WhatIf!$G:$G,WhatIf!$A:$A,F$1,WhatIf!$B:$B,F39)&lt;=price_limit,IF(F39="Yes",1,2),"")),""))</f>
        <v/>
      </c>
      <c r="AV39" s="67" t="str">
        <f ca="1">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6"/>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325</v>
      </c>
      <c r="B40" s="4" t="s">
        <v>237</v>
      </c>
      <c r="C40" s="4" t="s">
        <v>207</v>
      </c>
      <c r="D40" s="3" t="str">
        <f t="shared" ca="1" si="8"/>
        <v/>
      </c>
      <c r="F40" s="5" t="s">
        <v>793</v>
      </c>
      <c r="G40" s="5" t="s">
        <v>793</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5"/>
        <v/>
      </c>
      <c r="AT40" s="67" t="str">
        <f>IF(OR(E40="",VLOOKUP(E$1,Services!$A$1:$B$22,2,0)="Exclude"),"",IF($D40=1,IF(OR(price_limit="",price_limit="No Limit"),IF(E40="Yes",1,2),IF(SUMIFS(WhatIf!$G:$G,WhatIf!$A:$A,E$1,WhatIf!$B:$B,E40)&lt;=price_limit,IF(E40="Yes",1,2),"")),""))</f>
        <v/>
      </c>
      <c r="AU40" s="67" t="str">
        <f ca="1">IF(OR(F40="",VLOOKUP(F$1,Services!$A$1:$B$22,2,0)="Exclude"),"",IF($D40=1,IF(OR(price_limit="",price_limit="No Limit"),IF(F40="Yes",1,2),IF(SUMIFS(WhatIf!$G:$G,WhatIf!$A:$A,F$1,WhatIf!$B:$B,F40)&lt;=price_limit,IF(F40="Yes",1,2),"")),""))</f>
        <v/>
      </c>
      <c r="AV40" s="67" t="str">
        <f ca="1">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6"/>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92</v>
      </c>
      <c r="B41" s="4" t="s">
        <v>545</v>
      </c>
      <c r="C41" s="4" t="s">
        <v>207</v>
      </c>
      <c r="D41" s="3" t="str">
        <f t="shared" ca="1" si="8"/>
        <v/>
      </c>
      <c r="F41" s="5" t="s">
        <v>793</v>
      </c>
      <c r="G41" s="5" t="s">
        <v>793</v>
      </c>
      <c r="H41" s="6"/>
      <c r="I41" s="6"/>
      <c r="O41" s="6"/>
      <c r="P41" s="174"/>
      <c r="Q41" s="6" t="s">
        <v>806</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5"/>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 ca="1">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6"/>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933</v>
      </c>
      <c r="C42" s="4" t="s">
        <v>450</v>
      </c>
      <c r="D42" s="3" t="str">
        <f t="shared" ca="1" si="8"/>
        <v/>
      </c>
      <c r="R42" s="5" t="s">
        <v>930</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5"/>
        <v/>
      </c>
      <c r="AT42" s="67" t="str">
        <f>IF(OR(E42="",VLOOKUP(E$1,Services!$A$1:$B$22,2,0)="Exclude"),"",IF($D42=1,IF(OR(price_limit="",price_limit="No Limit"),IF(E42="Yes",1,2),IF(SUMIFS(WhatIf!$G:$G,WhatIf!$A:$A,E$1,WhatIf!$B:$B,E42)&lt;=price_limit,IF(E42="Yes",1,2),"")),""))</f>
        <v/>
      </c>
      <c r="AU42" s="67" t="str">
        <f>IF(OR(F42="",VLOOKUP(F$1,Services!$A$1:$B$22,2,0)="Exclude"),"",IF($D42=1,IF(OR(price_limit="",price_limit="No Limit"),IF(F42="Yes",1,2),IF(SUMIFS(WhatIf!$G:$G,WhatIf!$A:$A,F$1,WhatIf!$B:$B,F42)&lt;=price_limit,IF(F42="Yes",1,2),"")),""))</f>
        <v/>
      </c>
      <c r="AV42" s="67" t="str">
        <f>IF(OR(G42="",VLOOKUP(G$1,Services!$A$1:$B$22,2,0)="Exclude"),"",IF($D42=1,IF(OR(price_limit="",price_limit="No Limit"),IF(G42="Yes",1,2),IF(SUMIFS(WhatIf!$G:$G,WhatIf!$A:$A,G$1,WhatIf!$B:$B,G42)&lt;=price_limit,IF(G42="Yes",1,2),"")),""))</f>
        <v/>
      </c>
      <c r="AW42" s="67" t="str">
        <f>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6"/>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10</v>
      </c>
      <c r="B43" s="4" t="s">
        <v>237</v>
      </c>
      <c r="C43" s="4" t="s">
        <v>280</v>
      </c>
      <c r="D43" s="3" t="str">
        <f t="shared" ca="1" si="8"/>
        <v/>
      </c>
      <c r="E43" s="5" t="s">
        <v>1</v>
      </c>
      <c r="F43" s="5" t="s">
        <v>499</v>
      </c>
      <c r="G43" s="5" t="s">
        <v>1</v>
      </c>
      <c r="H43" s="5" t="s">
        <v>1</v>
      </c>
      <c r="I43" s="5" t="s">
        <v>1</v>
      </c>
      <c r="J43" s="5" t="s">
        <v>1</v>
      </c>
      <c r="K43" s="5" t="s">
        <v>1</v>
      </c>
      <c r="L43" s="5" t="s">
        <v>1</v>
      </c>
      <c r="M43" s="5" t="s">
        <v>1</v>
      </c>
      <c r="O43" s="6"/>
      <c r="P43" s="6"/>
      <c r="Q43" s="6"/>
      <c r="R43" s="6" t="s">
        <v>1</v>
      </c>
      <c r="S43" s="5" t="s">
        <v>1</v>
      </c>
      <c r="V43" s="5" t="s">
        <v>1</v>
      </c>
      <c r="X43" s="5"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5"/>
        <v/>
      </c>
      <c r="AT43" s="67" t="str">
        <f ca="1">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 ca="1">IF(OR(I43="",VLOOKUP(I$1,Services!$A$1:$B$22,2,0)="Exclude"),"",IF($D43=1,IF(OR(price_limit="",price_limit="No Limit"),IF(I43="Yes",1,2),IF(SUMIFS(WhatIf!$G:$G,WhatIf!$A:$A,I$1,WhatIf!$B:$B,I43)&lt;=price_limit,IF(I43="Yes",1,2),"")),""))</f>
        <v/>
      </c>
      <c r="AY43" s="67" t="str">
        <f ca="1">IF(OR(J43="",VLOOKUP(J$1,Services!$A$1:$B$22,2,0)="Exclude"),"",IF($D43=1,IF(OR(price_limit="",price_limit="No Limit"),IF(J43="Yes",1,2),IF(SUMIFS(WhatIf!$G:$G,WhatIf!$A:$A,J$1,WhatIf!$B:$B,J43)&lt;=price_limit,IF(J43="Yes",1,2),"")),""))</f>
        <v/>
      </c>
      <c r="AZ43" s="67" t="str">
        <f ca="1">IF(OR(K43="",VLOOKUP(K$1,Services!$A$1:$B$22,2,0)="Exclude"),"",IF($D43=1,IF(OR(price_limit="",price_limit="No Limit"),IF(K43="Yes",1,2),IF(SUMIFS(WhatIf!$G:$G,WhatIf!$A:$A,K$1,WhatIf!$B:$B,K43)&lt;=price_limit,IF(K43="Yes",1,2),"")),""))</f>
        <v/>
      </c>
      <c r="BA43" s="67" t="str">
        <f ca="1">IF(OR(L43="",VLOOKUP(L$1,Services!$A$1:$B$22,2,0)="Exclude"),"",IF($D43=1,IF(OR(price_limit="",price_limit="No Limit"),IF(L43="Yes",1,2),IF(SUMIFS(WhatIf!$G:$G,WhatIf!$A:$A,L$1,WhatIf!$B:$B,L43)&lt;=price_limit,IF(L43="Yes",1,2),"")),""))</f>
        <v/>
      </c>
      <c r="BB43" s="67" t="str">
        <f ca="1">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 ca="1">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 ca="1">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 ca="1">IF(OR(X43="",VLOOKUP(X$1,Services!$A$1:$B$22,2,0)="Exclude"),"",IF($D43=1,IF(OR(price_limit="",price_limit="No Limit"),IF(X43="Yes",1,2),IF(SUMIFS(WhatIf!$G:$G,WhatIf!$A:$A,X$1,WhatIf!$B:$B,X43)&lt;=price_limit,IF(X43="Yes",1,2),"")),""))</f>
        <v/>
      </c>
      <c r="BN43" s="3">
        <f t="shared" si="6"/>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93</v>
      </c>
      <c r="B44" s="4" t="s">
        <v>237</v>
      </c>
      <c r="C44" s="4" t="s">
        <v>280</v>
      </c>
      <c r="D44" s="3" t="str">
        <f t="shared" ca="1" si="8"/>
        <v/>
      </c>
      <c r="E44" s="5" t="s">
        <v>1</v>
      </c>
      <c r="H44" s="6"/>
      <c r="I44" s="6"/>
      <c r="L44" s="5" t="s">
        <v>1</v>
      </c>
      <c r="M44" s="5" t="s">
        <v>1</v>
      </c>
      <c r="O44" s="6"/>
      <c r="P44" s="6"/>
      <c r="Q44" s="6"/>
      <c r="R44" s="6" t="s">
        <v>807</v>
      </c>
      <c r="X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5"/>
        <v/>
      </c>
      <c r="AT44" s="67" t="str">
        <f ca="1">IF(OR(E44="",VLOOKUP(E$1,Services!$A$1:$B$22,2,0)="Exclude"),"",IF($D44=1,IF(OR(price_limit="",price_limit="No Limit"),IF(E44="Yes",1,2),IF(SUMIFS(WhatIf!$G:$G,WhatIf!$A:$A,E$1,WhatIf!$B:$B,E44)&lt;=price_limit,IF(E44="Yes",1,2),"")),""))</f>
        <v/>
      </c>
      <c r="AU44" s="67" t="str">
        <f>IF(OR(F44="",VLOOKUP(F$1,Services!$A$1:$B$22,2,0)="Exclude"),"",IF($D44=1,IF(OR(price_limit="",price_limit="No Limit"),IF(F44="Yes",1,2),IF(SUMIFS(WhatIf!$G:$G,WhatIf!$A:$A,F$1,WhatIf!$B:$B,F44)&lt;=price_limit,IF(F44="Yes",1,2),"")),""))</f>
        <v/>
      </c>
      <c r="AV44" s="67" t="str">
        <f>IF(OR(G44="",VLOOKUP(G$1,Services!$A$1:$B$22,2,0)="Exclude"),"",IF($D44=1,IF(OR(price_limit="",price_limit="No Limit"),IF(G44="Yes",1,2),IF(SUMIFS(WhatIf!$G:$G,WhatIf!$A:$A,G$1,WhatIf!$B:$B,G44)&lt;=price_limit,IF(G44="Yes",1,2),"")),""))</f>
        <v/>
      </c>
      <c r="AW44" s="67" t="str">
        <f>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 ca="1">IF(OR(L44="",VLOOKUP(L$1,Services!$A$1:$B$22,2,0)="Exclude"),"",IF($D44=1,IF(OR(price_limit="",price_limit="No Limit"),IF(L44="Yes",1,2),IF(SUMIFS(WhatIf!$G:$G,WhatIf!$A:$A,L$1,WhatIf!$B:$B,L44)&lt;=price_limit,IF(L44="Yes",1,2),"")),""))</f>
        <v/>
      </c>
      <c r="BB44" s="67" t="str">
        <f ca="1">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 ca="1">IF(OR(X44="",VLOOKUP(X$1,Services!$A$1:$B$22,2,0)="Exclude"),"",IF($D44=1,IF(OR(price_limit="",price_limit="No Limit"),IF(X44="Yes",1,2),IF(SUMIFS(WhatIf!$G:$G,WhatIf!$A:$A,X$1,WhatIf!$B:$B,X44)&lt;=price_limit,IF(X44="Yes",1,2),"")),""))</f>
        <v/>
      </c>
      <c r="BN44" s="3">
        <f t="shared" si="6"/>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166</v>
      </c>
      <c r="B45" s="4" t="s">
        <v>237</v>
      </c>
      <c r="C45" s="4" t="s">
        <v>447</v>
      </c>
      <c r="D45" s="3" t="str">
        <f t="shared" ca="1" si="8"/>
        <v/>
      </c>
      <c r="H45" s="6"/>
      <c r="I45" s="6"/>
      <c r="O45" s="6"/>
      <c r="P45" s="6"/>
      <c r="Q45" s="6"/>
      <c r="R45" s="6" t="s">
        <v>807</v>
      </c>
      <c r="X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5"/>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 ca="1">IF(OR(X45="",VLOOKUP(X$1,Services!$A$1:$B$22,2,0)="Exclude"),"",IF($D45=1,IF(OR(price_limit="",price_limit="No Limit"),IF(X45="Yes",1,2),IF(SUMIFS(WhatIf!$G:$G,WhatIf!$A:$A,X$1,WhatIf!$B:$B,X45)&lt;=price_limit,IF(X45="Yes",1,2),"")),""))</f>
        <v/>
      </c>
      <c r="BN45" s="3">
        <f t="shared" si="6"/>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x14ac:dyDescent="0.3">
      <c r="A46" s="19" t="s">
        <v>167</v>
      </c>
      <c r="B46" s="4" t="s">
        <v>237</v>
      </c>
      <c r="C46" s="4" t="s">
        <v>447</v>
      </c>
      <c r="D46" s="3" t="str">
        <f t="shared" ca="1" si="8"/>
        <v/>
      </c>
      <c r="H46" s="6"/>
      <c r="I46" s="6"/>
      <c r="O46" s="6"/>
      <c r="P46" s="6"/>
      <c r="Q46" s="6"/>
      <c r="R46" s="6" t="s">
        <v>807</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5"/>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6"/>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24.9" x14ac:dyDescent="0.3">
      <c r="A47" s="19" t="s">
        <v>11</v>
      </c>
      <c r="B47" s="4" t="s">
        <v>283</v>
      </c>
      <c r="C47" s="4" t="s">
        <v>448</v>
      </c>
      <c r="D47" s="3" t="str">
        <f t="shared" ca="1" si="8"/>
        <v/>
      </c>
      <c r="I47" s="5" t="s">
        <v>1</v>
      </c>
      <c r="K47" s="5" t="s">
        <v>1</v>
      </c>
      <c r="L47" s="5" t="s">
        <v>1</v>
      </c>
      <c r="M47" s="5" t="s">
        <v>1</v>
      </c>
      <c r="O47" s="6" t="s">
        <v>1</v>
      </c>
      <c r="P47" s="6" t="s">
        <v>1</v>
      </c>
      <c r="Q47" s="6" t="s">
        <v>305</v>
      </c>
      <c r="R47" s="6" t="s">
        <v>1</v>
      </c>
      <c r="V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5"/>
        <v/>
      </c>
      <c r="AT47" s="67" t="str">
        <f>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 ca="1">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 ca="1">IF(OR(K47="",VLOOKUP(K$1,Services!$A$1:$B$22,2,0)="Exclude"),"",IF($D47=1,IF(OR(price_limit="",price_limit="No Limit"),IF(K47="Yes",1,2),IF(SUMIFS(WhatIf!$G:$G,WhatIf!$A:$A,K$1,WhatIf!$B:$B,K47)&lt;=price_limit,IF(K47="Yes",1,2),"")),""))</f>
        <v/>
      </c>
      <c r="BA47" s="67" t="str">
        <f ca="1">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IF(OR(N47="",VLOOKUP(N$1,Services!$A$1:$B$22,2,0)="Exclude"),"",IF($D47=1,IF(OR(price_limit="",price_limit="No Limit"),IF(N47="Yes",1,2),IF(SUMIFS(WhatIf!$G:$G,WhatIf!$A:$A,N$1,WhatIf!$B:$B,N47)&lt;=price_limit,IF(N47="Yes",1,2),"")),""))</f>
        <v/>
      </c>
      <c r="BD47" s="67" t="str">
        <f ca="1">IF(OR(O47="",VLOOKUP(O$1,Services!$A$1:$B$22,2,0)="Exclude"),"",IF($D47=1,IF(OR(price_limit="",price_limit="No Limit"),IF(O47="Yes",1,2),IF(SUMIFS(WhatIf!$G:$G,WhatIf!$A:$A,O$1,WhatIf!$B:$B,O47)&lt;=price_limit,IF(O47="Yes",1,2),"")),""))</f>
        <v/>
      </c>
      <c r="BE47" s="67" t="str">
        <f ca="1">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 ca="1">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IF(OR(X47="",VLOOKUP(X$1,Services!$A$1:$B$22,2,0)="Exclude"),"",IF($D47=1,IF(OR(price_limit="",price_limit="No Limit"),IF(X47="Yes",1,2),IF(SUMIFS(WhatIf!$G:$G,WhatIf!$A:$A,X$1,WhatIf!$B:$B,X47)&lt;=price_limit,IF(X47="Yes",1,2),"")),""))</f>
        <v/>
      </c>
      <c r="BN47" s="3">
        <f t="shared" si="6"/>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12.45" customHeight="1" x14ac:dyDescent="0.3">
      <c r="A48" s="19" t="s">
        <v>12</v>
      </c>
      <c r="B48" s="4" t="s">
        <v>240</v>
      </c>
      <c r="C48" s="4" t="s">
        <v>214</v>
      </c>
      <c r="D48" s="3" t="str">
        <f t="shared" ca="1" si="8"/>
        <v/>
      </c>
      <c r="F48" s="5" t="s">
        <v>1</v>
      </c>
      <c r="G48" s="5" t="s">
        <v>1</v>
      </c>
      <c r="J48" s="5" t="s">
        <v>1</v>
      </c>
      <c r="K48" s="5" t="s">
        <v>1</v>
      </c>
      <c r="L48" s="5" t="s">
        <v>1</v>
      </c>
      <c r="M48" s="5" t="s">
        <v>1</v>
      </c>
      <c r="O48" s="6"/>
      <c r="P48" s="6"/>
      <c r="Q48" s="6"/>
      <c r="R48" s="6"/>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5"/>
        <v/>
      </c>
      <c r="AT48" s="67" t="str">
        <f>IF(OR(E48="",VLOOKUP(E$1,Services!$A$1:$B$22,2,0)="Exclude"),"",IF($D48=1,IF(OR(price_limit="",price_limit="No Limit"),IF(E48="Yes",1,2),IF(SUMIFS(WhatIf!$G:$G,WhatIf!$A:$A,E$1,WhatIf!$B:$B,E48)&lt;=price_limit,IF(E48="Yes",1,2),"")),""))</f>
        <v/>
      </c>
      <c r="AU48" s="67" t="str">
        <f ca="1">IF(OR(F48="",VLOOKUP(F$1,Services!$A$1:$B$22,2,0)="Exclude"),"",IF($D48=1,IF(OR(price_limit="",price_limit="No Limit"),IF(F48="Yes",1,2),IF(SUMIFS(WhatIf!$G:$G,WhatIf!$A:$A,F$1,WhatIf!$B:$B,F48)&lt;=price_limit,IF(F48="Yes",1,2),"")),""))</f>
        <v/>
      </c>
      <c r="AV48" s="67" t="str">
        <f ca="1">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 ca="1">IF(OR(J48="",VLOOKUP(J$1,Services!$A$1:$B$22,2,0)="Exclude"),"",IF($D48=1,IF(OR(price_limit="",price_limit="No Limit"),IF(J48="Yes",1,2),IF(SUMIFS(WhatIf!$G:$G,WhatIf!$A:$A,J$1,WhatIf!$B:$B,J48)&lt;=price_limit,IF(J48="Yes",1,2),"")),""))</f>
        <v/>
      </c>
      <c r="AZ48" s="67" t="str">
        <f ca="1">IF(OR(K48="",VLOOKUP(K$1,Services!$A$1:$B$22,2,0)="Exclude"),"",IF($D48=1,IF(OR(price_limit="",price_limit="No Limit"),IF(K48="Yes",1,2),IF(SUMIFS(WhatIf!$G:$G,WhatIf!$A:$A,K$1,WhatIf!$B:$B,K48)&lt;=price_limit,IF(K48="Yes",1,2),"")),""))</f>
        <v/>
      </c>
      <c r="BA48" s="67" t="str">
        <f ca="1">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6"/>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25.75" customHeight="1" x14ac:dyDescent="0.3">
      <c r="A49" s="19" t="s">
        <v>531</v>
      </c>
      <c r="C49" s="4" t="s">
        <v>206</v>
      </c>
      <c r="D49" s="3" t="str">
        <f t="shared" ca="1" si="8"/>
        <v/>
      </c>
      <c r="F49" s="5" t="s">
        <v>892</v>
      </c>
      <c r="G49" s="5" t="s">
        <v>892</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5"/>
        <v/>
      </c>
      <c r="AT49" s="67" t="str">
        <f>IF(OR(E49="",VLOOKUP(E$1,Services!$A$1:$B$22,2,0)="Exclude"),"",IF($D49=1,IF(OR(price_limit="",price_limit="No Limit"),IF(E49="Yes",1,2),IF(SUMIFS(WhatIf!$G:$G,WhatIf!$A:$A,E$1,WhatIf!$B:$B,E49)&lt;=price_limit,IF(E49="Yes",1,2),"")),""))</f>
        <v/>
      </c>
      <c r="AU49" s="67" t="str">
        <f ca="1">IF(OR(F49="",VLOOKUP(F$1,Services!$A$1:$B$22,2,0)="Exclude"),"",IF($D49=1,IF(OR(price_limit="",price_limit="No Limit"),IF(F49="Yes",1,2),IF(SUMIFS(WhatIf!$G:$G,WhatIf!$A:$A,F$1,WhatIf!$B:$B,F49)&lt;=price_limit,IF(F49="Yes",1,2),"")),""))</f>
        <v/>
      </c>
      <c r="AV49" s="67" t="str">
        <f ca="1">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IF(OR(X49="",VLOOKUP(X$1,Services!$A$1:$B$22,2,0)="Exclude"),"",IF($D49=1,IF(OR(price_limit="",price_limit="No Limit"),IF(X49="Yes",1,2),IF(SUMIFS(WhatIf!$G:$G,WhatIf!$A:$A,X$1,WhatIf!$B:$B,X49)&lt;=price_limit,IF(X49="Yes",1,2),"")),""))</f>
        <v/>
      </c>
      <c r="BN49" s="3">
        <f t="shared" si="6"/>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x14ac:dyDescent="0.3">
      <c r="A50" s="19" t="s">
        <v>13</v>
      </c>
      <c r="B50" s="4" t="s">
        <v>237</v>
      </c>
      <c r="C50" s="4" t="s">
        <v>443</v>
      </c>
      <c r="D50" s="3" t="str">
        <f t="shared" ca="1" si="8"/>
        <v/>
      </c>
      <c r="F50" s="5" t="s">
        <v>497</v>
      </c>
      <c r="G50" s="5" t="s">
        <v>497</v>
      </c>
      <c r="H50" s="5" t="s">
        <v>1</v>
      </c>
      <c r="I50" s="5" t="s">
        <v>1</v>
      </c>
      <c r="M50" s="5" t="s">
        <v>1</v>
      </c>
      <c r="N50" s="5" t="s">
        <v>1</v>
      </c>
      <c r="O50" s="6"/>
      <c r="P50" s="6" t="s">
        <v>1</v>
      </c>
      <c r="Q50" s="6" t="s">
        <v>306</v>
      </c>
      <c r="R50" s="6" t="s">
        <v>807</v>
      </c>
      <c r="S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5"/>
        <v/>
      </c>
      <c r="AT50" s="67" t="str">
        <f>IF(OR(E50="",VLOOKUP(E$1,Services!$A$1:$B$22,2,0)="Exclude"),"",IF($D50=1,IF(OR(price_limit="",price_limit="No Limit"),IF(E50="Yes",1,2),IF(SUMIFS(WhatIf!$G:$G,WhatIf!$A:$A,E$1,WhatIf!$B:$B,E50)&lt;=price_limit,IF(E50="Yes",1,2),"")),""))</f>
        <v/>
      </c>
      <c r="AU50" s="67" t="str">
        <f ca="1">IF(OR(F50="",VLOOKUP(F$1,Services!$A$1:$B$22,2,0)="Exclude"),"",IF($D50=1,IF(OR(price_limit="",price_limit="No Limit"),IF(F50="Yes",1,2),IF(SUMIFS(WhatIf!$G:$G,WhatIf!$A:$A,F$1,WhatIf!$B:$B,F50)&lt;=price_limit,IF(F50="Yes",1,2),"")),""))</f>
        <v/>
      </c>
      <c r="AV50" s="67" t="str">
        <f ca="1">IF(OR(G50="",VLOOKUP(G$1,Services!$A$1:$B$22,2,0)="Exclude"),"",IF($D50=1,IF(OR(price_limit="",price_limit="No Limit"),IF(G50="Yes",1,2),IF(SUMIFS(WhatIf!$G:$G,WhatIf!$A:$A,G$1,WhatIf!$B:$B,G50)&lt;=price_limit,IF(G50="Yes",1,2),"")),""))</f>
        <v/>
      </c>
      <c r="AW50" s="67" t="str">
        <f ca="1">IF(OR(H50="",VLOOKUP(H$1,Services!$A$1:$B$22,2,0)="Exclude"),"",IF($D50=1,IF(OR(price_limit="",price_limit="No Limit"),IF(H50="Yes",1,2),IF(SUMIFS(WhatIf!$G:$G,WhatIf!$A:$A,H$1,WhatIf!$B:$B,H50)&lt;=price_limit,IF(H50="Yes",1,2),"")),""))</f>
        <v/>
      </c>
      <c r="AX50" s="67" t="str">
        <f ca="1">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 ca="1">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6"/>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14</v>
      </c>
      <c r="B51" s="4" t="s">
        <v>237</v>
      </c>
      <c r="C51" s="4" t="s">
        <v>198</v>
      </c>
      <c r="D51" s="3" t="str">
        <f t="shared" ca="1" si="8"/>
        <v/>
      </c>
      <c r="G51" s="5" t="s">
        <v>1</v>
      </c>
      <c r="H51" s="5" t="s">
        <v>1</v>
      </c>
      <c r="I51" s="5" t="s">
        <v>1</v>
      </c>
      <c r="J51" s="5" t="s">
        <v>1</v>
      </c>
      <c r="K51" s="5" t="s">
        <v>1</v>
      </c>
      <c r="L51" s="5" t="s">
        <v>1</v>
      </c>
      <c r="M51" s="5" t="s">
        <v>1</v>
      </c>
      <c r="N51" s="5" t="s">
        <v>1</v>
      </c>
      <c r="O51" s="6" t="s">
        <v>1</v>
      </c>
      <c r="P51" s="175" t="s">
        <v>1</v>
      </c>
      <c r="Q51" s="6" t="s">
        <v>1</v>
      </c>
      <c r="R51" s="6"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5"/>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 ca="1">IF(OR(I51="",VLOOKUP(I$1,Services!$A$1:$B$22,2,0)="Exclude"),"",IF($D51=1,IF(OR(price_limit="",price_limit="No Limit"),IF(I51="Yes",1,2),IF(SUMIFS(WhatIf!$G:$G,WhatIf!$A:$A,I$1,WhatIf!$B:$B,I51)&lt;=price_limit,IF(I51="Yes",1,2),"")),""))</f>
        <v/>
      </c>
      <c r="AY51" s="67" t="str">
        <f ca="1">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 ca="1">IF(OR(O51="",VLOOKUP(O$1,Services!$A$1:$B$22,2,0)="Exclude"),"",IF($D51=1,IF(OR(price_limit="",price_limit="No Limit"),IF(O51="Yes",1,2),IF(SUMIFS(WhatIf!$G:$G,WhatIf!$A:$A,O$1,WhatIf!$B:$B,O51)&lt;=price_limit,IF(O51="Yes",1,2),"")),""))</f>
        <v/>
      </c>
      <c r="BE51" s="67" t="str">
        <f ca="1">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 ca="1">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IF(OR(X51="",VLOOKUP(X$1,Services!$A$1:$B$22,2,0)="Exclude"),"",IF($D51=1,IF(OR(price_limit="",price_limit="No Limit"),IF(X51="Yes",1,2),IF(SUMIFS(WhatIf!$G:$G,WhatIf!$A:$A,X$1,WhatIf!$B:$B,X51)&lt;=price_limit,IF(X51="Yes",1,2),"")),""))</f>
        <v/>
      </c>
      <c r="BN51" s="3">
        <f t="shared" si="6"/>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638</v>
      </c>
      <c r="C52" s="4" t="s">
        <v>280</v>
      </c>
      <c r="D52" s="3" t="str">
        <f t="shared" ca="1" si="8"/>
        <v/>
      </c>
      <c r="T52" s="5" t="s">
        <v>244</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5"/>
        <v/>
      </c>
      <c r="AT52" s="67" t="str">
        <f>IF(OR(E52="",VLOOKUP(E$1,Services!$A$1:$B$22,2,0)="Exclude"),"",IF($D52=1,IF(OR(price_limit="",price_limit="No Limit"),IF(E52="Yes",1,2),IF(SUMIFS(WhatIf!$G:$G,WhatIf!$A:$A,E$1,WhatIf!$B:$B,E52)&lt;=price_limit,IF(E52="Yes",1,2),"")),""))</f>
        <v/>
      </c>
      <c r="AU52" s="67" t="str">
        <f>IF(OR(F52="",VLOOKUP(F$1,Services!$A$1:$B$22,2,0)="Exclude"),"",IF($D52=1,IF(OR(price_limit="",price_limit="No Limit"),IF(F52="Yes",1,2),IF(SUMIFS(WhatIf!$G:$G,WhatIf!$A:$A,F$1,WhatIf!$B:$B,F52)&lt;=price_limit,IF(F52="Yes",1,2),"")),""))</f>
        <v/>
      </c>
      <c r="AV52" s="67" t="str">
        <f>IF(OR(G52="",VLOOKUP(G$1,Services!$A$1:$B$22,2,0)="Exclude"),"",IF($D52=1,IF(OR(price_limit="",price_limit="No Limit"),IF(G52="Yes",1,2),IF(SUMIFS(WhatIf!$G:$G,WhatIf!$A:$A,G$1,WhatIf!$B:$B,G52)&lt;=price_limit,IF(G52="Yes",1,2),"")),""))</f>
        <v/>
      </c>
      <c r="AW52" s="67" t="str">
        <f>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 ca="1">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6"/>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248</v>
      </c>
      <c r="B53" s="4" t="s">
        <v>237</v>
      </c>
      <c r="C53" s="4" t="s">
        <v>206</v>
      </c>
      <c r="D53" s="3" t="str">
        <f t="shared" ca="1" si="8"/>
        <v/>
      </c>
      <c r="H53" s="5" t="s">
        <v>282</v>
      </c>
      <c r="I53" s="5" t="s">
        <v>282</v>
      </c>
      <c r="J53" s="5" t="s">
        <v>282</v>
      </c>
      <c r="K53" s="5" t="s">
        <v>282</v>
      </c>
      <c r="L53" s="5" t="s">
        <v>282</v>
      </c>
      <c r="M53" s="5" t="s">
        <v>282</v>
      </c>
      <c r="N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5"/>
        <v/>
      </c>
      <c r="AT53" s="67" t="str">
        <f>IF(OR(E53="",VLOOKUP(E$1,Services!$A$1:$B$22,2,0)="Exclude"),"",IF($D53=1,IF(OR(price_limit="",price_limit="No Limit"),IF(E53="Yes",1,2),IF(SUMIFS(WhatIf!$G:$G,WhatIf!$A:$A,E$1,WhatIf!$B:$B,E53)&lt;=price_limit,IF(E53="Yes",1,2),"")),""))</f>
        <v/>
      </c>
      <c r="AU53" s="67" t="str">
        <f>IF(OR(F53="",VLOOKUP(F$1,Services!$A$1:$B$22,2,0)="Exclude"),"",IF($D53=1,IF(OR(price_limit="",price_limit="No Limit"),IF(F53="Yes",1,2),IF(SUMIFS(WhatIf!$G:$G,WhatIf!$A:$A,F$1,WhatIf!$B:$B,F53)&lt;=price_limit,IF(F53="Yes",1,2),"")),""))</f>
        <v/>
      </c>
      <c r="AV53" s="67" t="str">
        <f>IF(OR(G53="",VLOOKUP(G$1,Services!$A$1:$B$22,2,0)="Exclude"),"",IF($D53=1,IF(OR(price_limit="",price_limit="No Limit"),IF(G53="Yes",1,2),IF(SUMIFS(WhatIf!$G:$G,WhatIf!$A:$A,G$1,WhatIf!$B:$B,G53)&lt;=price_limit,IF(G53="Yes",1,2),"")),""))</f>
        <v/>
      </c>
      <c r="AW53" s="67" t="str">
        <f ca="1">IF(OR(H53="",VLOOKUP(H$1,Services!$A$1:$B$22,2,0)="Exclude"),"",IF($D53=1,IF(OR(price_limit="",price_limit="No Limit"),IF(H53="Yes",1,2),IF(SUMIFS(WhatIf!$G:$G,WhatIf!$A:$A,H$1,WhatIf!$B:$B,H53)&lt;=price_limit,IF(H53="Yes",1,2),"")),""))</f>
        <v/>
      </c>
      <c r="AX53" s="67" t="str">
        <f ca="1">IF(OR(I53="",VLOOKUP(I$1,Services!$A$1:$B$22,2,0)="Exclude"),"",IF($D53=1,IF(OR(price_limit="",price_limit="No Limit"),IF(I53="Yes",1,2),IF(SUMIFS(WhatIf!$G:$G,WhatIf!$A:$A,I$1,WhatIf!$B:$B,I53)&lt;=price_limit,IF(I53="Yes",1,2),"")),""))</f>
        <v/>
      </c>
      <c r="AY53" s="67" t="str">
        <f ca="1">IF(OR(J53="",VLOOKUP(J$1,Services!$A$1:$B$22,2,0)="Exclude"),"",IF($D53=1,IF(OR(price_limit="",price_limit="No Limit"),IF(J53="Yes",1,2),IF(SUMIFS(WhatIf!$G:$G,WhatIf!$A:$A,J$1,WhatIf!$B:$B,J53)&lt;=price_limit,IF(J53="Yes",1,2),"")),""))</f>
        <v/>
      </c>
      <c r="AZ53" s="67" t="str">
        <f ca="1">IF(OR(K53="",VLOOKUP(K$1,Services!$A$1:$B$22,2,0)="Exclude"),"",IF($D53=1,IF(OR(price_limit="",price_limit="No Limit"),IF(K53="Yes",1,2),IF(SUMIFS(WhatIf!$G:$G,WhatIf!$A:$A,K$1,WhatIf!$B:$B,K53)&lt;=price_limit,IF(K53="Yes",1,2),"")),""))</f>
        <v/>
      </c>
      <c r="BA53" s="67" t="str">
        <f ca="1">IF(OR(L53="",VLOOKUP(L$1,Services!$A$1:$B$22,2,0)="Exclude"),"",IF($D53=1,IF(OR(price_limit="",price_limit="No Limit"),IF(L53="Yes",1,2),IF(SUMIFS(WhatIf!$G:$G,WhatIf!$A:$A,L$1,WhatIf!$B:$B,L53)&lt;=price_limit,IF(L53="Yes",1,2),"")),""))</f>
        <v/>
      </c>
      <c r="BB53" s="67" t="str">
        <f ca="1">IF(OR(M53="",VLOOKUP(M$1,Services!$A$1:$B$22,2,0)="Exclude"),"",IF($D53=1,IF(OR(price_limit="",price_limit="No Limit"),IF(M53="Yes",1,2),IF(SUMIFS(WhatIf!$G:$G,WhatIf!$A:$A,M$1,WhatIf!$B:$B,M53)&lt;=price_limit,IF(M53="Yes",1,2),"")),""))</f>
        <v/>
      </c>
      <c r="BC53" s="67" t="str">
        <f ca="1">IF(OR(N53="",VLOOKUP(N$1,Services!$A$1:$B$22,2,0)="Exclude"),"",IF($D53=1,IF(OR(price_limit="",price_limit="No Limit"),IF(N53="Yes",1,2),IF(SUMIFS(WhatIf!$G:$G,WhatIf!$A:$A,N$1,WhatIf!$B:$B,N53)&lt;=price_limit,IF(N53="Yes",1,2),"")),""))</f>
        <v/>
      </c>
      <c r="BD53" s="67" t="str">
        <f>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6"/>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x14ac:dyDescent="0.3">
      <c r="A54" s="19" t="s">
        <v>875</v>
      </c>
      <c r="C54" s="4" t="s">
        <v>206</v>
      </c>
      <c r="W54" s="5" t="s">
        <v>1</v>
      </c>
      <c r="Y54" s="3" t="str">
        <f>IF(AND($D54=1,ISNUMBER(MATCH(E$1&amp;E54&amp;"x",WhatIf!$H:$H,0))),1,"")</f>
        <v/>
      </c>
      <c r="Z54" s="3" t="str">
        <f>IF(AND($D54=1,ISNUMBER(MATCH(F$1&amp;F54&amp;"x",WhatIf!$H:$H,0))),1,"")</f>
        <v/>
      </c>
      <c r="AA54" s="3" t="str">
        <f>IF(AND($D54=1,ISNUMBER(MATCH(G$1&amp;G54&amp;"x",WhatIf!$H:$H,0))),1,"")</f>
        <v/>
      </c>
      <c r="AB54" s="3" t="str">
        <f>IF(AND($D54=1,ISNUMBER(MATCH(H$1&amp;H54&amp;"x",WhatIf!$H:$H,0))),1,"")</f>
        <v/>
      </c>
      <c r="AC54" s="3" t="str">
        <f>IF(AND($D54=1,ISNUMBER(MATCH(I$1&amp;I54&amp;"x",WhatIf!$H:$H,0))),1,"")</f>
        <v/>
      </c>
      <c r="AD54" s="3" t="str">
        <f>IF(AND($D54=1,ISNUMBER(MATCH(J$1&amp;J54&amp;"x",WhatIf!$H:$H,0))),1,"")</f>
        <v/>
      </c>
      <c r="AE54" s="3" t="str">
        <f>IF(AND($D54=1,ISNUMBER(MATCH(K$1&amp;K54&amp;"x",WhatIf!$H:$H,0))),1,"")</f>
        <v/>
      </c>
      <c r="AF54" s="3" t="str">
        <f>IF(AND($D54=1,ISNUMBER(MATCH(L$1&amp;L54&amp;"x",WhatIf!$H:$H,0))),1,"")</f>
        <v/>
      </c>
      <c r="AG54" s="3" t="str">
        <f>IF(AND($D54=1,ISNUMBER(MATCH(M$1&amp;M54&amp;"x",WhatIf!$H:$H,0))),1,"")</f>
        <v/>
      </c>
      <c r="AH54" s="3" t="str">
        <f>IF(AND($D54=1,ISNUMBER(MATCH(N$1&amp;N54&amp;"x",WhatIf!$H:$H,0))),1,"")</f>
        <v/>
      </c>
      <c r="AI54" s="3" t="str">
        <f>IF(AND($D54=1,ISNUMBER(MATCH(O$1&amp;O54&amp;"x",WhatIf!$H:$H,0))),1,"")</f>
        <v/>
      </c>
      <c r="AJ54" s="3" t="str">
        <f>IF(AND($D54=1,ISNUMBER(MATCH(P$1&amp;P54&amp;"x",WhatIf!$H:$H,0))),1,"")</f>
        <v/>
      </c>
      <c r="AK54" s="3" t="str">
        <f>IF(AND($D54=1,ISNUMBER(MATCH(Q$1&amp;Q54&amp;"x",WhatIf!$H:$H,0))),1,"")</f>
        <v/>
      </c>
      <c r="AL54" s="3" t="str">
        <f>IF(AND($D54=1,ISNUMBER(MATCH(R$1&amp;R54&amp;"x",WhatIf!$H:$H,0))),1,"")</f>
        <v/>
      </c>
      <c r="AM54" s="3" t="str">
        <f>IF(AND($D54=1,ISNUMBER(MATCH(S$1&amp;S54&amp;"x",WhatIf!$H:$H,0))),1,"")</f>
        <v/>
      </c>
      <c r="AN54" s="3" t="str">
        <f>IF(AND($D54=1,ISNUMBER(MATCH(T$1&amp;T54&amp;"x",WhatIf!$H:$H,0))),1,"")</f>
        <v/>
      </c>
      <c r="AO54" s="3" t="str">
        <f>IF(AND($D54=1,ISNUMBER(MATCH(U$1&amp;U54&amp;"x",WhatIf!$H:$H,0))),1,"")</f>
        <v/>
      </c>
      <c r="AP54" s="3" t="str">
        <f>IF(AND($D54=1,ISNUMBER(MATCH(V$1&amp;V54&amp;"x",WhatIf!$H:$H,0))),1,"")</f>
        <v/>
      </c>
      <c r="AQ54" s="3" t="str">
        <f>IF(AND($D54=1,ISNUMBER(MATCH(W$1&amp;W54&amp;"x",WhatIf!$H:$H,0))),1,"")</f>
        <v/>
      </c>
      <c r="AR54" s="3" t="str">
        <f>IF(AND($D54=1,ISNUMBER(MATCH(X$1&amp;X54&amp;"x",WhatIf!$H:$H,0))),1,"")</f>
        <v/>
      </c>
      <c r="AS54" s="3" t="str">
        <f t="shared" si="5"/>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IF(OR(G54="",VLOOKUP(G$1,Services!$A$1:$B$22,2,0)="Exclude"),"",IF($D54=1,IF(OR(price_limit="",price_limit="No Limit"),IF(G54="Yes",1,2),IF(SUMIFS(WhatIf!$G:$G,WhatIf!$A:$A,G$1,WhatIf!$B:$B,G54)&lt;=price_limit,IF(G54="Yes",1,2),"")),""))</f>
        <v/>
      </c>
      <c r="AW54" s="67" t="str">
        <f>IF(OR(H54="",VLOOKUP(H$1,Services!$A$1:$B$22,2,0)="Exclude"),"",IF($D54=1,IF(OR(price_limit="",price_limit="No Limit"),IF(H54="Yes",1,2),IF(SUMIFS(WhatIf!$G:$G,WhatIf!$A:$A,H$1,WhatIf!$B:$B,H54)&lt;=price_limit,IF(H54="Yes",1,2),"")),""))</f>
        <v/>
      </c>
      <c r="AX54" s="67" t="str">
        <f>IF(OR(I54="",VLOOKUP(I$1,Services!$A$1:$B$22,2,0)="Exclude"),"",IF($D54=1,IF(OR(price_limit="",price_limit="No Limit"),IF(I54="Yes",1,2),IF(SUMIFS(WhatIf!$G:$G,WhatIf!$A:$A,I$1,WhatIf!$B:$B,I54)&lt;=price_limit,IF(I54="Yes",1,2),"")),""))</f>
        <v/>
      </c>
      <c r="AY54" s="67" t="str">
        <f>IF(OR(J54="",VLOOKUP(J$1,Services!$A$1:$B$22,2,0)="Exclude"),"",IF($D54=1,IF(OR(price_limit="",price_limit="No Limit"),IF(J54="Yes",1,2),IF(SUMIFS(WhatIf!$G:$G,WhatIf!$A:$A,J$1,WhatIf!$B:$B,J54)&lt;=price_limit,IF(J54="Yes",1,2),"")),""))</f>
        <v/>
      </c>
      <c r="AZ54" s="67" t="str">
        <f>IF(OR(K54="",VLOOKUP(K$1,Services!$A$1:$B$22,2,0)="Exclude"),"",IF($D54=1,IF(OR(price_limit="",price_limit="No Limit"),IF(K54="Yes",1,2),IF(SUMIFS(WhatIf!$G:$G,WhatIf!$A:$A,K$1,WhatIf!$B:$B,K54)&lt;=price_limit,IF(K54="Yes",1,2),"")),""))</f>
        <v/>
      </c>
      <c r="BA54" s="67" t="str">
        <f>IF(OR(L54="",VLOOKUP(L$1,Services!$A$1:$B$22,2,0)="Exclude"),"",IF($D54=1,IF(OR(price_limit="",price_limit="No Limit"),IF(L54="Yes",1,2),IF(SUMIFS(WhatIf!$G:$G,WhatIf!$A:$A,L$1,WhatIf!$B:$B,L54)&lt;=price_limit,IF(L54="Yes",1,2),"")),""))</f>
        <v/>
      </c>
      <c r="BB54" s="67" t="str">
        <f>IF(OR(M54="",VLOOKUP(M$1,Services!$A$1:$B$22,2,0)="Exclude"),"",IF($D54=1,IF(OR(price_limit="",price_limit="No Limit"),IF(M54="Yes",1,2),IF(SUMIFS(WhatIf!$G:$G,WhatIf!$A:$A,M$1,WhatIf!$B:$B,M54)&lt;=price_limit,IF(M54="Yes",1,2),"")),""))</f>
        <v/>
      </c>
      <c r="BC54" s="67" t="str">
        <f>IF(OR(N54="",VLOOKUP(N$1,Services!$A$1:$B$22,2,0)="Exclude"),"",IF($D54=1,IF(OR(price_limit="",price_limit="No Limit"),IF(N54="Yes",1,2),IF(SUMIFS(WhatIf!$G:$G,WhatIf!$A:$A,N$1,WhatIf!$B:$B,N54)&lt;=price_limit,IF(N54="Yes",1,2),"")),""))</f>
        <v/>
      </c>
      <c r="BD54" s="67" t="str">
        <f>IF(OR(O54="",VLOOKUP(O$1,Services!$A$1:$B$22,2,0)="Exclude"),"",IF($D54=1,IF(OR(price_limit="",price_limit="No Limit"),IF(O54="Yes",1,2),IF(SUMIFS(WhatIf!$G:$G,WhatIf!$A:$A,O$1,WhatIf!$B:$B,O54)&lt;=price_limit,IF(O54="Yes",1,2),"")),""))</f>
        <v/>
      </c>
      <c r="BE54" s="67" t="str">
        <f>IF(OR(P54="",VLOOKUP(P$1,Services!$A$1:$B$22,2,0)="Exclude"),"",IF($D54=1,IF(OR(price_limit="",price_limit="No Limit"),IF(P54="Yes",1,2),IF(SUMIFS(WhatIf!$G:$G,WhatIf!$A:$A,P$1,WhatIf!$B:$B,P54)&lt;=price_limit,IF(P54="Yes",1,2),"")),""))</f>
        <v/>
      </c>
      <c r="BF54" s="67" t="str">
        <f>IF(OR(Q54="",VLOOKUP(Q$1,Services!$A$1:$B$22,2,0)="Exclude"),"",IF($D54=1,IF(OR(price_limit="",price_limit="No Limit"),IF(Q54="Yes",1,2),IF(SUMIFS(WhatIf!$G:$G,WhatIf!$A:$A,Q$1,WhatIf!$B:$B,Q54)&lt;=price_limit,IF(Q54="Yes",1,2),"")),""))</f>
        <v/>
      </c>
      <c r="BG54" s="67" t="str">
        <f>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6"/>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326</v>
      </c>
      <c r="B55" s="4" t="s">
        <v>237</v>
      </c>
      <c r="C55" s="4" t="s">
        <v>206</v>
      </c>
      <c r="D55" s="3" t="str">
        <f t="shared" ref="D55:D99" ca="1" si="9">IF(BR55=0,"",IF(BR55&lt;=VALUE(MID(marker_pick,1,1)),1,""))</f>
        <v/>
      </c>
      <c r="F55" s="5" t="s">
        <v>803</v>
      </c>
      <c r="G55" s="5" t="s">
        <v>803</v>
      </c>
      <c r="H55" s="5" t="s">
        <v>282</v>
      </c>
      <c r="I55" s="5" t="s">
        <v>282</v>
      </c>
      <c r="J55" s="5" t="s">
        <v>282</v>
      </c>
      <c r="K55" s="5" t="s">
        <v>282</v>
      </c>
      <c r="L55" s="5" t="s">
        <v>282</v>
      </c>
      <c r="M55" s="5" t="s">
        <v>282</v>
      </c>
      <c r="N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5"/>
        <v/>
      </c>
      <c r="AT55" s="67" t="str">
        <f>IF(OR(E55="",VLOOKUP(E$1,Services!$A$1:$B$22,2,0)="Exclude"),"",IF($D55=1,IF(OR(price_limit="",price_limit="No Limit"),IF(E55="Yes",1,2),IF(SUMIFS(WhatIf!$G:$G,WhatIf!$A:$A,E$1,WhatIf!$B:$B,E55)&lt;=price_limit,IF(E55="Yes",1,2),"")),""))</f>
        <v/>
      </c>
      <c r="AU55" s="67" t="str">
        <f ca="1">IF(OR(F55="",VLOOKUP(F$1,Services!$A$1:$B$22,2,0)="Exclude"),"",IF($D55=1,IF(OR(price_limit="",price_limit="No Limit"),IF(F55="Yes",1,2),IF(SUMIFS(WhatIf!$G:$G,WhatIf!$A:$A,F$1,WhatIf!$B:$B,F55)&lt;=price_limit,IF(F55="Yes",1,2),"")),""))</f>
        <v/>
      </c>
      <c r="AV55" s="67" t="str">
        <f ca="1">IF(OR(G55="",VLOOKUP(G$1,Services!$A$1:$B$22,2,0)="Exclude"),"",IF($D55=1,IF(OR(price_limit="",price_limit="No Limit"),IF(G55="Yes",1,2),IF(SUMIFS(WhatIf!$G:$G,WhatIf!$A:$A,G$1,WhatIf!$B:$B,G55)&lt;=price_limit,IF(G55="Yes",1,2),"")),""))</f>
        <v/>
      </c>
      <c r="AW55" s="67" t="str">
        <f ca="1">IF(OR(H55="",VLOOKUP(H$1,Services!$A$1:$B$22,2,0)="Exclude"),"",IF($D55=1,IF(OR(price_limit="",price_limit="No Limit"),IF(H55="Yes",1,2),IF(SUMIFS(WhatIf!$G:$G,WhatIf!$A:$A,H$1,WhatIf!$B:$B,H55)&lt;=price_limit,IF(H55="Yes",1,2),"")),""))</f>
        <v/>
      </c>
      <c r="AX55" s="67" t="str">
        <f ca="1">IF(OR(I55="",VLOOKUP(I$1,Services!$A$1:$B$22,2,0)="Exclude"),"",IF($D55=1,IF(OR(price_limit="",price_limit="No Limit"),IF(I55="Yes",1,2),IF(SUMIFS(WhatIf!$G:$G,WhatIf!$A:$A,I$1,WhatIf!$B:$B,I55)&lt;=price_limit,IF(I55="Yes",1,2),"")),""))</f>
        <v/>
      </c>
      <c r="AY55" s="67" t="str">
        <f ca="1">IF(OR(J55="",VLOOKUP(J$1,Services!$A$1:$B$22,2,0)="Exclude"),"",IF($D55=1,IF(OR(price_limit="",price_limit="No Limit"),IF(J55="Yes",1,2),IF(SUMIFS(WhatIf!$G:$G,WhatIf!$A:$A,J$1,WhatIf!$B:$B,J55)&lt;=price_limit,IF(J55="Yes",1,2),"")),""))</f>
        <v/>
      </c>
      <c r="AZ55" s="67" t="str">
        <f ca="1">IF(OR(K55="",VLOOKUP(K$1,Services!$A$1:$B$22,2,0)="Exclude"),"",IF($D55=1,IF(OR(price_limit="",price_limit="No Limit"),IF(K55="Yes",1,2),IF(SUMIFS(WhatIf!$G:$G,WhatIf!$A:$A,K$1,WhatIf!$B:$B,K55)&lt;=price_limit,IF(K55="Yes",1,2),"")),""))</f>
        <v/>
      </c>
      <c r="BA55" s="67" t="str">
        <f ca="1">IF(OR(L55="",VLOOKUP(L$1,Services!$A$1:$B$22,2,0)="Exclude"),"",IF($D55=1,IF(OR(price_limit="",price_limit="No Limit"),IF(L55="Yes",1,2),IF(SUMIFS(WhatIf!$G:$G,WhatIf!$A:$A,L$1,WhatIf!$B:$B,L55)&lt;=price_limit,IF(L55="Yes",1,2),"")),""))</f>
        <v/>
      </c>
      <c r="BB55" s="67" t="str">
        <f ca="1">IF(OR(M55="",VLOOKUP(M$1,Services!$A$1:$B$22,2,0)="Exclude"),"",IF($D55=1,IF(OR(price_limit="",price_limit="No Limit"),IF(M55="Yes",1,2),IF(SUMIFS(WhatIf!$G:$G,WhatIf!$A:$A,M$1,WhatIf!$B:$B,M55)&lt;=price_limit,IF(M55="Yes",1,2),"")),""))</f>
        <v/>
      </c>
      <c r="BC55" s="67" t="str">
        <f ca="1">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6"/>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810</v>
      </c>
      <c r="C56" s="4" t="s">
        <v>206</v>
      </c>
      <c r="D56" s="3" t="str">
        <f t="shared" ca="1" si="9"/>
        <v/>
      </c>
      <c r="F56" s="5" t="s">
        <v>892</v>
      </c>
      <c r="G56" s="5" t="s">
        <v>892</v>
      </c>
      <c r="W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5"/>
        <v/>
      </c>
      <c r="AT56" s="67" t="str">
        <f>IF(OR(E56="",VLOOKUP(E$1,Services!$A$1:$B$22,2,0)="Exclude"),"",IF($D56=1,IF(OR(price_limit="",price_limit="No Limit"),IF(E56="Yes",1,2),IF(SUMIFS(WhatIf!$G:$G,WhatIf!$A:$A,E$1,WhatIf!$B:$B,E56)&lt;=price_limit,IF(E56="Yes",1,2),"")),""))</f>
        <v/>
      </c>
      <c r="AU56" s="67" t="str">
        <f ca="1">IF(OR(F56="",VLOOKUP(F$1,Services!$A$1:$B$22,2,0)="Exclude"),"",IF($D56=1,IF(OR(price_limit="",price_limit="No Limit"),IF(F56="Yes",1,2),IF(SUMIFS(WhatIf!$G:$G,WhatIf!$A:$A,F$1,WhatIf!$B:$B,F56)&lt;=price_limit,IF(F56="Yes",1,2),"")),""))</f>
        <v/>
      </c>
      <c r="AV56" s="67" t="str">
        <f ca="1">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IF(OR(I56="",VLOOKUP(I$1,Services!$A$1:$B$22,2,0)="Exclude"),"",IF($D56=1,IF(OR(price_limit="",price_limit="No Limit"),IF(I56="Yes",1,2),IF(SUMIFS(WhatIf!$G:$G,WhatIf!$A:$A,I$1,WhatIf!$B:$B,I56)&lt;=price_limit,IF(I56="Yes",1,2),"")),""))</f>
        <v/>
      </c>
      <c r="AY56" s="67" t="str">
        <f>IF(OR(J56="",VLOOKUP(J$1,Services!$A$1:$B$22,2,0)="Exclude"),"",IF($D56=1,IF(OR(price_limit="",price_limit="No Limit"),IF(J56="Yes",1,2),IF(SUMIFS(WhatIf!$G:$G,WhatIf!$A:$A,J$1,WhatIf!$B:$B,J56)&lt;=price_limit,IF(J56="Yes",1,2),"")),""))</f>
        <v/>
      </c>
      <c r="AZ56" s="67" t="str">
        <f>IF(OR(K56="",VLOOKUP(K$1,Services!$A$1:$B$22,2,0)="Exclude"),"",IF($D56=1,IF(OR(price_limit="",price_limit="No Limit"),IF(K56="Yes",1,2),IF(SUMIFS(WhatIf!$G:$G,WhatIf!$A:$A,K$1,WhatIf!$B:$B,K56)&lt;=price_limit,IF(K56="Yes",1,2),"")),""))</f>
        <v/>
      </c>
      <c r="BA56" s="67" t="str">
        <f>IF(OR(L56="",VLOOKUP(L$1,Services!$A$1:$B$22,2,0)="Exclude"),"",IF($D56=1,IF(OR(price_limit="",price_limit="No Limit"),IF(L56="Yes",1,2),IF(SUMIFS(WhatIf!$G:$G,WhatIf!$A:$A,L$1,WhatIf!$B:$B,L56)&lt;=price_limit,IF(L56="Yes",1,2),"")),""))</f>
        <v/>
      </c>
      <c r="BB56" s="67" t="str">
        <f>IF(OR(M56="",VLOOKUP(M$1,Services!$A$1:$B$22,2,0)="Exclude"),"",IF($D56=1,IF(OR(price_limit="",price_limit="No Limit"),IF(M56="Yes",1,2),IF(SUMIFS(WhatIf!$G:$G,WhatIf!$A:$A,M$1,WhatIf!$B:$B,M56)&lt;=price_limit,IF(M56="Yes",1,2),"")),""))</f>
        <v/>
      </c>
      <c r="BC56" s="67" t="str">
        <f>IF(OR(N56="",VLOOKUP(N$1,Services!$A$1:$B$22,2,0)="Exclude"),"",IF($D56=1,IF(OR(price_limit="",price_limit="No Limit"),IF(N56="Yes",1,2),IF(SUMIFS(WhatIf!$G:$G,WhatIf!$A:$A,N$1,WhatIf!$B:$B,N56)&lt;=price_limit,IF(N56="Yes",1,2),"")),""))</f>
        <v/>
      </c>
      <c r="BD56" s="67" t="str">
        <f>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 ca="1">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6"/>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530</v>
      </c>
      <c r="B57" s="4" t="s">
        <v>249</v>
      </c>
      <c r="C57" s="4" t="s">
        <v>206</v>
      </c>
      <c r="D57" s="3" t="str">
        <f t="shared" ca="1" si="9"/>
        <v/>
      </c>
      <c r="F57" s="5" t="s">
        <v>892</v>
      </c>
      <c r="G57" s="5" t="s">
        <v>892</v>
      </c>
      <c r="H57" s="5" t="s">
        <v>282</v>
      </c>
      <c r="I57" s="5" t="s">
        <v>282</v>
      </c>
      <c r="J57" s="5" t="s">
        <v>282</v>
      </c>
      <c r="K57" s="5" t="s">
        <v>282</v>
      </c>
      <c r="L57" s="5" t="s">
        <v>282</v>
      </c>
      <c r="M57" s="5" t="s">
        <v>282</v>
      </c>
      <c r="N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5"/>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6"/>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37.299999999999997" customHeight="1" x14ac:dyDescent="0.3">
      <c r="A58" s="19" t="s">
        <v>172</v>
      </c>
      <c r="B58" s="4" t="s">
        <v>314</v>
      </c>
      <c r="C58" s="4" t="s">
        <v>443</v>
      </c>
      <c r="D58" s="3">
        <f t="shared" ca="1" si="9"/>
        <v>1</v>
      </c>
      <c r="F58" s="5" t="s">
        <v>1</v>
      </c>
      <c r="G58" s="5" t="s">
        <v>1</v>
      </c>
      <c r="H58" s="5" t="s">
        <v>1</v>
      </c>
      <c r="I58" s="5" t="s">
        <v>1</v>
      </c>
      <c r="J58" s="5" t="s">
        <v>1</v>
      </c>
      <c r="K58" s="5" t="s">
        <v>1</v>
      </c>
      <c r="L58" s="5" t="s">
        <v>1</v>
      </c>
      <c r="M58" s="5" t="s">
        <v>1</v>
      </c>
      <c r="O58" s="6" t="s">
        <v>1</v>
      </c>
      <c r="P58" s="6" t="s">
        <v>1</v>
      </c>
      <c r="Q58" s="6" t="s">
        <v>1</v>
      </c>
      <c r="R58" s="6" t="s">
        <v>1</v>
      </c>
      <c r="S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f ca="1">IF(AND($D58=1,ISNUMBER(MATCH(O$1&amp;O58&amp;"x",WhatIf!$H:$H,0))),1,"")</f>
        <v>1</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f t="shared" ca="1" si="5"/>
        <v>1</v>
      </c>
      <c r="AT58" s="67" t="str">
        <f>IF(OR(E58="",VLOOKUP(E$1,Services!$A$1:$B$22,2,0)="Exclude"),"",IF($D58=1,IF(OR(price_limit="",price_limit="No Limit"),IF(E58="Yes",1,2),IF(SUMIFS(WhatIf!$G:$G,WhatIf!$A:$A,E$1,WhatIf!$B:$B,E58)&lt;=price_limit,IF(E58="Yes",1,2),"")),""))</f>
        <v/>
      </c>
      <c r="AU58" s="67">
        <f ca="1">IF(OR(F58="",VLOOKUP(F$1,Services!$A$1:$B$22,2,0)="Exclude"),"",IF($D58=1,IF(OR(price_limit="",price_limit="No Limit"),IF(F58="Yes",1,2),IF(SUMIFS(WhatIf!$G:$G,WhatIf!$A:$A,F$1,WhatIf!$B:$B,F58)&lt;=price_limit,IF(F58="Yes",1,2),"")),""))</f>
        <v>1</v>
      </c>
      <c r="AV58" s="67">
        <f ca="1">IF(OR(G58="",VLOOKUP(G$1,Services!$A$1:$B$22,2,0)="Exclude"),"",IF($D58=1,IF(OR(price_limit="",price_limit="No Limit"),IF(G58="Yes",1,2),IF(SUMIFS(WhatIf!$G:$G,WhatIf!$A:$A,G$1,WhatIf!$B:$B,G58)&lt;=price_limit,IF(G58="Yes",1,2),"")),""))</f>
        <v>1</v>
      </c>
      <c r="AW58" s="67">
        <f ca="1">IF(OR(H58="",VLOOKUP(H$1,Services!$A$1:$B$22,2,0)="Exclude"),"",IF($D58=1,IF(OR(price_limit="",price_limit="No Limit"),IF(H58="Yes",1,2),IF(SUMIFS(WhatIf!$G:$G,WhatIf!$A:$A,H$1,WhatIf!$B:$B,H58)&lt;=price_limit,IF(H58="Yes",1,2),"")),""))</f>
        <v>1</v>
      </c>
      <c r="AX58" s="67">
        <f ca="1">IF(OR(I58="",VLOOKUP(I$1,Services!$A$1:$B$22,2,0)="Exclude"),"",IF($D58=1,IF(OR(price_limit="",price_limit="No Limit"),IF(I58="Yes",1,2),IF(SUMIFS(WhatIf!$G:$G,WhatIf!$A:$A,I$1,WhatIf!$B:$B,I58)&lt;=price_limit,IF(I58="Yes",1,2),"")),""))</f>
        <v>1</v>
      </c>
      <c r="AY58" s="67">
        <f ca="1">IF(OR(J58="",VLOOKUP(J$1,Services!$A$1:$B$22,2,0)="Exclude"),"",IF($D58=1,IF(OR(price_limit="",price_limit="No Limit"),IF(J58="Yes",1,2),IF(SUMIFS(WhatIf!$G:$G,WhatIf!$A:$A,J$1,WhatIf!$B:$B,J58)&lt;=price_limit,IF(J58="Yes",1,2),"")),""))</f>
        <v>1</v>
      </c>
      <c r="AZ58" s="67">
        <f ca="1">IF(OR(K58="",VLOOKUP(K$1,Services!$A$1:$B$22,2,0)="Exclude"),"",IF($D58=1,IF(OR(price_limit="",price_limit="No Limit"),IF(K58="Yes",1,2),IF(SUMIFS(WhatIf!$G:$G,WhatIf!$A:$A,K$1,WhatIf!$B:$B,K58)&lt;=price_limit,IF(K58="Yes",1,2),"")),""))</f>
        <v>1</v>
      </c>
      <c r="BA58" s="67">
        <f ca="1">IF(OR(L58="",VLOOKUP(L$1,Services!$A$1:$B$22,2,0)="Exclude"),"",IF($D58=1,IF(OR(price_limit="",price_limit="No Limit"),IF(L58="Yes",1,2),IF(SUMIFS(WhatIf!$G:$G,WhatIf!$A:$A,L$1,WhatIf!$B:$B,L58)&lt;=price_limit,IF(L58="Yes",1,2),"")),""))</f>
        <v>1</v>
      </c>
      <c r="BB58" s="67">
        <f ca="1">IF(OR(M58="",VLOOKUP(M$1,Services!$A$1:$B$22,2,0)="Exclude"),"",IF($D58=1,IF(OR(price_limit="",price_limit="No Limit"),IF(M58="Yes",1,2),IF(SUMIFS(WhatIf!$G:$G,WhatIf!$A:$A,M$1,WhatIf!$B:$B,M58)&lt;=price_limit,IF(M58="Yes",1,2),"")),""))</f>
        <v>1</v>
      </c>
      <c r="BC58" s="67" t="str">
        <f>IF(OR(N58="",VLOOKUP(N$1,Services!$A$1:$B$22,2,0)="Exclude"),"",IF($D58=1,IF(OR(price_limit="",price_limit="No Limit"),IF(N58="Yes",1,2),IF(SUMIFS(WhatIf!$G:$G,WhatIf!$A:$A,N$1,WhatIf!$B:$B,N58)&lt;=price_limit,IF(N58="Yes",1,2),"")),""))</f>
        <v/>
      </c>
      <c r="BD58" s="67">
        <f ca="1">IF(OR(O58="",VLOOKUP(O$1,Services!$A$1:$B$22,2,0)="Exclude"),"",IF($D58=1,IF(OR(price_limit="",price_limit="No Limit"),IF(O58="Yes",1,2),IF(SUMIFS(WhatIf!$G:$G,WhatIf!$A:$A,O$1,WhatIf!$B:$B,O58)&lt;=price_limit,IF(O58="Yes",1,2),"")),""))</f>
        <v>1</v>
      </c>
      <c r="BE58" s="67">
        <f ca="1">IF(OR(P58="",VLOOKUP(P$1,Services!$A$1:$B$22,2,0)="Exclude"),"",IF($D58=1,IF(OR(price_limit="",price_limit="No Limit"),IF(P58="Yes",1,2),IF(SUMIFS(WhatIf!$G:$G,WhatIf!$A:$A,P$1,WhatIf!$B:$B,P58)&lt;=price_limit,IF(P58="Yes",1,2),"")),""))</f>
        <v>1</v>
      </c>
      <c r="BF58" s="67" t="str">
        <f>IF(OR(Q58="",VLOOKUP(Q$1,Services!$A$1:$B$22,2,0)="Exclude"),"",IF($D58=1,IF(OR(price_limit="",price_limit="No Limit"),IF(Q58="Yes",1,2),IF(SUMIFS(WhatIf!$G:$G,WhatIf!$A:$A,Q$1,WhatIf!$B:$B,Q58)&lt;=price_limit,IF(Q58="Yes",1,2),"")),""))</f>
        <v/>
      </c>
      <c r="BG58" s="67">
        <f ca="1">IF(OR(R58="",VLOOKUP(R$1,Services!$A$1:$B$22,2,0)="Exclude"),"",IF($D58=1,IF(OR(price_limit="",price_limit="No Limit"),IF(R58="Yes",1,2),IF(SUMIFS(WhatIf!$G:$G,WhatIf!$A:$A,R$1,WhatIf!$B:$B,R58)&lt;=price_limit,IF(R58="Yes",1,2),"")),""))</f>
        <v>1</v>
      </c>
      <c r="BH58" s="67">
        <f ca="1">IF(OR(S58="",VLOOKUP(S$1,Services!$A$1:$B$22,2,0)="Exclude"),"",IF($D58=1,IF(OR(price_limit="",price_limit="No Limit"),IF(S58="Yes",1,2),IF(SUMIFS(WhatIf!$G:$G,WhatIf!$A:$A,S$1,WhatIf!$B:$B,S58)&lt;=price_limit,IF(S58="Yes",1,2),"")),""))</f>
        <v>1</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6"/>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3</v>
      </c>
    </row>
    <row r="59" spans="1:70" ht="25.75" customHeight="1" x14ac:dyDescent="0.3">
      <c r="A59" s="19" t="s">
        <v>576</v>
      </c>
      <c r="C59" s="4" t="s">
        <v>443</v>
      </c>
      <c r="D59" s="3" t="str">
        <f t="shared" ca="1" si="9"/>
        <v/>
      </c>
      <c r="N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5"/>
        <v/>
      </c>
      <c r="AT59" s="67" t="str">
        <f>IF(OR(E59="",VLOOKUP(E$1,Services!$A$1:$B$22,2,0)="Exclude"),"",IF($D59=1,IF(OR(price_limit="",price_limit="No Limit"),IF(E59="Yes",1,2),IF(SUMIFS(WhatIf!$G:$G,WhatIf!$A:$A,E$1,WhatIf!$B:$B,E59)&lt;=price_limit,IF(E59="Yes",1,2),"")),""))</f>
        <v/>
      </c>
      <c r="AU59" s="67" t="str">
        <f>IF(OR(F59="",VLOOKUP(F$1,Services!$A$1:$B$22,2,0)="Exclude"),"",IF($D59=1,IF(OR(price_limit="",price_limit="No Limit"),IF(F59="Yes",1,2),IF(SUMIFS(WhatIf!$G:$G,WhatIf!$A:$A,F$1,WhatIf!$B:$B,F59)&lt;=price_limit,IF(F59="Yes",1,2),"")),""))</f>
        <v/>
      </c>
      <c r="AV59" s="67" t="str">
        <f>IF(OR(G59="",VLOOKUP(G$1,Services!$A$1:$B$22,2,0)="Exclude"),"",IF($D59=1,IF(OR(price_limit="",price_limit="No Limit"),IF(G59="Yes",1,2),IF(SUMIFS(WhatIf!$G:$G,WhatIf!$A:$A,G$1,WhatIf!$B:$B,G59)&lt;=price_limit,IF(G59="Yes",1,2),"")),""))</f>
        <v/>
      </c>
      <c r="AW59" s="67" t="str">
        <f>IF(OR(H59="",VLOOKUP(H$1,Services!$A$1:$B$22,2,0)="Exclude"),"",IF($D59=1,IF(OR(price_limit="",price_limit="No Limit"),IF(H59="Yes",1,2),IF(SUMIFS(WhatIf!$G:$G,WhatIf!$A:$A,H$1,WhatIf!$B:$B,H59)&lt;=price_limit,IF(H59="Yes",1,2),"")),""))</f>
        <v/>
      </c>
      <c r="AX59" s="67" t="str">
        <f>IF(OR(I59="",VLOOKUP(I$1,Services!$A$1:$B$22,2,0)="Exclude"),"",IF($D59=1,IF(OR(price_limit="",price_limit="No Limit"),IF(I59="Yes",1,2),IF(SUMIFS(WhatIf!$G:$G,WhatIf!$A:$A,I$1,WhatIf!$B:$B,I59)&lt;=price_limit,IF(I59="Yes",1,2),"")),""))</f>
        <v/>
      </c>
      <c r="AY59" s="67" t="str">
        <f>IF(OR(J59="",VLOOKUP(J$1,Services!$A$1:$B$22,2,0)="Exclude"),"",IF($D59=1,IF(OR(price_limit="",price_limit="No Limit"),IF(J59="Yes",1,2),IF(SUMIFS(WhatIf!$G:$G,WhatIf!$A:$A,J$1,WhatIf!$B:$B,J59)&lt;=price_limit,IF(J59="Yes",1,2),"")),""))</f>
        <v/>
      </c>
      <c r="AZ59" s="67" t="str">
        <f>IF(OR(K59="",VLOOKUP(K$1,Services!$A$1:$B$22,2,0)="Exclude"),"",IF($D59=1,IF(OR(price_limit="",price_limit="No Limit"),IF(K59="Yes",1,2),IF(SUMIFS(WhatIf!$G:$G,WhatIf!$A:$A,K$1,WhatIf!$B:$B,K59)&lt;=price_limit,IF(K59="Yes",1,2),"")),""))</f>
        <v/>
      </c>
      <c r="BA59" s="67" t="str">
        <f>IF(OR(L59="",VLOOKUP(L$1,Services!$A$1:$B$22,2,0)="Exclude"),"",IF($D59=1,IF(OR(price_limit="",price_limit="No Limit"),IF(L59="Yes",1,2),IF(SUMIFS(WhatIf!$G:$G,WhatIf!$A:$A,L$1,WhatIf!$B:$B,L59)&lt;=price_limit,IF(L59="Yes",1,2),"")),""))</f>
        <v/>
      </c>
      <c r="BB59" s="67" t="str">
        <f>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6"/>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4.9" x14ac:dyDescent="0.3">
      <c r="A60" s="19" t="s">
        <v>518</v>
      </c>
      <c r="C60" s="4" t="s">
        <v>450</v>
      </c>
      <c r="D60" s="3" t="str">
        <f t="shared" ca="1" si="9"/>
        <v/>
      </c>
      <c r="F60" s="5" t="s">
        <v>801</v>
      </c>
      <c r="G60" s="5" t="s">
        <v>801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5"/>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IF(OR(H60="",VLOOKUP(H$1,Services!$A$1:$B$22,2,0)="Exclude"),"",IF($D60=1,IF(OR(price_limit="",price_limit="No Limit"),IF(H60="Yes",1,2),IF(SUMIFS(WhatIf!$G:$G,WhatIf!$A:$A,H$1,WhatIf!$B:$B,H60)&lt;=price_limit,IF(H60="Yes",1,2),"")),""))</f>
        <v/>
      </c>
      <c r="AX60" s="67" t="str">
        <f>IF(OR(I60="",VLOOKUP(I$1,Services!$A$1:$B$22,2,0)="Exclude"),"",IF($D60=1,IF(OR(price_limit="",price_limit="No Limit"),IF(I60="Yes",1,2),IF(SUMIFS(WhatIf!$G:$G,WhatIf!$A:$A,I$1,WhatIf!$B:$B,I60)&lt;=price_limit,IF(I60="Yes",1,2),"")),""))</f>
        <v/>
      </c>
      <c r="AY60" s="67" t="str">
        <f>IF(OR(J60="",VLOOKUP(J$1,Services!$A$1:$B$22,2,0)="Exclude"),"",IF($D60=1,IF(OR(price_limit="",price_limit="No Limit"),IF(J60="Yes",1,2),IF(SUMIFS(WhatIf!$G:$G,WhatIf!$A:$A,J$1,WhatIf!$B:$B,J60)&lt;=price_limit,IF(J60="Yes",1,2),"")),""))</f>
        <v/>
      </c>
      <c r="AZ60" s="67" t="str">
        <f>IF(OR(K60="",VLOOKUP(K$1,Services!$A$1:$B$22,2,0)="Exclude"),"",IF($D60=1,IF(OR(price_limit="",price_limit="No Limit"),IF(K60="Yes",1,2),IF(SUMIFS(WhatIf!$G:$G,WhatIf!$A:$A,K$1,WhatIf!$B:$B,K60)&lt;=price_limit,IF(K60="Yes",1,2),"")),""))</f>
        <v/>
      </c>
      <c r="BA60" s="67" t="str">
        <f>IF(OR(L60="",VLOOKUP(L$1,Services!$A$1:$B$22,2,0)="Exclude"),"",IF($D60=1,IF(OR(price_limit="",price_limit="No Limit"),IF(L60="Yes",1,2),IF(SUMIFS(WhatIf!$G:$G,WhatIf!$A:$A,L$1,WhatIf!$B:$B,L60)&lt;=price_limit,IF(L60="Yes",1,2),"")),""))</f>
        <v/>
      </c>
      <c r="BB60" s="67" t="str">
        <f>IF(OR(M60="",VLOOKUP(M$1,Services!$A$1:$B$22,2,0)="Exclude"),"",IF($D60=1,IF(OR(price_limit="",price_limit="No Limit"),IF(M60="Yes",1,2),IF(SUMIFS(WhatIf!$G:$G,WhatIf!$A:$A,M$1,WhatIf!$B:$B,M60)&lt;=price_limit,IF(M60="Yes",1,2),"")),""))</f>
        <v/>
      </c>
      <c r="BC60" s="67" t="str">
        <f>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6"/>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780</v>
      </c>
      <c r="C61" s="4" t="s">
        <v>443</v>
      </c>
      <c r="D61" s="3" t="str">
        <f t="shared" ca="1" si="9"/>
        <v/>
      </c>
      <c r="F61" s="5" t="s">
        <v>793</v>
      </c>
      <c r="G61" s="5" t="s">
        <v>793</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5"/>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6"/>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2</v>
      </c>
      <c r="B62" s="4" t="s">
        <v>237</v>
      </c>
      <c r="C62" s="4" t="s">
        <v>444</v>
      </c>
      <c r="D62" s="3">
        <f t="shared" ca="1" si="9"/>
        <v>1</v>
      </c>
      <c r="H62" s="5" t="s">
        <v>1</v>
      </c>
      <c r="I62" s="5" t="s">
        <v>1</v>
      </c>
      <c r="J62" s="5" t="s">
        <v>1</v>
      </c>
      <c r="K62" s="5" t="s">
        <v>1</v>
      </c>
      <c r="L62" s="5" t="s">
        <v>1</v>
      </c>
      <c r="M62" s="5" t="s">
        <v>1</v>
      </c>
      <c r="N62" s="5" t="s">
        <v>1</v>
      </c>
      <c r="O62" s="6" t="s">
        <v>1</v>
      </c>
      <c r="P62" s="6" t="s">
        <v>1</v>
      </c>
      <c r="Q62" s="6" t="s">
        <v>1</v>
      </c>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f ca="1">IF(AND($D62=1,ISNUMBER(MATCH(O$1&amp;O62&amp;"x",WhatIf!$H:$H,0))),1,"")</f>
        <v>1</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f t="shared" ca="1" si="5"/>
        <v>1</v>
      </c>
      <c r="AT62" s="67" t="str">
        <f>IF(OR(E62="",VLOOKUP(E$1,Services!$A$1:$B$22,2,0)="Exclude"),"",IF($D62=1,IF(OR(price_limit="",price_limit="No Limit"),IF(E62="Yes",1,2),IF(SUMIFS(WhatIf!$G:$G,WhatIf!$A:$A,E$1,WhatIf!$B:$B,E62)&lt;=price_limit,IF(E62="Yes",1,2),"")),""))</f>
        <v/>
      </c>
      <c r="AU62" s="67" t="str">
        <f>IF(OR(F62="",VLOOKUP(F$1,Services!$A$1:$B$22,2,0)="Exclude"),"",IF($D62=1,IF(OR(price_limit="",price_limit="No Limit"),IF(F62="Yes",1,2),IF(SUMIFS(WhatIf!$G:$G,WhatIf!$A:$A,F$1,WhatIf!$B:$B,F62)&lt;=price_limit,IF(F62="Yes",1,2),"")),""))</f>
        <v/>
      </c>
      <c r="AV62" s="67" t="str">
        <f>IF(OR(G62="",VLOOKUP(G$1,Services!$A$1:$B$22,2,0)="Exclude"),"",IF($D62=1,IF(OR(price_limit="",price_limit="No Limit"),IF(G62="Yes",1,2),IF(SUMIFS(WhatIf!$G:$G,WhatIf!$A:$A,G$1,WhatIf!$B:$B,G62)&lt;=price_limit,IF(G62="Yes",1,2),"")),""))</f>
        <v/>
      </c>
      <c r="AW62" s="67">
        <f ca="1">IF(OR(H62="",VLOOKUP(H$1,Services!$A$1:$B$22,2,0)="Exclude"),"",IF($D62=1,IF(OR(price_limit="",price_limit="No Limit"),IF(H62="Yes",1,2),IF(SUMIFS(WhatIf!$G:$G,WhatIf!$A:$A,H$1,WhatIf!$B:$B,H62)&lt;=price_limit,IF(H62="Yes",1,2),"")),""))</f>
        <v>1</v>
      </c>
      <c r="AX62" s="67">
        <f ca="1">IF(OR(I62="",VLOOKUP(I$1,Services!$A$1:$B$22,2,0)="Exclude"),"",IF($D62=1,IF(OR(price_limit="",price_limit="No Limit"),IF(I62="Yes",1,2),IF(SUMIFS(WhatIf!$G:$G,WhatIf!$A:$A,I$1,WhatIf!$B:$B,I62)&lt;=price_limit,IF(I62="Yes",1,2),"")),""))</f>
        <v>1</v>
      </c>
      <c r="AY62" s="67">
        <f ca="1">IF(OR(J62="",VLOOKUP(J$1,Services!$A$1:$B$22,2,0)="Exclude"),"",IF($D62=1,IF(OR(price_limit="",price_limit="No Limit"),IF(J62="Yes",1,2),IF(SUMIFS(WhatIf!$G:$G,WhatIf!$A:$A,J$1,WhatIf!$B:$B,J62)&lt;=price_limit,IF(J62="Yes",1,2),"")),""))</f>
        <v>1</v>
      </c>
      <c r="AZ62" s="67">
        <f ca="1">IF(OR(K62="",VLOOKUP(K$1,Services!$A$1:$B$22,2,0)="Exclude"),"",IF($D62=1,IF(OR(price_limit="",price_limit="No Limit"),IF(K62="Yes",1,2),IF(SUMIFS(WhatIf!$G:$G,WhatIf!$A:$A,K$1,WhatIf!$B:$B,K62)&lt;=price_limit,IF(K62="Yes",1,2),"")),""))</f>
        <v>1</v>
      </c>
      <c r="BA62" s="67">
        <f ca="1">IF(OR(L62="",VLOOKUP(L$1,Services!$A$1:$B$22,2,0)="Exclude"),"",IF($D62=1,IF(OR(price_limit="",price_limit="No Limit"),IF(L62="Yes",1,2),IF(SUMIFS(WhatIf!$G:$G,WhatIf!$A:$A,L$1,WhatIf!$B:$B,L62)&lt;=price_limit,IF(L62="Yes",1,2),"")),""))</f>
        <v>1</v>
      </c>
      <c r="BB62" s="67">
        <f ca="1">IF(OR(M62="",VLOOKUP(M$1,Services!$A$1:$B$22,2,0)="Exclude"),"",IF($D62=1,IF(OR(price_limit="",price_limit="No Limit"),IF(M62="Yes",1,2),IF(SUMIFS(WhatIf!$G:$G,WhatIf!$A:$A,M$1,WhatIf!$B:$B,M62)&lt;=price_limit,IF(M62="Yes",1,2),"")),""))</f>
        <v>1</v>
      </c>
      <c r="BC62" s="67">
        <f ca="1">IF(OR(N62="",VLOOKUP(N$1,Services!$A$1:$B$22,2,0)="Exclude"),"",IF($D62=1,IF(OR(price_limit="",price_limit="No Limit"),IF(N62="Yes",1,2),IF(SUMIFS(WhatIf!$G:$G,WhatIf!$A:$A,N$1,WhatIf!$B:$B,N62)&lt;=price_limit,IF(N62="Yes",1,2),"")),""))</f>
        <v>1</v>
      </c>
      <c r="BD62" s="67">
        <f ca="1">IF(OR(O62="",VLOOKUP(O$1,Services!$A$1:$B$22,2,0)="Exclude"),"",IF($D62=1,IF(OR(price_limit="",price_limit="No Limit"),IF(O62="Yes",1,2),IF(SUMIFS(WhatIf!$G:$G,WhatIf!$A:$A,O$1,WhatIf!$B:$B,O62)&lt;=price_limit,IF(O62="Yes",1,2),"")),""))</f>
        <v>1</v>
      </c>
      <c r="BE62" s="67">
        <f ca="1">IF(OR(P62="",VLOOKUP(P$1,Services!$A$1:$B$22,2,0)="Exclude"),"",IF($D62=1,IF(OR(price_limit="",price_limit="No Limit"),IF(P62="Yes",1,2),IF(SUMIFS(WhatIf!$G:$G,WhatIf!$A:$A,P$1,WhatIf!$B:$B,P62)&lt;=price_limit,IF(P62="Yes",1,2),"")),""))</f>
        <v>1</v>
      </c>
      <c r="BF62" s="67" t="str">
        <f>IF(OR(Q62="",VLOOKUP(Q$1,Services!$A$1:$B$22,2,0)="Exclude"),"",IF($D62=1,IF(OR(price_limit="",price_limit="No Limit"),IF(Q62="Yes",1,2),IF(SUMIFS(WhatIf!$G:$G,WhatIf!$A:$A,Q$1,WhatIf!$B:$B,Q62)&lt;=price_limit,IF(Q62="Yes",1,2),"")),""))</f>
        <v/>
      </c>
      <c r="BG62" s="67">
        <f ca="1">IF(OR(R62="",VLOOKUP(R$1,Services!$A$1:$B$22,2,0)="Exclude"),"",IF($D62=1,IF(OR(price_limit="",price_limit="No Limit"),IF(R62="Yes",1,2),IF(SUMIFS(WhatIf!$G:$G,WhatIf!$A:$A,R$1,WhatIf!$B:$B,R62)&lt;=price_limit,IF(R62="Yes",1,2),"")),""))</f>
        <v>1</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6"/>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1</v>
      </c>
    </row>
    <row r="63" spans="1:70" x14ac:dyDescent="0.3">
      <c r="A63" s="19" t="s">
        <v>382</v>
      </c>
      <c r="B63" s="4" t="s">
        <v>383</v>
      </c>
      <c r="C63" s="4" t="s">
        <v>214</v>
      </c>
      <c r="D63" s="3" t="str">
        <f t="shared" ca="1" si="9"/>
        <v/>
      </c>
      <c r="H63" s="6"/>
      <c r="I63" s="6"/>
      <c r="O63" s="6"/>
      <c r="P63" s="6" t="s">
        <v>1</v>
      </c>
      <c r="Q63" s="6"/>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5"/>
        <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IF(OR(O63="",VLOOKUP(O$1,Services!$A$1:$B$22,2,0)="Exclude"),"",IF($D63=1,IF(OR(price_limit="",price_limit="No Limit"),IF(O63="Yes",1,2),IF(SUMIFS(WhatIf!$G:$G,WhatIf!$A:$A,O$1,WhatIf!$B:$B,O63)&lt;=price_limit,IF(O63="Yes",1,2),"")),""))</f>
        <v/>
      </c>
      <c r="BE63" s="67" t="str">
        <f ca="1">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 ca="1">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6"/>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15</v>
      </c>
      <c r="B64" s="4" t="s">
        <v>384</v>
      </c>
      <c r="C64" s="4" t="s">
        <v>207</v>
      </c>
      <c r="D64" s="3" t="str">
        <f t="shared" ca="1" si="9"/>
        <v/>
      </c>
      <c r="H64" s="6"/>
      <c r="I64" s="6" t="s">
        <v>1</v>
      </c>
      <c r="L64" s="5" t="s">
        <v>1</v>
      </c>
      <c r="M64" s="5" t="s">
        <v>1</v>
      </c>
      <c r="O64" s="6" t="s">
        <v>1</v>
      </c>
      <c r="P64" s="6" t="s">
        <v>1</v>
      </c>
      <c r="Q64" s="6" t="s">
        <v>305</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5"/>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 ca="1">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 ca="1">IF(OR(L64="",VLOOKUP(L$1,Services!$A$1:$B$22,2,0)="Exclude"),"",IF($D64=1,IF(OR(price_limit="",price_limit="No Limit"),IF(L64="Yes",1,2),IF(SUMIFS(WhatIf!$G:$G,WhatIf!$A:$A,L$1,WhatIf!$B:$B,L64)&lt;=price_limit,IF(L64="Yes",1,2),"")),""))</f>
        <v/>
      </c>
      <c r="BB64" s="67" t="str">
        <f ca="1">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 ca="1">IF(OR(O64="",VLOOKUP(O$1,Services!$A$1:$B$22,2,0)="Exclude"),"",IF($D64=1,IF(OR(price_limit="",price_limit="No Limit"),IF(O64="Yes",1,2),IF(SUMIFS(WhatIf!$G:$G,WhatIf!$A:$A,O$1,WhatIf!$B:$B,O64)&lt;=price_limit,IF(O64="Yes",1,2),"")),""))</f>
        <v/>
      </c>
      <c r="BE64" s="67" t="str">
        <f ca="1">IF(OR(P64="",VLOOKUP(P$1,Services!$A$1:$B$22,2,0)="Exclude"),"",IF($D64=1,IF(OR(price_limit="",price_limit="No Limit"),IF(P64="Yes",1,2),IF(SUMIFS(WhatIf!$G:$G,WhatIf!$A:$A,P$1,WhatIf!$B:$B,P64)&lt;=price_limit,IF(P64="Yes",1,2),"")),""))</f>
        <v/>
      </c>
      <c r="BF64" s="67" t="str">
        <f>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6"/>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763</v>
      </c>
      <c r="C65" s="4" t="s">
        <v>206</v>
      </c>
      <c r="D65" s="3" t="str">
        <f t="shared" ca="1" si="9"/>
        <v/>
      </c>
      <c r="F65" s="5" t="s">
        <v>803</v>
      </c>
      <c r="G65" s="5" t="s">
        <v>803</v>
      </c>
      <c r="P65" s="174"/>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5"/>
        <v/>
      </c>
      <c r="AT65" s="67" t="str">
        <f>IF(OR(E65="",VLOOKUP(E$1,Services!$A$1:$B$22,2,0)="Exclude"),"",IF($D65=1,IF(OR(price_limit="",price_limit="No Limit"),IF(E65="Yes",1,2),IF(SUMIFS(WhatIf!$G:$G,WhatIf!$A:$A,E$1,WhatIf!$B:$B,E65)&lt;=price_limit,IF(E65="Yes",1,2),"")),""))</f>
        <v/>
      </c>
      <c r="AU65" s="67" t="str">
        <f ca="1">IF(OR(F65="",VLOOKUP(F$1,Services!$A$1:$B$22,2,0)="Exclude"),"",IF($D65=1,IF(OR(price_limit="",price_limit="No Limit"),IF(F65="Yes",1,2),IF(SUMIFS(WhatIf!$G:$G,WhatIf!$A:$A,F$1,WhatIf!$B:$B,F65)&lt;=price_limit,IF(F65="Yes",1,2),"")),""))</f>
        <v/>
      </c>
      <c r="AV65" s="67" t="str">
        <f ca="1">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6"/>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250</v>
      </c>
      <c r="B66" s="4" t="s">
        <v>764</v>
      </c>
      <c r="C66" s="4" t="s">
        <v>206</v>
      </c>
      <c r="D66" s="3" t="str">
        <f t="shared" ca="1" si="9"/>
        <v/>
      </c>
      <c r="F66" s="5" t="s">
        <v>801</v>
      </c>
      <c r="G66" s="5" t="s">
        <v>801</v>
      </c>
      <c r="H66" s="5" t="s">
        <v>282</v>
      </c>
      <c r="I66" s="5" t="s">
        <v>282</v>
      </c>
      <c r="J66" s="5" t="s">
        <v>282</v>
      </c>
      <c r="K66" s="5" t="s">
        <v>282</v>
      </c>
      <c r="L66" s="5" t="s">
        <v>282</v>
      </c>
      <c r="M66" s="5" t="s">
        <v>282</v>
      </c>
      <c r="N66" s="5" t="s">
        <v>1</v>
      </c>
      <c r="W66" s="5"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0">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 ca="1">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 ca="1">IF(OR(K66="",VLOOKUP(K$1,Services!$A$1:$B$22,2,0)="Exclude"),"",IF($D66=1,IF(OR(price_limit="",price_limit="No Limit"),IF(K66="Yes",1,2),IF(SUMIFS(WhatIf!$G:$G,WhatIf!$A:$A,K$1,WhatIf!$B:$B,K66)&lt;=price_limit,IF(K66="Yes",1,2),"")),""))</f>
        <v/>
      </c>
      <c r="BA66" s="67" t="str">
        <f ca="1">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 ca="1">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x14ac:dyDescent="0.3">
      <c r="A67" s="19" t="s">
        <v>95</v>
      </c>
      <c r="B67" s="4" t="s">
        <v>237</v>
      </c>
      <c r="C67" s="4" t="s">
        <v>214</v>
      </c>
      <c r="D67" s="3" t="str">
        <f t="shared" ca="1" si="9"/>
        <v/>
      </c>
      <c r="F67" s="5" t="s">
        <v>498</v>
      </c>
      <c r="G67" s="5" t="s">
        <v>498</v>
      </c>
      <c r="H67" s="6"/>
      <c r="I67" s="6"/>
      <c r="O67" s="6"/>
      <c r="P67" s="6"/>
      <c r="Q67" s="6"/>
      <c r="R67" s="6"/>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12.45" customHeight="1" x14ac:dyDescent="0.3">
      <c r="A68" s="19" t="s">
        <v>16</v>
      </c>
      <c r="B68" s="4" t="s">
        <v>712</v>
      </c>
      <c r="C68" s="4" t="s">
        <v>214</v>
      </c>
      <c r="D68" s="3" t="str">
        <f t="shared" ca="1" si="9"/>
        <v/>
      </c>
      <c r="E68" s="5" t="s">
        <v>1</v>
      </c>
      <c r="F68" s="5" t="s">
        <v>1</v>
      </c>
      <c r="G68" s="5" t="s">
        <v>1</v>
      </c>
      <c r="H68" s="5" t="s">
        <v>1</v>
      </c>
      <c r="I68" s="5" t="s">
        <v>1</v>
      </c>
      <c r="K68" s="5" t="s">
        <v>1</v>
      </c>
      <c r="L68" s="5" t="s">
        <v>1</v>
      </c>
      <c r="M68" s="5" t="s">
        <v>1</v>
      </c>
      <c r="O68" s="6" t="s">
        <v>1</v>
      </c>
      <c r="P68" s="6" t="s">
        <v>1</v>
      </c>
      <c r="Q68" s="6" t="s">
        <v>1</v>
      </c>
      <c r="R68" s="6" t="s">
        <v>1</v>
      </c>
      <c r="T68" s="5" t="s">
        <v>244</v>
      </c>
      <c r="V68" s="5" t="s">
        <v>1</v>
      </c>
      <c r="X68" s="5" t="s">
        <v>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7" t="str">
        <f ca="1">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 ca="1">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 ca="1">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 ca="1">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 ca="1">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 ca="1">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 ca="1">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x14ac:dyDescent="0.3">
      <c r="A69" s="19" t="s">
        <v>153</v>
      </c>
      <c r="B69" s="4" t="s">
        <v>192</v>
      </c>
      <c r="C69" s="4" t="s">
        <v>214</v>
      </c>
      <c r="D69" s="3" t="str">
        <f t="shared" ca="1" si="9"/>
        <v/>
      </c>
      <c r="E69" s="5" t="s">
        <v>1</v>
      </c>
      <c r="F69" s="5" t="s">
        <v>1</v>
      </c>
      <c r="G69" s="5" t="s">
        <v>1</v>
      </c>
      <c r="O69" s="6" t="s">
        <v>1</v>
      </c>
      <c r="P69" s="6"/>
      <c r="Q69" s="6" t="s">
        <v>306</v>
      </c>
      <c r="R69" s="6"/>
      <c r="T69" s="5" t="s">
        <v>244</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 ca="1">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251</v>
      </c>
      <c r="B70" s="4" t="s">
        <v>237</v>
      </c>
      <c r="C70" s="4" t="s">
        <v>206</v>
      </c>
      <c r="D70" s="3" t="str">
        <f t="shared" ca="1" si="9"/>
        <v/>
      </c>
      <c r="H70" s="5" t="s">
        <v>282</v>
      </c>
      <c r="I70" s="5" t="s">
        <v>282</v>
      </c>
      <c r="J70" s="5" t="s">
        <v>282</v>
      </c>
      <c r="K70" s="5" t="s">
        <v>282</v>
      </c>
      <c r="L70" s="5" t="s">
        <v>282</v>
      </c>
      <c r="M70" s="5" t="s">
        <v>282</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252</v>
      </c>
      <c r="B71" s="4" t="s">
        <v>237</v>
      </c>
      <c r="C71" s="4" t="s">
        <v>206</v>
      </c>
      <c r="D71" s="3" t="str">
        <f t="shared" ca="1" si="9"/>
        <v/>
      </c>
      <c r="H71" s="5" t="s">
        <v>282</v>
      </c>
      <c r="I71" s="5" t="s">
        <v>282</v>
      </c>
      <c r="J71" s="5" t="s">
        <v>282</v>
      </c>
      <c r="K71" s="5" t="s">
        <v>282</v>
      </c>
      <c r="L71" s="5" t="s">
        <v>282</v>
      </c>
      <c r="M71" s="5" t="s">
        <v>282</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 ca="1">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253</v>
      </c>
      <c r="B72" s="4" t="s">
        <v>237</v>
      </c>
      <c r="C72" s="4" t="s">
        <v>206</v>
      </c>
      <c r="D72" s="3" t="str">
        <f t="shared" ca="1" si="9"/>
        <v/>
      </c>
      <c r="H72" s="5" t="s">
        <v>282</v>
      </c>
      <c r="I72" s="5" t="s">
        <v>282</v>
      </c>
      <c r="J72" s="5" t="s">
        <v>282</v>
      </c>
      <c r="K72" s="5" t="s">
        <v>282</v>
      </c>
      <c r="L72" s="5" t="s">
        <v>282</v>
      </c>
      <c r="M72" s="5" t="s">
        <v>282</v>
      </c>
      <c r="N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 ca="1">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24.9" x14ac:dyDescent="0.3">
      <c r="A73" s="19" t="s">
        <v>200</v>
      </c>
      <c r="B73" s="4" t="s">
        <v>237</v>
      </c>
      <c r="C73" s="4" t="s">
        <v>206</v>
      </c>
      <c r="D73" s="3" t="str">
        <f t="shared" ca="1" si="9"/>
        <v/>
      </c>
      <c r="F73" s="5" t="s">
        <v>793</v>
      </c>
      <c r="G73" s="5" t="s">
        <v>793</v>
      </c>
      <c r="H73" s="5" t="s">
        <v>282</v>
      </c>
      <c r="I73" s="5" t="s">
        <v>282</v>
      </c>
      <c r="J73" s="5" t="s">
        <v>282</v>
      </c>
      <c r="K73" s="5" t="s">
        <v>282</v>
      </c>
      <c r="L73" s="5" t="s">
        <v>282</v>
      </c>
      <c r="M73" s="5" t="s">
        <v>282</v>
      </c>
      <c r="N73" s="5" t="s">
        <v>1</v>
      </c>
      <c r="Q73" s="5" t="s">
        <v>805</v>
      </c>
      <c r="R73" s="5" t="s">
        <v>923</v>
      </c>
      <c r="T73" s="5" t="s">
        <v>244</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7" t="str">
        <f>IF(OR(E73="",VLOOKUP(E$1,Services!$A$1:$B$22,2,0)="Exclude"),"",IF($D73=1,IF(OR(price_limit="",price_limit="No Limit"),IF(E73="Yes",1,2),IF(SUMIFS(WhatIf!$G:$G,WhatIf!$A:$A,E$1,WhatIf!$B:$B,E73)&lt;=price_limit,IF(E73="Yes",1,2),"")),""))</f>
        <v/>
      </c>
      <c r="AU73" s="67" t="str">
        <f ca="1">IF(OR(F73="",VLOOKUP(F$1,Services!$A$1:$B$22,2,0)="Exclude"),"",IF($D73=1,IF(OR(price_limit="",price_limit="No Limit"),IF(F73="Yes",1,2),IF(SUMIFS(WhatIf!$G:$G,WhatIf!$A:$A,F$1,WhatIf!$B:$B,F73)&lt;=price_limit,IF(F73="Yes",1,2),"")),""))</f>
        <v/>
      </c>
      <c r="AV73" s="67" t="str">
        <f ca="1">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 ca="1">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 ca="1">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12.45" customHeight="1" x14ac:dyDescent="0.3">
      <c r="A74" s="19" t="s">
        <v>502</v>
      </c>
      <c r="C74" s="4" t="s">
        <v>445</v>
      </c>
      <c r="D74" s="3" t="str">
        <f t="shared" ca="1" si="9"/>
        <v/>
      </c>
      <c r="F74" s="5" t="s">
        <v>502</v>
      </c>
      <c r="G74" s="5" t="s">
        <v>502</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IF(OR(H74="",VLOOKUP(H$1,Services!$A$1:$B$22,2,0)="Exclude"),"",IF($D74=1,IF(OR(price_limit="",price_limit="No Limit"),IF(H74="Yes",1,2),IF(SUMIFS(WhatIf!$G:$G,WhatIf!$A:$A,H$1,WhatIf!$B:$B,H74)&lt;=price_limit,IF(H74="Yes",1,2),"")),""))</f>
        <v/>
      </c>
      <c r="AX74" s="67" t="str">
        <f>IF(OR(I74="",VLOOKUP(I$1,Services!$A$1:$B$22,2,0)="Exclude"),"",IF($D74=1,IF(OR(price_limit="",price_limit="No Limit"),IF(I74="Yes",1,2),IF(SUMIFS(WhatIf!$G:$G,WhatIf!$A:$A,I$1,WhatIf!$B:$B,I74)&lt;=price_limit,IF(I74="Yes",1,2),"")),""))</f>
        <v/>
      </c>
      <c r="AY74" s="67" t="str">
        <f>IF(OR(J74="",VLOOKUP(J$1,Services!$A$1:$B$22,2,0)="Exclude"),"",IF($D74=1,IF(OR(price_limit="",price_limit="No Limit"),IF(J74="Yes",1,2),IF(SUMIFS(WhatIf!$G:$G,WhatIf!$A:$A,J$1,WhatIf!$B:$B,J74)&lt;=price_limit,IF(J74="Yes",1,2),"")),""))</f>
        <v/>
      </c>
      <c r="AZ74" s="67" t="str">
        <f>IF(OR(K74="",VLOOKUP(K$1,Services!$A$1:$B$22,2,0)="Exclude"),"",IF($D74=1,IF(OR(price_limit="",price_limit="No Limit"),IF(K74="Yes",1,2),IF(SUMIFS(WhatIf!$G:$G,WhatIf!$A:$A,K$1,WhatIf!$B:$B,K74)&lt;=price_limit,IF(K74="Yes",1,2),"")),""))</f>
        <v/>
      </c>
      <c r="BA74" s="67" t="str">
        <f>IF(OR(L74="",VLOOKUP(L$1,Services!$A$1:$B$22,2,0)="Exclude"),"",IF($D74=1,IF(OR(price_limit="",price_limit="No Limit"),IF(L74="Yes",1,2),IF(SUMIFS(WhatIf!$G:$G,WhatIf!$A:$A,L$1,WhatIf!$B:$B,L74)&lt;=price_limit,IF(L74="Yes",1,2),"")),""))</f>
        <v/>
      </c>
      <c r="BB74" s="67" t="str">
        <f>IF(OR(M74="",VLOOKUP(M$1,Services!$A$1:$B$22,2,0)="Exclude"),"",IF($D74=1,IF(OR(price_limit="",price_limit="No Limit"),IF(M74="Yes",1,2),IF(SUMIFS(WhatIf!$G:$G,WhatIf!$A:$A,M$1,WhatIf!$B:$B,M74)&lt;=price_limit,IF(M74="Yes",1,2),"")),""))</f>
        <v/>
      </c>
      <c r="BC74" s="67" t="str">
        <f>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201</v>
      </c>
      <c r="B75" s="4" t="s">
        <v>237</v>
      </c>
      <c r="C75" s="4" t="s">
        <v>206</v>
      </c>
      <c r="D75" s="3" t="str">
        <f t="shared" ca="1" si="9"/>
        <v/>
      </c>
      <c r="F75" s="5" t="s">
        <v>793</v>
      </c>
      <c r="G75" s="5" t="s">
        <v>793</v>
      </c>
      <c r="H75" s="5" t="s">
        <v>282</v>
      </c>
      <c r="I75" s="5" t="s">
        <v>282</v>
      </c>
      <c r="J75" s="5" t="s">
        <v>282</v>
      </c>
      <c r="K75" s="5" t="s">
        <v>282</v>
      </c>
      <c r="L75" s="5" t="s">
        <v>282</v>
      </c>
      <c r="M75" s="5" t="s">
        <v>282</v>
      </c>
      <c r="N75" s="5" t="s">
        <v>1</v>
      </c>
      <c r="W75" s="5" t="s">
        <v>1</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 ca="1">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x14ac:dyDescent="0.3">
      <c r="A76" s="19" t="s">
        <v>17</v>
      </c>
      <c r="B76" s="4" t="s">
        <v>237</v>
      </c>
      <c r="C76" s="4" t="s">
        <v>446</v>
      </c>
      <c r="D76" s="3" t="str">
        <f t="shared" ca="1" si="9"/>
        <v/>
      </c>
      <c r="F76" s="6"/>
      <c r="G76" s="6"/>
      <c r="H76" s="12" t="s">
        <v>17</v>
      </c>
      <c r="I76" s="12" t="s">
        <v>1</v>
      </c>
      <c r="J76" s="12" t="s">
        <v>17</v>
      </c>
      <c r="K76" s="12" t="s">
        <v>17</v>
      </c>
      <c r="L76" s="12" t="s">
        <v>17</v>
      </c>
      <c r="M76" s="12" t="s">
        <v>17</v>
      </c>
      <c r="N76" s="12" t="s">
        <v>17</v>
      </c>
      <c r="O76" s="6"/>
      <c r="P76" s="5" t="s">
        <v>17</v>
      </c>
      <c r="Q76" s="6" t="s">
        <v>17</v>
      </c>
      <c r="R76" s="6"/>
      <c r="S76" s="5" t="s">
        <v>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7" t="str">
        <f>IF(OR(E76="",VLOOKUP(E$1,Services!$A$1:$B$22,2,0)="Exclude"),"",IF($D76=1,IF(OR(price_limit="",price_limit="No Limit"),IF(E76="Yes",1,2),IF(SUMIFS(WhatIf!$G:$G,WhatIf!$A:$A,E$1,WhatIf!$B:$B,E76)&lt;=price_limit,IF(E76="Yes",1,2),"")),""))</f>
        <v/>
      </c>
      <c r="AU76" s="67" t="str">
        <f>IF(OR(F76="",VLOOKUP(F$1,Services!$A$1:$B$22,2,0)="Exclude"),"",IF($D76=1,IF(OR(price_limit="",price_limit="No Limit"),IF(F76="Yes",1,2),IF(SUMIFS(WhatIf!$G:$G,WhatIf!$A:$A,F$1,WhatIf!$B:$B,F76)&lt;=price_limit,IF(F76="Yes",1,2),"")),""))</f>
        <v/>
      </c>
      <c r="AV76" s="67" t="str">
        <f>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 ca="1">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12.45" customHeight="1" x14ac:dyDescent="0.3">
      <c r="A77" s="19" t="s">
        <v>216</v>
      </c>
      <c r="B77" s="4" t="s">
        <v>237</v>
      </c>
      <c r="C77" s="4" t="s">
        <v>445</v>
      </c>
      <c r="D77" s="3" t="str">
        <f t="shared" ca="1" si="9"/>
        <v/>
      </c>
      <c r="F77" s="5" t="s">
        <v>216</v>
      </c>
      <c r="G77" s="5" t="s">
        <v>216</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373</v>
      </c>
      <c r="B78" s="4" t="s">
        <v>237</v>
      </c>
      <c r="C78" s="4" t="s">
        <v>280</v>
      </c>
      <c r="D78" s="3" t="str">
        <f t="shared" ca="1" si="9"/>
        <v/>
      </c>
      <c r="E78" s="5" t="s">
        <v>1</v>
      </c>
      <c r="O78" s="6"/>
      <c r="P78" s="6"/>
      <c r="Q78" s="6" t="s">
        <v>1</v>
      </c>
      <c r="R78" s="6"/>
      <c r="X78" s="5" t="s">
        <v>1</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7" t="str">
        <f ca="1">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 ca="1">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653</v>
      </c>
      <c r="C79" s="4" t="s">
        <v>447</v>
      </c>
      <c r="D79" s="3" t="str">
        <f t="shared" ca="1" si="9"/>
        <v/>
      </c>
      <c r="T79" s="5" t="s">
        <v>244</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7" t="str">
        <f>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 ca="1">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18</v>
      </c>
      <c r="B80" s="4" t="s">
        <v>237</v>
      </c>
      <c r="C80" s="4" t="s">
        <v>280</v>
      </c>
      <c r="D80" s="3" t="str">
        <f t="shared" ca="1" si="9"/>
        <v/>
      </c>
      <c r="E80" s="5" t="s">
        <v>1</v>
      </c>
      <c r="F80" s="5" t="s">
        <v>496</v>
      </c>
      <c r="G80" s="5" t="s">
        <v>496</v>
      </c>
      <c r="I80" s="5" t="s">
        <v>1</v>
      </c>
      <c r="J80" s="5" t="s">
        <v>1</v>
      </c>
      <c r="K80" s="5" t="s">
        <v>1</v>
      </c>
      <c r="L80" s="5" t="s">
        <v>1</v>
      </c>
      <c r="M80" s="5" t="s">
        <v>1</v>
      </c>
      <c r="O80" s="6"/>
      <c r="P80" s="6"/>
      <c r="Q80" s="6"/>
      <c r="R80" s="6" t="s">
        <v>1</v>
      </c>
      <c r="V80" s="5" t="s">
        <v>1</v>
      </c>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7" t="str">
        <f ca="1">IF(OR(E80="",VLOOKUP(E$1,Services!$A$1:$B$22,2,0)="Exclude"),"",IF($D80=1,IF(OR(price_limit="",price_limit="No Limit"),IF(E80="Yes",1,2),IF(SUMIFS(WhatIf!$G:$G,WhatIf!$A:$A,E$1,WhatIf!$B:$B,E80)&lt;=price_limit,IF(E80="Yes",1,2),"")),""))</f>
        <v/>
      </c>
      <c r="AU80" s="67" t="str">
        <f ca="1">IF(OR(F80="",VLOOKUP(F$1,Services!$A$1:$B$22,2,0)="Exclude"),"",IF($D80=1,IF(OR(price_limit="",price_limit="No Limit"),IF(F80="Yes",1,2),IF(SUMIFS(WhatIf!$G:$G,WhatIf!$A:$A,F$1,WhatIf!$B:$B,F80)&lt;=price_limit,IF(F80="Yes",1,2),"")),""))</f>
        <v/>
      </c>
      <c r="AV80" s="67" t="str">
        <f ca="1">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 ca="1">IF(OR(I80="",VLOOKUP(I$1,Services!$A$1:$B$22,2,0)="Exclude"),"",IF($D80=1,IF(OR(price_limit="",price_limit="No Limit"),IF(I80="Yes",1,2),IF(SUMIFS(WhatIf!$G:$G,WhatIf!$A:$A,I$1,WhatIf!$B:$B,I80)&lt;=price_limit,IF(I80="Yes",1,2),"")),""))</f>
        <v/>
      </c>
      <c r="AY80" s="67" t="str">
        <f ca="1">IF(OR(J80="",VLOOKUP(J$1,Services!$A$1:$B$22,2,0)="Exclude"),"",IF($D80=1,IF(OR(price_limit="",price_limit="No Limit"),IF(J80="Yes",1,2),IF(SUMIFS(WhatIf!$G:$G,WhatIf!$A:$A,J$1,WhatIf!$B:$B,J80)&lt;=price_limit,IF(J80="Yes",1,2),"")),""))</f>
        <v/>
      </c>
      <c r="AZ80" s="67" t="str">
        <f ca="1">IF(OR(K80="",VLOOKUP(K$1,Services!$A$1:$B$22,2,0)="Exclude"),"",IF($D80=1,IF(OR(price_limit="",price_limit="No Limit"),IF(K80="Yes",1,2),IF(SUMIFS(WhatIf!$G:$G,WhatIf!$A:$A,K$1,WhatIf!$B:$B,K80)&lt;=price_limit,IF(K80="Yes",1,2),"")),""))</f>
        <v/>
      </c>
      <c r="BA80" s="67" t="str">
        <f ca="1">IF(OR(L80="",VLOOKUP(L$1,Services!$A$1:$B$22,2,0)="Exclude"),"",IF($D80=1,IF(OR(price_limit="",price_limit="No Limit"),IF(L80="Yes",1,2),IF(SUMIFS(WhatIf!$G:$G,WhatIf!$A:$A,L$1,WhatIf!$B:$B,L80)&lt;=price_limit,IF(L80="Yes",1,2),"")),""))</f>
        <v/>
      </c>
      <c r="BB80" s="67" t="str">
        <f ca="1">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 ca="1">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 ca="1">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 ca="1">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4.6" customHeight="1" x14ac:dyDescent="0.3">
      <c r="A81" s="19" t="s">
        <v>870</v>
      </c>
      <c r="B81" s="4" t="s">
        <v>237</v>
      </c>
      <c r="C81" s="4" t="s">
        <v>447</v>
      </c>
      <c r="D81" s="3" t="str">
        <f t="shared" ca="1" si="9"/>
        <v/>
      </c>
      <c r="V81" s="5" t="s">
        <v>572</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7" t="str">
        <f>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 ca="1">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19</v>
      </c>
      <c r="B82" s="4" t="s">
        <v>237</v>
      </c>
      <c r="C82" s="4" t="s">
        <v>214</v>
      </c>
      <c r="D82" s="3" t="str">
        <f t="shared" ca="1" si="9"/>
        <v/>
      </c>
      <c r="F82" s="5" t="s">
        <v>498</v>
      </c>
      <c r="G82" s="5" t="s">
        <v>498</v>
      </c>
      <c r="H82" s="5" t="s">
        <v>1</v>
      </c>
      <c r="I82" s="5" t="s">
        <v>1</v>
      </c>
      <c r="J82" s="5" t="s">
        <v>1</v>
      </c>
      <c r="K82" s="5" t="s">
        <v>1</v>
      </c>
      <c r="L82" s="5" t="s">
        <v>1</v>
      </c>
      <c r="M82" s="5" t="s">
        <v>1</v>
      </c>
      <c r="O82" s="6" t="s">
        <v>1</v>
      </c>
      <c r="P82" s="6" t="s">
        <v>1</v>
      </c>
      <c r="Q82" s="6" t="s">
        <v>1</v>
      </c>
      <c r="R82" s="6"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7" t="str">
        <f>IF(OR(E82="",VLOOKUP(E$1,Services!$A$1:$B$22,2,0)="Exclude"),"",IF($D82=1,IF(OR(price_limit="",price_limit="No Limit"),IF(E82="Yes",1,2),IF(SUMIFS(WhatIf!$G:$G,WhatIf!$A:$A,E$1,WhatIf!$B:$B,E82)&lt;=price_limit,IF(E82="Yes",1,2),"")),""))</f>
        <v/>
      </c>
      <c r="AU82" s="67" t="str">
        <f ca="1">IF(OR(F82="",VLOOKUP(F$1,Services!$A$1:$B$22,2,0)="Exclude"),"",IF($D82=1,IF(OR(price_limit="",price_limit="No Limit"),IF(F82="Yes",1,2),IF(SUMIFS(WhatIf!$G:$G,WhatIf!$A:$A,F$1,WhatIf!$B:$B,F82)&lt;=price_limit,IF(F82="Yes",1,2),"")),""))</f>
        <v/>
      </c>
      <c r="AV82" s="67" t="str">
        <f ca="1">IF(OR(G82="",VLOOKUP(G$1,Services!$A$1:$B$22,2,0)="Exclude"),"",IF($D82=1,IF(OR(price_limit="",price_limit="No Limit"),IF(G82="Yes",1,2),IF(SUMIFS(WhatIf!$G:$G,WhatIf!$A:$A,G$1,WhatIf!$B:$B,G82)&lt;=price_limit,IF(G82="Yes",1,2),"")),""))</f>
        <v/>
      </c>
      <c r="AW82" s="67" t="str">
        <f ca="1">IF(OR(H82="",VLOOKUP(H$1,Services!$A$1:$B$22,2,0)="Exclude"),"",IF($D82=1,IF(OR(price_limit="",price_limit="No Limit"),IF(H82="Yes",1,2),IF(SUMIFS(WhatIf!$G:$G,WhatIf!$A:$A,H$1,WhatIf!$B:$B,H82)&lt;=price_limit,IF(H82="Yes",1,2),"")),""))</f>
        <v/>
      </c>
      <c r="AX82" s="67" t="str">
        <f ca="1">IF(OR(I82="",VLOOKUP(I$1,Services!$A$1:$B$22,2,0)="Exclude"),"",IF($D82=1,IF(OR(price_limit="",price_limit="No Limit"),IF(I82="Yes",1,2),IF(SUMIFS(WhatIf!$G:$G,WhatIf!$A:$A,I$1,WhatIf!$B:$B,I82)&lt;=price_limit,IF(I82="Yes",1,2),"")),""))</f>
        <v/>
      </c>
      <c r="AY82" s="67" t="str">
        <f ca="1">IF(OR(J82="",VLOOKUP(J$1,Services!$A$1:$B$22,2,0)="Exclude"),"",IF($D82=1,IF(OR(price_limit="",price_limit="No Limit"),IF(J82="Yes",1,2),IF(SUMIFS(WhatIf!$G:$G,WhatIf!$A:$A,J$1,WhatIf!$B:$B,J82)&lt;=price_limit,IF(J82="Yes",1,2),"")),""))</f>
        <v/>
      </c>
      <c r="AZ82" s="67" t="str">
        <f ca="1">IF(OR(K82="",VLOOKUP(K$1,Services!$A$1:$B$22,2,0)="Exclude"),"",IF($D82=1,IF(OR(price_limit="",price_limit="No Limit"),IF(K82="Yes",1,2),IF(SUMIFS(WhatIf!$G:$G,WhatIf!$A:$A,K$1,WhatIf!$B:$B,K82)&lt;=price_limit,IF(K82="Yes",1,2),"")),""))</f>
        <v/>
      </c>
      <c r="BA82" s="67" t="str">
        <f ca="1">IF(OR(L82="",VLOOKUP(L$1,Services!$A$1:$B$22,2,0)="Exclude"),"",IF($D82=1,IF(OR(price_limit="",price_limit="No Limit"),IF(L82="Yes",1,2),IF(SUMIFS(WhatIf!$G:$G,WhatIf!$A:$A,L$1,WhatIf!$B:$B,L82)&lt;=price_limit,IF(L82="Yes",1,2),"")),""))</f>
        <v/>
      </c>
      <c r="BB82" s="67" t="str">
        <f ca="1">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 ca="1">IF(OR(O82="",VLOOKUP(O$1,Services!$A$1:$B$22,2,0)="Exclude"),"",IF($D82=1,IF(OR(price_limit="",price_limit="No Limit"),IF(O82="Yes",1,2),IF(SUMIFS(WhatIf!$G:$G,WhatIf!$A:$A,O$1,WhatIf!$B:$B,O82)&lt;=price_limit,IF(O82="Yes",1,2),"")),""))</f>
        <v/>
      </c>
      <c r="BE82" s="67" t="str">
        <f ca="1">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 ca="1">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96</v>
      </c>
      <c r="B83" s="4" t="s">
        <v>237</v>
      </c>
      <c r="C83" s="4" t="s">
        <v>214</v>
      </c>
      <c r="D83" s="3" t="str">
        <f t="shared" ca="1" si="9"/>
        <v/>
      </c>
      <c r="E83" s="6"/>
      <c r="F83" s="6"/>
      <c r="G83" s="6"/>
      <c r="H83" s="5" t="s">
        <v>1</v>
      </c>
      <c r="I83" s="5" t="s">
        <v>1</v>
      </c>
      <c r="K83" s="5" t="s">
        <v>1</v>
      </c>
      <c r="L83" s="5" t="s">
        <v>1</v>
      </c>
      <c r="M83" s="5" t="s">
        <v>1</v>
      </c>
      <c r="O83" s="6" t="s">
        <v>1</v>
      </c>
      <c r="P83" s="6" t="s">
        <v>280</v>
      </c>
      <c r="Q83" s="6" t="s">
        <v>306</v>
      </c>
      <c r="R83" s="6" t="s">
        <v>807</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 ca="1">IF(OR(I83="",VLOOKUP(I$1,Services!$A$1:$B$22,2,0)="Exclude"),"",IF($D83=1,IF(OR(price_limit="",price_limit="No Limit"),IF(I83="Yes",1,2),IF(SUMIFS(WhatIf!$G:$G,WhatIf!$A:$A,I$1,WhatIf!$B:$B,I83)&lt;=price_limit,IF(I83="Yes",1,2),"")),""))</f>
        <v/>
      </c>
      <c r="AY83" s="67" t="str">
        <f>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 ca="1">IF(OR(O83="",VLOOKUP(O$1,Services!$A$1:$B$22,2,0)="Exclude"),"",IF($D83=1,IF(OR(price_limit="",price_limit="No Limit"),IF(O83="Yes",1,2),IF(SUMIFS(WhatIf!$G:$G,WhatIf!$A:$A,O$1,WhatIf!$B:$B,O83)&lt;=price_limit,IF(O83="Yes",1,2),"")),""))</f>
        <v/>
      </c>
      <c r="BE83" s="67" t="str">
        <f ca="1">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 ca="1">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20</v>
      </c>
      <c r="B84" s="4" t="s">
        <v>237</v>
      </c>
      <c r="C84" s="4" t="s">
        <v>214</v>
      </c>
      <c r="D84" s="3" t="str">
        <f t="shared" ca="1" si="9"/>
        <v/>
      </c>
      <c r="F84" s="5" t="s">
        <v>1</v>
      </c>
      <c r="G84" s="5" t="s">
        <v>1</v>
      </c>
      <c r="H84" s="5" t="s">
        <v>1</v>
      </c>
      <c r="I84" s="5" t="s">
        <v>1</v>
      </c>
      <c r="J84" s="5" t="s">
        <v>1</v>
      </c>
      <c r="K84" s="5" t="s">
        <v>1</v>
      </c>
      <c r="L84" s="5" t="s">
        <v>1</v>
      </c>
      <c r="M84" s="5" t="s">
        <v>1</v>
      </c>
      <c r="N84" s="5" t="s">
        <v>1</v>
      </c>
      <c r="O84" s="6" t="s">
        <v>1</v>
      </c>
      <c r="P84" s="6" t="s">
        <v>1</v>
      </c>
      <c r="Q84" s="6" t="s">
        <v>1</v>
      </c>
      <c r="R84" s="6" t="s">
        <v>1</v>
      </c>
      <c r="S84" s="5"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7" t="str">
        <f>IF(OR(E84="",VLOOKUP(E$1,Services!$A$1:$B$22,2,0)="Exclude"),"",IF($D84=1,IF(OR(price_limit="",price_limit="No Limit"),IF(E84="Yes",1,2),IF(SUMIFS(WhatIf!$G:$G,WhatIf!$A:$A,E$1,WhatIf!$B:$B,E84)&lt;=price_limit,IF(E84="Yes",1,2),"")),""))</f>
        <v/>
      </c>
      <c r="AU84" s="67" t="str">
        <f ca="1">IF(OR(F84="",VLOOKUP(F$1,Services!$A$1:$B$22,2,0)="Exclude"),"",IF($D84=1,IF(OR(price_limit="",price_limit="No Limit"),IF(F84="Yes",1,2),IF(SUMIFS(WhatIf!$G:$G,WhatIf!$A:$A,F$1,WhatIf!$B:$B,F84)&lt;=price_limit,IF(F84="Yes",1,2),"")),""))</f>
        <v/>
      </c>
      <c r="AV84" s="67" t="str">
        <f ca="1">IF(OR(G84="",VLOOKUP(G$1,Services!$A$1:$B$22,2,0)="Exclude"),"",IF($D84=1,IF(OR(price_limit="",price_limit="No Limit"),IF(G84="Yes",1,2),IF(SUMIFS(WhatIf!$G:$G,WhatIf!$A:$A,G$1,WhatIf!$B:$B,G84)&lt;=price_limit,IF(G84="Yes",1,2),"")),""))</f>
        <v/>
      </c>
      <c r="AW84" s="67" t="str">
        <f ca="1">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 ca="1">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 ca="1">IF(OR(N84="",VLOOKUP(N$1,Services!$A$1:$B$22,2,0)="Exclude"),"",IF($D84=1,IF(OR(price_limit="",price_limit="No Limit"),IF(N84="Yes",1,2),IF(SUMIFS(WhatIf!$G:$G,WhatIf!$A:$A,N$1,WhatIf!$B:$B,N84)&lt;=price_limit,IF(N84="Yes",1,2),"")),""))</f>
        <v/>
      </c>
      <c r="BD84" s="67" t="str">
        <f ca="1">IF(OR(O84="",VLOOKUP(O$1,Services!$A$1:$B$22,2,0)="Exclude"),"",IF($D84=1,IF(OR(price_limit="",price_limit="No Limit"),IF(O84="Yes",1,2),IF(SUMIFS(WhatIf!$G:$G,WhatIf!$A:$A,O$1,WhatIf!$B:$B,O84)&lt;=price_limit,IF(O84="Yes",1,2),"")),""))</f>
        <v/>
      </c>
      <c r="BE84" s="67" t="str">
        <f ca="1">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 ca="1">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4">
      <c r="A85" s="19" t="s">
        <v>254</v>
      </c>
      <c r="B85" s="4" t="s">
        <v>385</v>
      </c>
      <c r="C85" s="4" t="s">
        <v>206</v>
      </c>
      <c r="D85" s="3" t="str">
        <f t="shared" ca="1" si="9"/>
        <v/>
      </c>
      <c r="H85" s="5" t="s">
        <v>282</v>
      </c>
      <c r="I85" s="5" t="s">
        <v>282</v>
      </c>
      <c r="J85" s="5" t="s">
        <v>282</v>
      </c>
      <c r="K85" s="5" t="s">
        <v>282</v>
      </c>
      <c r="L85" s="5" t="s">
        <v>282</v>
      </c>
      <c r="M85" s="5" t="s">
        <v>282</v>
      </c>
      <c r="N85" s="5" t="s">
        <v>1</v>
      </c>
      <c r="P85" s="9" t="s">
        <v>282</v>
      </c>
      <c r="Q85" s="5" t="s">
        <v>805</v>
      </c>
      <c r="R85" s="5" t="s">
        <v>923</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24.9" customHeight="1" x14ac:dyDescent="0.3">
      <c r="A86" s="19" t="s">
        <v>97</v>
      </c>
      <c r="B86" s="4" t="s">
        <v>237</v>
      </c>
      <c r="C86" s="4" t="s">
        <v>214</v>
      </c>
      <c r="D86" s="3" t="str">
        <f t="shared" ca="1" si="9"/>
        <v/>
      </c>
      <c r="H86" s="6"/>
      <c r="I86" s="6"/>
      <c r="O86" s="6"/>
      <c r="P86" s="6" t="s">
        <v>1</v>
      </c>
      <c r="Q86" s="6"/>
      <c r="R86" s="6" t="s">
        <v>807</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IF(OR(I86="",VLOOKUP(I$1,Services!$A$1:$B$22,2,0)="Exclude"),"",IF($D86=1,IF(OR(price_limit="",price_limit="No Limit"),IF(I86="Yes",1,2),IF(SUMIFS(WhatIf!$G:$G,WhatIf!$A:$A,I$1,WhatIf!$B:$B,I86)&lt;=price_limit,IF(I86="Yes",1,2),"")),""))</f>
        <v/>
      </c>
      <c r="AY86" s="67" t="str">
        <f>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IF(OR(L86="",VLOOKUP(L$1,Services!$A$1:$B$22,2,0)="Exclude"),"",IF($D86=1,IF(OR(price_limit="",price_limit="No Limit"),IF(L86="Yes",1,2),IF(SUMIFS(WhatIf!$G:$G,WhatIf!$A:$A,L$1,WhatIf!$B:$B,L86)&lt;=price_limit,IF(L86="Yes",1,2),"")),""))</f>
        <v/>
      </c>
      <c r="BB86" s="67" t="str">
        <f>IF(OR(M86="",VLOOKUP(M$1,Services!$A$1:$B$22,2,0)="Exclude"),"",IF($D86=1,IF(OR(price_limit="",price_limit="No Limit"),IF(M86="Yes",1,2),IF(SUMIFS(WhatIf!$G:$G,WhatIf!$A:$A,M$1,WhatIf!$B:$B,M86)&lt;=price_limit,IF(M86="Yes",1,2),"")),""))</f>
        <v/>
      </c>
      <c r="BC86" s="67" t="str">
        <f>IF(OR(N86="",VLOOKUP(N$1,Services!$A$1:$B$22,2,0)="Exclude"),"",IF($D86=1,IF(OR(price_limit="",price_limit="No Limit"),IF(N86="Yes",1,2),IF(SUMIFS(WhatIf!$G:$G,WhatIf!$A:$A,N$1,WhatIf!$B:$B,N86)&lt;=price_limit,IF(N86="Yes",1,2),"")),""))</f>
        <v/>
      </c>
      <c r="BD86" s="67" t="str">
        <f>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x14ac:dyDescent="0.3">
      <c r="A87" s="19" t="s">
        <v>21</v>
      </c>
      <c r="B87" s="4" t="s">
        <v>220</v>
      </c>
      <c r="C87" s="4" t="s">
        <v>280</v>
      </c>
      <c r="D87" s="3" t="str">
        <f t="shared" ca="1" si="9"/>
        <v/>
      </c>
      <c r="E87" s="5" t="s">
        <v>1</v>
      </c>
      <c r="F87" s="5" t="s">
        <v>1</v>
      </c>
      <c r="G87" s="5" t="s">
        <v>1</v>
      </c>
      <c r="H87" s="5" t="s">
        <v>1</v>
      </c>
      <c r="I87" s="5" t="s">
        <v>1</v>
      </c>
      <c r="J87" s="5" t="s">
        <v>1</v>
      </c>
      <c r="K87" s="5" t="s">
        <v>1</v>
      </c>
      <c r="L87" s="5" t="s">
        <v>1</v>
      </c>
      <c r="M87" s="5" t="s">
        <v>1</v>
      </c>
      <c r="O87" s="6"/>
      <c r="P87" s="6"/>
      <c r="Q87" s="6"/>
      <c r="R87" s="6" t="s">
        <v>1</v>
      </c>
      <c r="S87" s="5" t="s">
        <v>1</v>
      </c>
      <c r="V87" s="5" t="s">
        <v>1</v>
      </c>
      <c r="X87" s="5" t="s">
        <v>1</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7" t="str">
        <f ca="1">IF(OR(E87="",VLOOKUP(E$1,Services!$A$1:$B$22,2,0)="Exclude"),"",IF($D87=1,IF(OR(price_limit="",price_limit="No Limit"),IF(E87="Yes",1,2),IF(SUMIFS(WhatIf!$G:$G,WhatIf!$A:$A,E$1,WhatIf!$B:$B,E87)&lt;=price_limit,IF(E87="Yes",1,2),"")),""))</f>
        <v/>
      </c>
      <c r="AU87" s="67" t="str">
        <f ca="1">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IF(OR(N87="",VLOOKUP(N$1,Services!$A$1:$B$22,2,0)="Exclude"),"",IF($D87=1,IF(OR(price_limit="",price_limit="No Limit"),IF(N87="Yes",1,2),IF(SUMIFS(WhatIf!$G:$G,WhatIf!$A:$A,N$1,WhatIf!$B:$B,N87)&lt;=price_limit,IF(N87="Yes",1,2),"")),""))</f>
        <v/>
      </c>
      <c r="BD87" s="67" t="str">
        <f>IF(OR(O87="",VLOOKUP(O$1,Services!$A$1:$B$22,2,0)="Exclude"),"",IF($D87=1,IF(OR(price_limit="",price_limit="No Limit"),IF(O87="Yes",1,2),IF(SUMIFS(WhatIf!$G:$G,WhatIf!$A:$A,O$1,WhatIf!$B:$B,O87)&lt;=price_limit,IF(O87="Yes",1,2),"")),""))</f>
        <v/>
      </c>
      <c r="BE87" s="67" t="str">
        <f>IF(OR(P87="",VLOOKUP(P$1,Services!$A$1:$B$22,2,0)="Exclude"),"",IF($D87=1,IF(OR(price_limit="",price_limit="No Limit"),IF(P87="Yes",1,2),IF(SUMIFS(WhatIf!$G:$G,WhatIf!$A:$A,P$1,WhatIf!$B:$B,P87)&lt;=price_limit,IF(P87="Yes",1,2),"")),""))</f>
        <v/>
      </c>
      <c r="BF87" s="67" t="str">
        <f>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 ca="1">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 ca="1">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 ca="1">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24.9" x14ac:dyDescent="0.3">
      <c r="A88" s="19" t="s">
        <v>503</v>
      </c>
      <c r="C88" s="4" t="s">
        <v>280</v>
      </c>
      <c r="D88" s="3" t="str">
        <f t="shared" ca="1" si="9"/>
        <v/>
      </c>
      <c r="F88" s="5" t="s">
        <v>503</v>
      </c>
      <c r="G88" s="5" t="s">
        <v>503</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7" t="str">
        <f>IF(OR(E88="",VLOOKUP(E$1,Services!$A$1:$B$22,2,0)="Exclude"),"",IF($D88=1,IF(OR(price_limit="",price_limit="No Limit"),IF(E88="Yes",1,2),IF(SUMIFS(WhatIf!$G:$G,WhatIf!$A:$A,E$1,WhatIf!$B:$B,E88)&lt;=price_limit,IF(E88="Yes",1,2),"")),""))</f>
        <v/>
      </c>
      <c r="AU88" s="67" t="str">
        <f ca="1">IF(OR(F88="",VLOOKUP(F$1,Services!$A$1:$B$22,2,0)="Exclude"),"",IF($D88=1,IF(OR(price_limit="",price_limit="No Limit"),IF(F88="Yes",1,2),IF(SUMIFS(WhatIf!$G:$G,WhatIf!$A:$A,F$1,WhatIf!$B:$B,F88)&lt;=price_limit,IF(F88="Yes",1,2),"")),""))</f>
        <v/>
      </c>
      <c r="AV88" s="67" t="str">
        <f ca="1">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IF(OR(K88="",VLOOKUP(K$1,Services!$A$1:$B$22,2,0)="Exclude"),"",IF($D88=1,IF(OR(price_limit="",price_limit="No Limit"),IF(K88="Yes",1,2),IF(SUMIFS(WhatIf!$G:$G,WhatIf!$A:$A,K$1,WhatIf!$B:$B,K88)&lt;=price_limit,IF(K88="Yes",1,2),"")),""))</f>
        <v/>
      </c>
      <c r="BA88" s="67" t="str">
        <f>IF(OR(L88="",VLOOKUP(L$1,Services!$A$1:$B$22,2,0)="Exclude"),"",IF($D88=1,IF(OR(price_limit="",price_limit="No Limit"),IF(L88="Yes",1,2),IF(SUMIFS(WhatIf!$G:$G,WhatIf!$A:$A,L$1,WhatIf!$B:$B,L88)&lt;=price_limit,IF(L88="Yes",1,2),"")),""))</f>
        <v/>
      </c>
      <c r="BB88" s="67" t="str">
        <f>IF(OR(M88="",VLOOKUP(M$1,Services!$A$1:$B$22,2,0)="Exclude"),"",IF($D88=1,IF(OR(price_limit="",price_limit="No Limit"),IF(M88="Yes",1,2),IF(SUMIFS(WhatIf!$G:$G,WhatIf!$A:$A,M$1,WhatIf!$B:$B,M88)&lt;=price_limit,IF(M88="Yes",1,2),"")),""))</f>
        <v/>
      </c>
      <c r="BC88" s="67" t="str">
        <f>IF(OR(N88="",VLOOKUP(N$1,Services!$A$1:$B$22,2,0)="Exclude"),"",IF($D88=1,IF(OR(price_limit="",price_limit="No Limit"),IF(N88="Yes",1,2),IF(SUMIFS(WhatIf!$G:$G,WhatIf!$A:$A,N$1,WhatIf!$B:$B,N88)&lt;=price_limit,IF(N88="Yes",1,2),"")),""))</f>
        <v/>
      </c>
      <c r="BD88" s="67" t="str">
        <f>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12.45" customHeight="1" x14ac:dyDescent="0.3">
      <c r="A89" s="19" t="s">
        <v>577</v>
      </c>
      <c r="C89" s="4" t="s">
        <v>280</v>
      </c>
      <c r="D89" s="3" t="str">
        <f t="shared" ca="1" si="9"/>
        <v/>
      </c>
      <c r="K89" s="5" t="s">
        <v>1</v>
      </c>
      <c r="L89" s="5" t="s">
        <v>1</v>
      </c>
      <c r="M89" s="5"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24.9" customHeight="1" x14ac:dyDescent="0.3">
      <c r="A90" s="19" t="s">
        <v>156</v>
      </c>
      <c r="B90" s="4" t="s">
        <v>193</v>
      </c>
      <c r="C90" s="4" t="s">
        <v>280</v>
      </c>
      <c r="D90" s="3" t="str">
        <f t="shared" ca="1" si="9"/>
        <v/>
      </c>
      <c r="F90" s="5" t="s">
        <v>1</v>
      </c>
      <c r="G90" s="5" t="s">
        <v>1</v>
      </c>
      <c r="H90" s="6"/>
      <c r="I90" s="6"/>
      <c r="O90" s="6" t="s">
        <v>1</v>
      </c>
      <c r="P90" s="6"/>
      <c r="Q90" s="6" t="s">
        <v>305</v>
      </c>
      <c r="R90" s="6" t="s">
        <v>1</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7" t="str">
        <f>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IF(OR(K90="",VLOOKUP(K$1,Services!$A$1:$B$22,2,0)="Exclude"),"",IF($D90=1,IF(OR(price_limit="",price_limit="No Limit"),IF(K90="Yes",1,2),IF(SUMIFS(WhatIf!$G:$G,WhatIf!$A:$A,K$1,WhatIf!$B:$B,K90)&lt;=price_limit,IF(K90="Yes",1,2),"")),""))</f>
        <v/>
      </c>
      <c r="BA90" s="67" t="str">
        <f>IF(OR(L90="",VLOOKUP(L$1,Services!$A$1:$B$22,2,0)="Exclude"),"",IF($D90=1,IF(OR(price_limit="",price_limit="No Limit"),IF(L90="Yes",1,2),IF(SUMIFS(WhatIf!$G:$G,WhatIf!$A:$A,L$1,WhatIf!$B:$B,L90)&lt;=price_limit,IF(L90="Yes",1,2),"")),""))</f>
        <v/>
      </c>
      <c r="BB90" s="67" t="str">
        <f>IF(OR(M90="",VLOOKUP(M$1,Services!$A$1:$B$22,2,0)="Exclude"),"",IF($D90=1,IF(OR(price_limit="",price_limit="No Limit"),IF(M90="Yes",1,2),IF(SUMIFS(WhatIf!$G:$G,WhatIf!$A:$A,M$1,WhatIf!$B:$B,M90)&lt;=price_limit,IF(M90="Yes",1,2),"")),""))</f>
        <v/>
      </c>
      <c r="BC90" s="67" t="str">
        <f>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 ca="1">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521</v>
      </c>
      <c r="B91" s="4" t="s">
        <v>757</v>
      </c>
      <c r="C91" s="4" t="s">
        <v>454</v>
      </c>
      <c r="D91" s="3" t="str">
        <f t="shared" ca="1" si="9"/>
        <v/>
      </c>
      <c r="F91" s="5" t="s">
        <v>504</v>
      </c>
      <c r="G91" s="5" t="s">
        <v>504</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10"/>
        <v/>
      </c>
      <c r="AT91" s="67" t="str">
        <f>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IF(OR(L91="",VLOOKUP(L$1,Services!$A$1:$B$22,2,0)="Exclude"),"",IF($D91=1,IF(OR(price_limit="",price_limit="No Limit"),IF(L91="Yes",1,2),IF(SUMIFS(WhatIf!$G:$G,WhatIf!$A:$A,L$1,WhatIf!$B:$B,L91)&lt;=price_limit,IF(L91="Yes",1,2),"")),""))</f>
        <v/>
      </c>
      <c r="BB91" s="67" t="str">
        <f>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22</v>
      </c>
      <c r="B92" s="4" t="s">
        <v>237</v>
      </c>
      <c r="C92" s="4" t="s">
        <v>198</v>
      </c>
      <c r="D92" s="3">
        <f t="shared" ca="1" si="9"/>
        <v>1</v>
      </c>
      <c r="E92" s="5" t="s">
        <v>1</v>
      </c>
      <c r="F92" s="5" t="s">
        <v>499</v>
      </c>
      <c r="G92" s="5" t="s">
        <v>499</v>
      </c>
      <c r="K92" s="5" t="s">
        <v>1</v>
      </c>
      <c r="L92" s="5" t="s">
        <v>1</v>
      </c>
      <c r="M92" s="5" t="s">
        <v>1</v>
      </c>
      <c r="O92" s="6"/>
      <c r="P92" s="6" t="s">
        <v>280</v>
      </c>
      <c r="Q92" s="6" t="s">
        <v>305</v>
      </c>
      <c r="R92" s="6" t="s">
        <v>807</v>
      </c>
      <c r="V92" s="5" t="s">
        <v>572</v>
      </c>
      <c r="X92" s="5" t="s">
        <v>1</v>
      </c>
      <c r="Y92" s="3">
        <f ca="1">IF(AND($D92=1,ISNUMBER(MATCH(E$1&amp;E92&amp;"x",WhatIf!$H:$H,0))),1,"")</f>
        <v>1</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f t="shared" ca="1" si="10"/>
        <v>1</v>
      </c>
      <c r="AT92" s="67">
        <f ca="1">IF(OR(E92="",VLOOKUP(E$1,Services!$A$1:$B$22,2,0)="Exclude"),"",IF($D92=1,IF(OR(price_limit="",price_limit="No Limit"),IF(E92="Yes",1,2),IF(SUMIFS(WhatIf!$G:$G,WhatIf!$A:$A,E$1,WhatIf!$B:$B,E92)&lt;=price_limit,IF(E92="Yes",1,2),"")),""))</f>
        <v>1</v>
      </c>
      <c r="AU92" s="67">
        <f ca="1">IF(OR(F92="",VLOOKUP(F$1,Services!$A$1:$B$22,2,0)="Exclude"),"",IF($D92=1,IF(OR(price_limit="",price_limit="No Limit"),IF(F92="Yes",1,2),IF(SUMIFS(WhatIf!$G:$G,WhatIf!$A:$A,F$1,WhatIf!$B:$B,F92)&lt;=price_limit,IF(F92="Yes",1,2),"")),""))</f>
        <v>2</v>
      </c>
      <c r="AV92" s="67">
        <f ca="1">IF(OR(G92="",VLOOKUP(G$1,Services!$A$1:$B$22,2,0)="Exclude"),"",IF($D92=1,IF(OR(price_limit="",price_limit="No Limit"),IF(G92="Yes",1,2),IF(SUMIFS(WhatIf!$G:$G,WhatIf!$A:$A,G$1,WhatIf!$B:$B,G92)&lt;=price_limit,IF(G92="Yes",1,2),"")),""))</f>
        <v>2</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f ca="1">IF(OR(K92="",VLOOKUP(K$1,Services!$A$1:$B$22,2,0)="Exclude"),"",IF($D92=1,IF(OR(price_limit="",price_limit="No Limit"),IF(K92="Yes",1,2),IF(SUMIFS(WhatIf!$G:$G,WhatIf!$A:$A,K$1,WhatIf!$B:$B,K92)&lt;=price_limit,IF(K92="Yes",1,2),"")),""))</f>
        <v>1</v>
      </c>
      <c r="BA92" s="67">
        <f ca="1">IF(OR(L92="",VLOOKUP(L$1,Services!$A$1:$B$22,2,0)="Exclude"),"",IF($D92=1,IF(OR(price_limit="",price_limit="No Limit"),IF(L92="Yes",1,2),IF(SUMIFS(WhatIf!$G:$G,WhatIf!$A:$A,L$1,WhatIf!$B:$B,L92)&lt;=price_limit,IF(L92="Yes",1,2),"")),""))</f>
        <v>1</v>
      </c>
      <c r="BB92" s="67">
        <f ca="1">IF(OR(M92="",VLOOKUP(M$1,Services!$A$1:$B$22,2,0)="Exclude"),"",IF($D92=1,IF(OR(price_limit="",price_limit="No Limit"),IF(M92="Yes",1,2),IF(SUMIFS(WhatIf!$G:$G,WhatIf!$A:$A,M$1,WhatIf!$B:$B,M92)&lt;=price_limit,IF(M92="Yes",1,2),"")),""))</f>
        <v>1</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f ca="1">IF(OR(P92="",VLOOKUP(P$1,Services!$A$1:$B$22,2,0)="Exclude"),"",IF($D92=1,IF(OR(price_limit="",price_limit="No Limit"),IF(P92="Yes",1,2),IF(SUMIFS(WhatIf!$G:$G,WhatIf!$A:$A,P$1,WhatIf!$B:$B,P92)&lt;=price_limit,IF(P92="Yes",1,2),"")),""))</f>
        <v>2</v>
      </c>
      <c r="BF92" s="67" t="str">
        <f>IF(OR(Q92="",VLOOKUP(Q$1,Services!$A$1:$B$22,2,0)="Exclude"),"",IF($D92=1,IF(OR(price_limit="",price_limit="No Limit"),IF(Q92="Yes",1,2),IF(SUMIFS(WhatIf!$G:$G,WhatIf!$A:$A,Q$1,WhatIf!$B:$B,Q92)&lt;=price_limit,IF(Q92="Yes",1,2),"")),""))</f>
        <v/>
      </c>
      <c r="BG92" s="67">
        <f ca="1">IF(OR(R92="",VLOOKUP(R$1,Services!$A$1:$B$22,2,0)="Exclude"),"",IF($D92=1,IF(OR(price_limit="",price_limit="No Limit"),IF(R92="Yes",1,2),IF(SUMIFS(WhatIf!$G:$G,WhatIf!$A:$A,R$1,WhatIf!$B:$B,R92)&lt;=price_limit,IF(R92="Yes",1,2),"")),""))</f>
        <v>2</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f ca="1">IF(OR(V92="",VLOOKUP(V$1,Services!$A$1:$B$22,2,0)="Exclude"),"",IF($D92=1,IF(OR(price_limit="",price_limit="No Limit"),IF(V92="Yes",1,2),IF(SUMIFS(WhatIf!$G:$G,WhatIf!$A:$A,V$1,WhatIf!$B:$B,V92)&lt;=price_limit,IF(V92="Yes",1,2),"")),""))</f>
        <v>2</v>
      </c>
      <c r="BL92" s="67" t="str">
        <f>IF(OR(W92="",VLOOKUP(W$1,Services!$A$1:$B$22,2,0)="Exclude"),"",IF($D92=1,IF(OR(price_limit="",price_limit="No Limit"),IF(W92="Yes",1,2),IF(SUMIFS(WhatIf!$G:$G,WhatIf!$A:$A,W$1,WhatIf!$B:$B,W92)&lt;=price_limit,IF(W92="Yes",1,2),"")),""))</f>
        <v/>
      </c>
      <c r="BM92" s="67">
        <f ca="1">IF(OR(X92="",VLOOKUP(X$1,Services!$A$1:$B$22,2,0)="Exclude"),"",IF($D92=1,IF(OR(price_limit="",price_limit="No Limit"),IF(X92="Yes",1,2),IF(SUMIFS(WhatIf!$G:$G,WhatIf!$A:$A,X$1,WhatIf!$B:$B,X92)&lt;=price_limit,IF(X92="Yes",1,2),"")),""))</f>
        <v>1</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3</v>
      </c>
    </row>
    <row r="93" spans="1:70" ht="24.9" customHeight="1" x14ac:dyDescent="0.3">
      <c r="A93" s="19" t="s">
        <v>817</v>
      </c>
      <c r="B93" s="4" t="s">
        <v>818</v>
      </c>
      <c r="C93" s="4" t="s">
        <v>280</v>
      </c>
      <c r="D93" s="3" t="str">
        <f t="shared" ca="1" si="9"/>
        <v/>
      </c>
      <c r="T93" s="5" t="s">
        <v>244</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7" t="str">
        <f>IF(OR(E93="",VLOOKUP(E$1,Services!$A$1:$B$22,2,0)="Exclude"),"",IF($D93=1,IF(OR(price_limit="",price_limit="No Limit"),IF(E93="Yes",1,2),IF(SUMIFS(WhatIf!$G:$G,WhatIf!$A:$A,E$1,WhatIf!$B:$B,E93)&lt;=price_limit,IF(E93="Yes",1,2),"")),""))</f>
        <v/>
      </c>
      <c r="AU93" s="67" t="str">
        <f>IF(OR(F93="",VLOOKUP(F$1,Services!$A$1:$B$22,2,0)="Exclude"),"",IF($D93=1,IF(OR(price_limit="",price_limit="No Limit"),IF(F93="Yes",1,2),IF(SUMIFS(WhatIf!$G:$G,WhatIf!$A:$A,F$1,WhatIf!$B:$B,F93)&lt;=price_limit,IF(F93="Yes",1,2),"")),""))</f>
        <v/>
      </c>
      <c r="AV93" s="67" t="str">
        <f>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 ca="1">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539</v>
      </c>
      <c r="B94" s="4" t="s">
        <v>386</v>
      </c>
      <c r="C94" s="4" t="s">
        <v>280</v>
      </c>
      <c r="D94" s="3" t="str">
        <f t="shared" ca="1" si="9"/>
        <v/>
      </c>
      <c r="H94" s="6"/>
      <c r="I94" s="6"/>
      <c r="O94" s="6" t="s">
        <v>1</v>
      </c>
      <c r="P94" s="6" t="s">
        <v>1</v>
      </c>
      <c r="Q94" s="6" t="s">
        <v>1</v>
      </c>
      <c r="R94" s="6"/>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0"/>
        <v/>
      </c>
      <c r="AT94" s="67" t="str">
        <f>IF(OR(E94="",VLOOKUP(E$1,Services!$A$1:$B$22,2,0)="Exclude"),"",IF($D94=1,IF(OR(price_limit="",price_limit="No Limit"),IF(E94="Yes",1,2),IF(SUMIFS(WhatIf!$G:$G,WhatIf!$A:$A,E$1,WhatIf!$B:$B,E94)&lt;=price_limit,IF(E94="Yes",1,2),"")),""))</f>
        <v/>
      </c>
      <c r="AU94" s="67" t="str">
        <f>IF(OR(F94="",VLOOKUP(F$1,Services!$A$1:$B$22,2,0)="Exclude"),"",IF($D94=1,IF(OR(price_limit="",price_limit="No Limit"),IF(F94="Yes",1,2),IF(SUMIFS(WhatIf!$G:$G,WhatIf!$A:$A,F$1,WhatIf!$B:$B,F94)&lt;=price_limit,IF(F94="Yes",1,2),"")),""))</f>
        <v/>
      </c>
      <c r="AV94" s="67" t="str">
        <f>IF(OR(G94="",VLOOKUP(G$1,Services!$A$1:$B$22,2,0)="Exclude"),"",IF($D94=1,IF(OR(price_limit="",price_limit="No Limit"),IF(G94="Yes",1,2),IF(SUMIFS(WhatIf!$G:$G,WhatIf!$A:$A,G$1,WhatIf!$B:$B,G94)&lt;=price_limit,IF(G94="Yes",1,2),"")),""))</f>
        <v/>
      </c>
      <c r="AW94" s="67" t="str">
        <f>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 ca="1">IF(OR(O94="",VLOOKUP(O$1,Services!$A$1:$B$22,2,0)="Exclude"),"",IF($D94=1,IF(OR(price_limit="",price_limit="No Limit"),IF(O94="Yes",1,2),IF(SUMIFS(WhatIf!$G:$G,WhatIf!$A:$A,O$1,WhatIf!$B:$B,O94)&lt;=price_limit,IF(O94="Yes",1,2),"")),""))</f>
        <v/>
      </c>
      <c r="BE94" s="67" t="str">
        <f ca="1">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94</v>
      </c>
      <c r="C95" s="4" t="s">
        <v>214</v>
      </c>
      <c r="D95" s="3" t="str">
        <f t="shared" ca="1" si="9"/>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7" t="str">
        <f>IF(OR(E95="",VLOOKUP(E$1,Services!$A$1:$B$22,2,0)="Exclude"),"",IF($D95=1,IF(OR(price_limit="",price_limit="No Limit"),IF(E95="Yes",1,2),IF(SUMIFS(WhatIf!$G:$G,WhatIf!$A:$A,E$1,WhatIf!$B:$B,E95)&lt;=price_limit,IF(E95="Yes",1,2),"")),""))</f>
        <v/>
      </c>
      <c r="AU95" s="67" t="str">
        <f>IF(OR(F95="",VLOOKUP(F$1,Services!$A$1:$B$22,2,0)="Exclude"),"",IF($D95=1,IF(OR(price_limit="",price_limit="No Limit"),IF(F95="Yes",1,2),IF(SUMIFS(WhatIf!$G:$G,WhatIf!$A:$A,F$1,WhatIf!$B:$B,F95)&lt;=price_limit,IF(F95="Yes",1,2),"")),""))</f>
        <v/>
      </c>
      <c r="AV95" s="67" t="str">
        <f>IF(OR(G95="",VLOOKUP(G$1,Services!$A$1:$B$22,2,0)="Exclude"),"",IF($D95=1,IF(OR(price_limit="",price_limit="No Limit"),IF(G95="Yes",1,2),IF(SUMIFS(WhatIf!$G:$G,WhatIf!$A:$A,G$1,WhatIf!$B:$B,G95)&lt;=price_limit,IF(G95="Yes",1,2),"")),""))</f>
        <v/>
      </c>
      <c r="AW95" s="67" t="str">
        <f>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 ca="1">IF(OR(J95="",VLOOKUP(J$1,Services!$A$1:$B$22,2,0)="Exclude"),"",IF($D95=1,IF(OR(price_limit="",price_limit="No Limit"),IF(J95="Yes",1,2),IF(SUMIFS(WhatIf!$G:$G,WhatIf!$A:$A,J$1,WhatIf!$B:$B,J95)&lt;=price_limit,IF(J95="Yes",1,2),"")),""))</f>
        <v/>
      </c>
      <c r="AZ95" s="67" t="str">
        <f ca="1">IF(OR(K95="",VLOOKUP(K$1,Services!$A$1:$B$22,2,0)="Exclude"),"",IF($D95=1,IF(OR(price_limit="",price_limit="No Limit"),IF(K95="Yes",1,2),IF(SUMIFS(WhatIf!$G:$G,WhatIf!$A:$A,K$1,WhatIf!$B:$B,K95)&lt;=price_limit,IF(K95="Yes",1,2),"")),""))</f>
        <v/>
      </c>
      <c r="BA95" s="67" t="str">
        <f ca="1">IF(OR(L95="",VLOOKUP(L$1,Services!$A$1:$B$22,2,0)="Exclude"),"",IF($D95=1,IF(OR(price_limit="",price_limit="No Limit"),IF(L95="Yes",1,2),IF(SUMIFS(WhatIf!$G:$G,WhatIf!$A:$A,L$1,WhatIf!$B:$B,L95)&lt;=price_limit,IF(L95="Yes",1,2),"")),""))</f>
        <v/>
      </c>
      <c r="BB95" s="67" t="str">
        <f ca="1">IF(OR(M95="",VLOOKUP(M$1,Services!$A$1:$B$22,2,0)="Exclude"),"",IF($D95=1,IF(OR(price_limit="",price_limit="No Limit"),IF(M95="Yes",1,2),IF(SUMIFS(WhatIf!$G:$G,WhatIf!$A:$A,M$1,WhatIf!$B:$B,M95)&lt;=price_limit,IF(M95="Yes",1,2),"")),""))</f>
        <v/>
      </c>
      <c r="BC95" s="67" t="str">
        <f ca="1">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575</v>
      </c>
      <c r="C96" s="4" t="s">
        <v>214</v>
      </c>
      <c r="D96" s="3" t="str">
        <f t="shared" ca="1" si="9"/>
        <v/>
      </c>
      <c r="J96" s="5" t="s">
        <v>1</v>
      </c>
      <c r="K96" s="5" t="s">
        <v>1</v>
      </c>
      <c r="L96" s="5" t="s">
        <v>1</v>
      </c>
      <c r="M96" s="5" t="s">
        <v>1</v>
      </c>
      <c r="N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 ca="1">IF(OR(J96="",VLOOKUP(J$1,Services!$A$1:$B$22,2,0)="Exclude"),"",IF($D96=1,IF(OR(price_limit="",price_limit="No Limit"),IF(J96="Yes",1,2),IF(SUMIFS(WhatIf!$G:$G,WhatIf!$A:$A,J$1,WhatIf!$B:$B,J96)&lt;=price_limit,IF(J96="Yes",1,2),"")),""))</f>
        <v/>
      </c>
      <c r="AZ96" s="67" t="str">
        <f ca="1">IF(OR(K96="",VLOOKUP(K$1,Services!$A$1:$B$22,2,0)="Exclude"),"",IF($D96=1,IF(OR(price_limit="",price_limit="No Limit"),IF(K96="Yes",1,2),IF(SUMIFS(WhatIf!$G:$G,WhatIf!$A:$A,K$1,WhatIf!$B:$B,K96)&lt;=price_limit,IF(K96="Yes",1,2),"")),""))</f>
        <v/>
      </c>
      <c r="BA96" s="67" t="str">
        <f ca="1">IF(OR(L96="",VLOOKUP(L$1,Services!$A$1:$B$22,2,0)="Exclude"),"",IF($D96=1,IF(OR(price_limit="",price_limit="No Limit"),IF(L96="Yes",1,2),IF(SUMIFS(WhatIf!$G:$G,WhatIf!$A:$A,L$1,WhatIf!$B:$B,L96)&lt;=price_limit,IF(L96="Yes",1,2),"")),""))</f>
        <v/>
      </c>
      <c r="BB96" s="67" t="str">
        <f ca="1">IF(OR(M96="",VLOOKUP(M$1,Services!$A$1:$B$22,2,0)="Exclude"),"",IF($D96=1,IF(OR(price_limit="",price_limit="No Limit"),IF(M96="Yes",1,2),IF(SUMIFS(WhatIf!$G:$G,WhatIf!$A:$A,M$1,WhatIf!$B:$B,M96)&lt;=price_limit,IF(M96="Yes",1,2),"")),""))</f>
        <v/>
      </c>
      <c r="BC96" s="67" t="str">
        <f ca="1">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765</v>
      </c>
      <c r="C97" s="4" t="s">
        <v>450</v>
      </c>
      <c r="D97" s="3" t="str">
        <f t="shared" ca="1" si="9"/>
        <v/>
      </c>
      <c r="F97" s="5" t="s">
        <v>800</v>
      </c>
      <c r="G97" s="5" t="s">
        <v>800</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7" t="str">
        <f>IF(OR(E97="",VLOOKUP(E$1,Services!$A$1:$B$22,2,0)="Exclude"),"",IF($D97=1,IF(OR(price_limit="",price_limit="No Limit"),IF(E97="Yes",1,2),IF(SUMIFS(WhatIf!$G:$G,WhatIf!$A:$A,E$1,WhatIf!$B:$B,E97)&lt;=price_limit,IF(E97="Yes",1,2),"")),""))</f>
        <v/>
      </c>
      <c r="AU97" s="67" t="str">
        <f ca="1">IF(OR(F97="",VLOOKUP(F$1,Services!$A$1:$B$22,2,0)="Exclude"),"",IF($D97=1,IF(OR(price_limit="",price_limit="No Limit"),IF(F97="Yes",1,2),IF(SUMIFS(WhatIf!$G:$G,WhatIf!$A:$A,F$1,WhatIf!$B:$B,F97)&lt;=price_limit,IF(F97="Yes",1,2),"")),""))</f>
        <v/>
      </c>
      <c r="AV97" s="67" t="str">
        <f ca="1">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162</v>
      </c>
      <c r="B98" s="4" t="s">
        <v>505</v>
      </c>
      <c r="C98" s="4" t="s">
        <v>198</v>
      </c>
      <c r="D98" s="3" t="str">
        <f t="shared" ca="1" si="9"/>
        <v/>
      </c>
      <c r="F98" s="5" t="s">
        <v>505</v>
      </c>
      <c r="G98" s="5" t="s">
        <v>505</v>
      </c>
      <c r="H98" s="6"/>
      <c r="I98" s="6"/>
      <c r="O98" s="13" t="s">
        <v>505</v>
      </c>
      <c r="P98" s="6"/>
      <c r="Q98" s="6" t="s">
        <v>505</v>
      </c>
      <c r="R98" s="6"/>
      <c r="V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7" t="str">
        <f>IF(OR(E98="",VLOOKUP(E$1,Services!$A$1:$B$22,2,0)="Exclude"),"",IF($D98=1,IF(OR(price_limit="",price_limit="No Limit"),IF(E98="Yes",1,2),IF(SUMIFS(WhatIf!$G:$G,WhatIf!$A:$A,E$1,WhatIf!$B:$B,E98)&lt;=price_limit,IF(E98="Yes",1,2),"")),""))</f>
        <v/>
      </c>
      <c r="AU98" s="67" t="str">
        <f ca="1">IF(OR(F98="",VLOOKUP(F$1,Services!$A$1:$B$22,2,0)="Exclude"),"",IF($D98=1,IF(OR(price_limit="",price_limit="No Limit"),IF(F98="Yes",1,2),IF(SUMIFS(WhatIf!$G:$G,WhatIf!$A:$A,F$1,WhatIf!$B:$B,F98)&lt;=price_limit,IF(F98="Yes",1,2),"")),""))</f>
        <v/>
      </c>
      <c r="AV98" s="67" t="str">
        <f ca="1">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 ca="1">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 ca="1">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23</v>
      </c>
      <c r="B99" s="4" t="s">
        <v>284</v>
      </c>
      <c r="C99" s="4" t="s">
        <v>444</v>
      </c>
      <c r="D99" s="3" t="str">
        <f t="shared" ca="1" si="9"/>
        <v/>
      </c>
      <c r="H99" s="5" t="s">
        <v>1</v>
      </c>
      <c r="I99" s="5" t="s">
        <v>1</v>
      </c>
      <c r="J99" s="5" t="s">
        <v>1</v>
      </c>
      <c r="K99" s="5" t="s">
        <v>1</v>
      </c>
      <c r="L99" s="5" t="s">
        <v>1</v>
      </c>
      <c r="M99" s="5" t="s">
        <v>1</v>
      </c>
      <c r="O99" s="6" t="s">
        <v>1</v>
      </c>
      <c r="P99" s="6" t="s">
        <v>1</v>
      </c>
      <c r="R99" s="6"/>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10"/>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 ca="1">IF(OR(H99="",VLOOKUP(H$1,Services!$A$1:$B$22,2,0)="Exclude"),"",IF($D99=1,IF(OR(price_limit="",price_limit="No Limit"),IF(H99="Yes",1,2),IF(SUMIFS(WhatIf!$G:$G,WhatIf!$A:$A,H$1,WhatIf!$B:$B,H99)&lt;=price_limit,IF(H99="Yes",1,2),"")),""))</f>
        <v/>
      </c>
      <c r="AX99" s="67" t="str">
        <f ca="1">IF(OR(I99="",VLOOKUP(I$1,Services!$A$1:$B$22,2,0)="Exclude"),"",IF($D99=1,IF(OR(price_limit="",price_limit="No Limit"),IF(I99="Yes",1,2),IF(SUMIFS(WhatIf!$G:$G,WhatIf!$A:$A,I$1,WhatIf!$B:$B,I99)&lt;=price_limit,IF(I99="Yes",1,2),"")),""))</f>
        <v/>
      </c>
      <c r="AY99" s="67" t="str">
        <f ca="1">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 ca="1">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872</v>
      </c>
      <c r="C100" s="4" t="s">
        <v>207</v>
      </c>
      <c r="W100" s="5" t="s">
        <v>879</v>
      </c>
      <c r="Y100" s="3" t="str">
        <f>IF(AND($D100=1,ISNUMBER(MATCH(E$1&amp;E100&amp;"x",WhatIf!$H:$H,0))),1,"")</f>
        <v/>
      </c>
      <c r="Z100" s="3" t="str">
        <f>IF(AND($D100=1,ISNUMBER(MATCH(F$1&amp;F100&amp;"x",WhatIf!$H:$H,0))),1,"")</f>
        <v/>
      </c>
      <c r="AA100" s="3" t="str">
        <f>IF(AND($D100=1,ISNUMBER(MATCH(G$1&amp;G100&amp;"x",WhatIf!$H:$H,0))),1,"")</f>
        <v/>
      </c>
      <c r="AB100" s="3" t="str">
        <f>IF(AND($D100=1,ISNUMBER(MATCH(H$1&amp;H100&amp;"x",WhatIf!$H:$H,0))),1,"")</f>
        <v/>
      </c>
      <c r="AC100" s="3" t="str">
        <f>IF(AND($D100=1,ISNUMBER(MATCH(I$1&amp;I100&amp;"x",WhatIf!$H:$H,0))),1,"")</f>
        <v/>
      </c>
      <c r="AD100" s="3" t="str">
        <f>IF(AND($D100=1,ISNUMBER(MATCH(J$1&amp;J100&amp;"x",WhatIf!$H:$H,0))),1,"")</f>
        <v/>
      </c>
      <c r="AE100" s="3" t="str">
        <f>IF(AND($D100=1,ISNUMBER(MATCH(K$1&amp;K100&amp;"x",WhatIf!$H:$H,0))),1,"")</f>
        <v/>
      </c>
      <c r="AF100" s="3" t="str">
        <f>IF(AND($D100=1,ISNUMBER(MATCH(L$1&amp;L100&amp;"x",WhatIf!$H:$H,0))),1,"")</f>
        <v/>
      </c>
      <c r="AG100" s="3" t="str">
        <f>IF(AND($D100=1,ISNUMBER(MATCH(M$1&amp;M100&amp;"x",WhatIf!$H:$H,0))),1,"")</f>
        <v/>
      </c>
      <c r="AH100" s="3" t="str">
        <f>IF(AND($D100=1,ISNUMBER(MATCH(N$1&amp;N100&amp;"x",WhatIf!$H:$H,0))),1,"")</f>
        <v/>
      </c>
      <c r="AI100" s="3" t="str">
        <f>IF(AND($D100=1,ISNUMBER(MATCH(O$1&amp;O100&amp;"x",WhatIf!$H:$H,0))),1,"")</f>
        <v/>
      </c>
      <c r="AJ100" s="3" t="str">
        <f>IF(AND($D100=1,ISNUMBER(MATCH(P$1&amp;P100&amp;"x",WhatIf!$H:$H,0))),1,"")</f>
        <v/>
      </c>
      <c r="AK100" s="3" t="str">
        <f>IF(AND($D100=1,ISNUMBER(MATCH(Q$1&amp;Q100&amp;"x",WhatIf!$H:$H,0))),1,"")</f>
        <v/>
      </c>
      <c r="AL100" s="3" t="str">
        <f>IF(AND($D100=1,ISNUMBER(MATCH(R$1&amp;R100&amp;"x",WhatIf!$H:$H,0))),1,"")</f>
        <v/>
      </c>
      <c r="AM100" s="3" t="str">
        <f>IF(AND($D100=1,ISNUMBER(MATCH(S$1&amp;S100&amp;"x",WhatIf!$H:$H,0))),1,"")</f>
        <v/>
      </c>
      <c r="AN100" s="3" t="str">
        <f>IF(AND($D100=1,ISNUMBER(MATCH(T$1&amp;T100&amp;"x",WhatIf!$H:$H,0))),1,"")</f>
        <v/>
      </c>
      <c r="AO100" s="3" t="str">
        <f>IF(AND($D100=1,ISNUMBER(MATCH(U$1&amp;U100&amp;"x",WhatIf!$H:$H,0))),1,"")</f>
        <v/>
      </c>
      <c r="AP100" s="3" t="str">
        <f>IF(AND($D100=1,ISNUMBER(MATCH(V$1&amp;V100&amp;"x",WhatIf!$H:$H,0))),1,"")</f>
        <v/>
      </c>
      <c r="AQ100" s="3" t="str">
        <f>IF(AND($D100=1,ISNUMBER(MATCH(W$1&amp;W100&amp;"x",WhatIf!$H:$H,0))),1,"")</f>
        <v/>
      </c>
      <c r="AR100" s="3" t="str">
        <f>IF(AND($D100=1,ISNUMBER(MATCH(X$1&amp;X100&amp;"x",WhatIf!$H:$H,0))),1,"")</f>
        <v/>
      </c>
      <c r="AS100" s="3" t="str">
        <f t="shared" si="10"/>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x14ac:dyDescent="0.3">
      <c r="A101" s="19" t="s">
        <v>255</v>
      </c>
      <c r="B101" s="4" t="s">
        <v>237</v>
      </c>
      <c r="C101" s="4" t="s">
        <v>206</v>
      </c>
      <c r="D101" s="3" t="str">
        <f t="shared" ref="D101:D132" ca="1" si="12">IF(BR101=0,"",IF(BR101&lt;=VALUE(MID(marker_pick,1,1)),1,""))</f>
        <v/>
      </c>
      <c r="H101" s="5" t="s">
        <v>282</v>
      </c>
      <c r="I101" s="5" t="s">
        <v>282</v>
      </c>
      <c r="J101" s="5" t="s">
        <v>282</v>
      </c>
      <c r="K101" s="5" t="s">
        <v>282</v>
      </c>
      <c r="L101" s="5" t="s">
        <v>282</v>
      </c>
      <c r="M101" s="5" t="s">
        <v>282</v>
      </c>
      <c r="N101" s="5" t="s">
        <v>1</v>
      </c>
      <c r="R101" s="5" t="s">
        <v>931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7" t="str">
        <f>IF(OR(E101="",VLOOKUP(E$1,Services!$A$1:$B$22,2,0)="Exclude"),"",IF($D101=1,IF(OR(price_limit="",price_limit="No Limit"),IF(E101="Yes",1,2),IF(SUMIFS(WhatIf!$G:$G,WhatIf!$A:$A,E$1,WhatIf!$B:$B,E101)&lt;=price_limit,IF(E101="Yes",1,2),"")),""))</f>
        <v/>
      </c>
      <c r="AU101" s="67" t="str">
        <f>IF(OR(F101="",VLOOKUP(F$1,Services!$A$1:$B$22,2,0)="Exclude"),"",IF($D101=1,IF(OR(price_limit="",price_limit="No Limit"),IF(F101="Yes",1,2),IF(SUMIFS(WhatIf!$G:$G,WhatIf!$A:$A,F$1,WhatIf!$B:$B,F101)&lt;=price_limit,IF(F101="Yes",1,2),"")),""))</f>
        <v/>
      </c>
      <c r="AV101" s="67" t="str">
        <f>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 ca="1">IF(OR(I101="",VLOOKUP(I$1,Services!$A$1:$B$22,2,0)="Exclude"),"",IF($D101=1,IF(OR(price_limit="",price_limit="No Limit"),IF(I101="Yes",1,2),IF(SUMIFS(WhatIf!$G:$G,WhatIf!$A:$A,I$1,WhatIf!$B:$B,I101)&lt;=price_limit,IF(I101="Yes",1,2),"")),""))</f>
        <v/>
      </c>
      <c r="AY101" s="67" t="str">
        <f ca="1">IF(OR(J101="",VLOOKUP(J$1,Services!$A$1:$B$22,2,0)="Exclude"),"",IF($D101=1,IF(OR(price_limit="",price_limit="No Limit"),IF(J101="Yes",1,2),IF(SUMIFS(WhatIf!$G:$G,WhatIf!$A:$A,J$1,WhatIf!$B:$B,J101)&lt;=price_limit,IF(J101="Yes",1,2),"")),""))</f>
        <v/>
      </c>
      <c r="AZ101" s="67" t="str">
        <f ca="1">IF(OR(K101="",VLOOKUP(K$1,Services!$A$1:$B$22,2,0)="Exclude"),"",IF($D101=1,IF(OR(price_limit="",price_limit="No Limit"),IF(K101="Yes",1,2),IF(SUMIFS(WhatIf!$G:$G,WhatIf!$A:$A,K$1,WhatIf!$B:$B,K101)&lt;=price_limit,IF(K101="Yes",1,2),"")),""))</f>
        <v/>
      </c>
      <c r="BA101" s="67" t="str">
        <f ca="1">IF(OR(L101="",VLOOKUP(L$1,Services!$A$1:$B$22,2,0)="Exclude"),"",IF($D101=1,IF(OR(price_limit="",price_limit="No Limit"),IF(L101="Yes",1,2),IF(SUMIFS(WhatIf!$G:$G,WhatIf!$A:$A,L$1,WhatIf!$B:$B,L101)&lt;=price_limit,IF(L101="Yes",1,2),"")),""))</f>
        <v/>
      </c>
      <c r="BB101" s="67" t="str">
        <f ca="1">IF(OR(M101="",VLOOKUP(M$1,Services!$A$1:$B$22,2,0)="Exclude"),"",IF($D101=1,IF(OR(price_limit="",price_limit="No Limit"),IF(M101="Yes",1,2),IF(SUMIFS(WhatIf!$G:$G,WhatIf!$A:$A,M$1,WhatIf!$B:$B,M101)&lt;=price_limit,IF(M101="Yes",1,2),"")),""))</f>
        <v/>
      </c>
      <c r="BC101" s="67" t="str">
        <f ca="1">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 ca="1">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938</v>
      </c>
      <c r="C102" s="4" t="s">
        <v>206</v>
      </c>
      <c r="D102" s="3" t="str">
        <f t="shared" ca="1" si="12"/>
        <v/>
      </c>
      <c r="R102" s="5" t="s">
        <v>931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 ca="1">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12.45" customHeight="1" x14ac:dyDescent="0.3">
      <c r="A103" s="19" t="s">
        <v>256</v>
      </c>
      <c r="B103" s="4" t="s">
        <v>237</v>
      </c>
      <c r="C103" s="4" t="s">
        <v>206</v>
      </c>
      <c r="D103" s="3" t="str">
        <f t="shared" ca="1" si="12"/>
        <v/>
      </c>
      <c r="H103" s="5" t="s">
        <v>282</v>
      </c>
      <c r="I103" s="5" t="s">
        <v>282</v>
      </c>
      <c r="J103" s="5" t="s">
        <v>282</v>
      </c>
      <c r="K103" s="5" t="s">
        <v>282</v>
      </c>
      <c r="L103" s="5" t="s">
        <v>282</v>
      </c>
      <c r="M103" s="5" t="s">
        <v>282</v>
      </c>
      <c r="N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 ca="1">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24</v>
      </c>
      <c r="B104" s="4" t="s">
        <v>237</v>
      </c>
      <c r="C104" s="4" t="s">
        <v>198</v>
      </c>
      <c r="D104" s="3" t="str">
        <f t="shared" ca="1" si="12"/>
        <v/>
      </c>
      <c r="E104" s="5" t="s">
        <v>1</v>
      </c>
      <c r="F104" s="5" t="s">
        <v>501</v>
      </c>
      <c r="G104" s="5" t="s">
        <v>501</v>
      </c>
      <c r="H104" s="6"/>
      <c r="I104" s="6"/>
      <c r="L104" s="5" t="s">
        <v>1</v>
      </c>
      <c r="M104" s="5" t="s">
        <v>1</v>
      </c>
      <c r="O104" s="6"/>
      <c r="P104" s="6" t="s">
        <v>280</v>
      </c>
      <c r="Q104" s="6" t="s">
        <v>306</v>
      </c>
      <c r="R104" s="6" t="s">
        <v>807</v>
      </c>
      <c r="V104" s="5" t="s">
        <v>572</v>
      </c>
      <c r="X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7" t="str">
        <f ca="1">IF(OR(E104="",VLOOKUP(E$1,Services!$A$1:$B$22,2,0)="Exclude"),"",IF($D104=1,IF(OR(price_limit="",price_limit="No Limit"),IF(E104="Yes",1,2),IF(SUMIFS(WhatIf!$G:$G,WhatIf!$A:$A,E$1,WhatIf!$B:$B,E104)&lt;=price_limit,IF(E104="Yes",1,2),"")),""))</f>
        <v/>
      </c>
      <c r="AU104" s="67" t="str">
        <f ca="1">IF(OR(F104="",VLOOKUP(F$1,Services!$A$1:$B$22,2,0)="Exclude"),"",IF($D104=1,IF(OR(price_limit="",price_limit="No Limit"),IF(F104="Yes",1,2),IF(SUMIFS(WhatIf!$G:$G,WhatIf!$A:$A,F$1,WhatIf!$B:$B,F104)&lt;=price_limit,IF(F104="Yes",1,2),"")),""))</f>
        <v/>
      </c>
      <c r="AV104" s="67" t="str">
        <f ca="1">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IF(OR(I104="",VLOOKUP(I$1,Services!$A$1:$B$22,2,0)="Exclude"),"",IF($D104=1,IF(OR(price_limit="",price_limit="No Limit"),IF(I104="Yes",1,2),IF(SUMIFS(WhatIf!$G:$G,WhatIf!$A:$A,I$1,WhatIf!$B:$B,I104)&lt;=price_limit,IF(I104="Yes",1,2),"")),""))</f>
        <v/>
      </c>
      <c r="AY104" s="67" t="str">
        <f>IF(OR(J104="",VLOOKUP(J$1,Services!$A$1:$B$22,2,0)="Exclude"),"",IF($D104=1,IF(OR(price_limit="",price_limit="No Limit"),IF(J104="Yes",1,2),IF(SUMIFS(WhatIf!$G:$G,WhatIf!$A:$A,J$1,WhatIf!$B:$B,J104)&lt;=price_limit,IF(J104="Yes",1,2),"")),""))</f>
        <v/>
      </c>
      <c r="AZ104" s="67" t="str">
        <f>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IF(OR(N104="",VLOOKUP(N$1,Services!$A$1:$B$22,2,0)="Exclude"),"",IF($D104=1,IF(OR(price_limit="",price_limit="No Limit"),IF(N104="Yes",1,2),IF(SUMIFS(WhatIf!$G:$G,WhatIf!$A:$A,N$1,WhatIf!$B:$B,N104)&lt;=price_limit,IF(N104="Yes",1,2),"")),""))</f>
        <v/>
      </c>
      <c r="BD104" s="67" t="str">
        <f>IF(OR(O104="",VLOOKUP(O$1,Services!$A$1:$B$22,2,0)="Exclude"),"",IF($D104=1,IF(OR(price_limit="",price_limit="No Limit"),IF(O104="Yes",1,2),IF(SUMIFS(WhatIf!$G:$G,WhatIf!$A:$A,O$1,WhatIf!$B:$B,O104)&lt;=price_limit,IF(O104="Yes",1,2),"")),""))</f>
        <v/>
      </c>
      <c r="BE104" s="67" t="str">
        <f ca="1">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 ca="1">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 ca="1">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25</v>
      </c>
      <c r="B105" s="4" t="s">
        <v>285</v>
      </c>
      <c r="C105" s="4" t="s">
        <v>280</v>
      </c>
      <c r="D105" s="3" t="str">
        <f t="shared" ca="1" si="12"/>
        <v/>
      </c>
      <c r="E105" s="5" t="s">
        <v>1</v>
      </c>
      <c r="G105" s="5" t="s">
        <v>1</v>
      </c>
      <c r="J105" s="5" t="s">
        <v>1</v>
      </c>
      <c r="K105" s="5" t="s">
        <v>1</v>
      </c>
      <c r="L105" s="5" t="s">
        <v>1</v>
      </c>
      <c r="M105" s="5" t="s">
        <v>1</v>
      </c>
      <c r="N105" s="5" t="s">
        <v>1</v>
      </c>
      <c r="O105" s="6" t="s">
        <v>1</v>
      </c>
      <c r="P105" s="6" t="s">
        <v>1</v>
      </c>
      <c r="Q105" s="6" t="s">
        <v>1</v>
      </c>
      <c r="R105" s="6" t="s">
        <v>1</v>
      </c>
      <c r="S105" s="5" t="s">
        <v>1</v>
      </c>
      <c r="V105" s="5" t="s">
        <v>1</v>
      </c>
      <c r="X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7" t="str">
        <f ca="1">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 ca="1">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 ca="1">IF(OR(J105="",VLOOKUP(J$1,Services!$A$1:$B$22,2,0)="Exclude"),"",IF($D105=1,IF(OR(price_limit="",price_limit="No Limit"),IF(J105="Yes",1,2),IF(SUMIFS(WhatIf!$G:$G,WhatIf!$A:$A,J$1,WhatIf!$B:$B,J105)&lt;=price_limit,IF(J105="Yes",1,2),"")),""))</f>
        <v/>
      </c>
      <c r="AZ105" s="67" t="str">
        <f ca="1">IF(OR(K105="",VLOOKUP(K$1,Services!$A$1:$B$22,2,0)="Exclude"),"",IF($D105=1,IF(OR(price_limit="",price_limit="No Limit"),IF(K105="Yes",1,2),IF(SUMIFS(WhatIf!$G:$G,WhatIf!$A:$A,K$1,WhatIf!$B:$B,K105)&lt;=price_limit,IF(K105="Yes",1,2),"")),""))</f>
        <v/>
      </c>
      <c r="BA105" s="67" t="str">
        <f ca="1">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 ca="1">IF(OR(O105="",VLOOKUP(O$1,Services!$A$1:$B$22,2,0)="Exclude"),"",IF($D105=1,IF(OR(price_limit="",price_limit="No Limit"),IF(O105="Yes",1,2),IF(SUMIFS(WhatIf!$G:$G,WhatIf!$A:$A,O$1,WhatIf!$B:$B,O105)&lt;=price_limit,IF(O105="Yes",1,2),"")),""))</f>
        <v/>
      </c>
      <c r="BE105" s="67" t="str">
        <f ca="1">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 ca="1">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 ca="1">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 ca="1">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4">
      <c r="A106" s="19" t="s">
        <v>327</v>
      </c>
      <c r="B106" s="4" t="s">
        <v>890</v>
      </c>
      <c r="C106" s="4" t="s">
        <v>206</v>
      </c>
      <c r="D106" s="3" t="str">
        <f t="shared" ca="1" si="12"/>
        <v/>
      </c>
      <c r="F106" s="5" t="s">
        <v>793</v>
      </c>
      <c r="G106" s="5" t="s">
        <v>793</v>
      </c>
      <c r="H106" s="5" t="s">
        <v>282</v>
      </c>
      <c r="I106" s="5" t="s">
        <v>282</v>
      </c>
      <c r="J106" s="5" t="s">
        <v>282</v>
      </c>
      <c r="K106" s="5" t="s">
        <v>282</v>
      </c>
      <c r="L106" s="5" t="s">
        <v>282</v>
      </c>
      <c r="M106" s="5" t="s">
        <v>282</v>
      </c>
      <c r="N106" s="5" t="s">
        <v>1</v>
      </c>
      <c r="P106" s="9" t="s">
        <v>282</v>
      </c>
      <c r="Q106" s="5" t="s">
        <v>805</v>
      </c>
      <c r="R106" s="5" t="s">
        <v>923</v>
      </c>
      <c r="W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7" t="str">
        <f>IF(OR(E106="",VLOOKUP(E$1,Services!$A$1:$B$22,2,0)="Exclude"),"",IF($D106=1,IF(OR(price_limit="",price_limit="No Limit"),IF(E106="Yes",1,2),IF(SUMIFS(WhatIf!$G:$G,WhatIf!$A:$A,E$1,WhatIf!$B:$B,E106)&lt;=price_limit,IF(E106="Yes",1,2),"")),""))</f>
        <v/>
      </c>
      <c r="AU106" s="67" t="str">
        <f ca="1">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 ca="1">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 ca="1">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4">
      <c r="A107" s="19" t="s">
        <v>202</v>
      </c>
      <c r="B107" s="4" t="s">
        <v>328</v>
      </c>
      <c r="C107" s="4" t="s">
        <v>206</v>
      </c>
      <c r="D107" s="3" t="str">
        <f t="shared" ca="1" si="12"/>
        <v/>
      </c>
      <c r="F107" s="5" t="s">
        <v>793</v>
      </c>
      <c r="G107" s="5" t="s">
        <v>793</v>
      </c>
      <c r="H107" s="5" t="s">
        <v>282</v>
      </c>
      <c r="I107" s="5" t="s">
        <v>282</v>
      </c>
      <c r="J107" s="5" t="s">
        <v>282</v>
      </c>
      <c r="K107" s="5" t="s">
        <v>282</v>
      </c>
      <c r="L107" s="5" t="s">
        <v>282</v>
      </c>
      <c r="M107" s="5" t="s">
        <v>282</v>
      </c>
      <c r="N107" s="5" t="s">
        <v>1</v>
      </c>
      <c r="P107" s="188" t="s">
        <v>282</v>
      </c>
      <c r="Q107" s="5" t="s">
        <v>805</v>
      </c>
      <c r="R107" s="5" t="s">
        <v>923</v>
      </c>
      <c r="W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7" t="str">
        <f>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 ca="1">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IF(OR(V107="",VLOOKUP(V$1,Services!$A$1:$B$22,2,0)="Exclude"),"",IF($D107=1,IF(OR(price_limit="",price_limit="No Limit"),IF(V107="Yes",1,2),IF(SUMIFS(WhatIf!$G:$G,WhatIf!$A:$A,V$1,WhatIf!$B:$B,V107)&lt;=price_limit,IF(V107="Yes",1,2),"")),""))</f>
        <v/>
      </c>
      <c r="BL107" s="67" t="str">
        <f ca="1">IF(OR(W107="",VLOOKUP(W$1,Services!$A$1:$B$22,2,0)="Exclude"),"",IF($D107=1,IF(OR(price_limit="",price_limit="No Limit"),IF(W107="Yes",1,2),IF(SUMIFS(WhatIf!$G:$G,WhatIf!$A:$A,W$1,WhatIf!$B:$B,W107)&lt;=price_limit,IF(W107="Yes",1,2),"")),""))</f>
        <v/>
      </c>
      <c r="BM107" s="67" t="str">
        <f>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x14ac:dyDescent="0.3">
      <c r="A108" s="19" t="s">
        <v>26</v>
      </c>
      <c r="B108" s="4" t="s">
        <v>257</v>
      </c>
      <c r="C108" s="4" t="s">
        <v>443</v>
      </c>
      <c r="D108" s="3" t="str">
        <f t="shared" ca="1" si="12"/>
        <v/>
      </c>
      <c r="E108" s="5" t="s">
        <v>1</v>
      </c>
      <c r="H108" s="6"/>
      <c r="I108" s="6"/>
      <c r="L108" s="5" t="s">
        <v>1</v>
      </c>
      <c r="M108" s="5" t="s">
        <v>1</v>
      </c>
      <c r="O108" s="6"/>
      <c r="P108" s="6" t="s">
        <v>280</v>
      </c>
      <c r="Q108" s="6" t="s">
        <v>306</v>
      </c>
      <c r="R108" s="6" t="s">
        <v>807</v>
      </c>
      <c r="V108" s="5" t="s">
        <v>572</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7" t="str">
        <f ca="1">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IF(OR(G108="",VLOOKUP(G$1,Services!$A$1:$B$22,2,0)="Exclude"),"",IF($D108=1,IF(OR(price_limit="",price_limit="No Limit"),IF(G108="Yes",1,2),IF(SUMIFS(WhatIf!$G:$G,WhatIf!$A:$A,G$1,WhatIf!$B:$B,G108)&lt;=price_limit,IF(G108="Yes",1,2),"")),""))</f>
        <v/>
      </c>
      <c r="AW108" s="67" t="str">
        <f>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IF(OR(N108="",VLOOKUP(N$1,Services!$A$1:$B$22,2,0)="Exclude"),"",IF($D108=1,IF(OR(price_limit="",price_limit="No Limit"),IF(N108="Yes",1,2),IF(SUMIFS(WhatIf!$G:$G,WhatIf!$A:$A,N$1,WhatIf!$B:$B,N108)&lt;=price_limit,IF(N108="Yes",1,2),"")),""))</f>
        <v/>
      </c>
      <c r="BD108" s="67" t="str">
        <f>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27</v>
      </c>
      <c r="B109" s="4" t="s">
        <v>311</v>
      </c>
      <c r="C109" s="4" t="s">
        <v>198</v>
      </c>
      <c r="D109" s="3" t="str">
        <f t="shared" ca="1" si="12"/>
        <v/>
      </c>
      <c r="E109" s="5" t="s">
        <v>1</v>
      </c>
      <c r="H109" s="6"/>
      <c r="I109" s="6"/>
      <c r="L109" s="5" t="s">
        <v>1</v>
      </c>
      <c r="M109" s="5" t="s">
        <v>1</v>
      </c>
      <c r="O109" s="6"/>
      <c r="P109" s="6" t="s">
        <v>280</v>
      </c>
      <c r="Q109" s="6" t="s">
        <v>306</v>
      </c>
      <c r="R109" s="6" t="s">
        <v>807</v>
      </c>
      <c r="V109" s="5" t="s">
        <v>572</v>
      </c>
      <c r="X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7" t="str">
        <f ca="1">IF(OR(E109="",VLOOKUP(E$1,Services!$A$1:$B$22,2,0)="Exclude"),"",IF($D109=1,IF(OR(price_limit="",price_limit="No Limit"),IF(E109="Yes",1,2),IF(SUMIFS(WhatIf!$G:$G,WhatIf!$A:$A,E$1,WhatIf!$B:$B,E109)&lt;=price_limit,IF(E109="Yes",1,2),"")),""))</f>
        <v/>
      </c>
      <c r="AU109" s="67" t="str">
        <f>IF(OR(F109="",VLOOKUP(F$1,Services!$A$1:$B$22,2,0)="Exclude"),"",IF($D109=1,IF(OR(price_limit="",price_limit="No Limit"),IF(F109="Yes",1,2),IF(SUMIFS(WhatIf!$G:$G,WhatIf!$A:$A,F$1,WhatIf!$B:$B,F109)&lt;=price_limit,IF(F109="Yes",1,2),"")),""))</f>
        <v/>
      </c>
      <c r="AV109" s="67" t="str">
        <f>IF(OR(G109="",VLOOKUP(G$1,Services!$A$1:$B$22,2,0)="Exclude"),"",IF($D109=1,IF(OR(price_limit="",price_limit="No Limit"),IF(G109="Yes",1,2),IF(SUMIFS(WhatIf!$G:$G,WhatIf!$A:$A,G$1,WhatIf!$B:$B,G109)&lt;=price_limit,IF(G109="Yes",1,2),"")),""))</f>
        <v/>
      </c>
      <c r="AW109" s="67" t="str">
        <f>IF(OR(H109="",VLOOKUP(H$1,Services!$A$1:$B$22,2,0)="Exclude"),"",IF($D109=1,IF(OR(price_limit="",price_limit="No Limit"),IF(H109="Yes",1,2),IF(SUMIFS(WhatIf!$G:$G,WhatIf!$A:$A,H$1,WhatIf!$B:$B,H109)&lt;=price_limit,IF(H109="Yes",1,2),"")),""))</f>
        <v/>
      </c>
      <c r="AX109" s="67" t="str">
        <f>IF(OR(I109="",VLOOKUP(I$1,Services!$A$1:$B$22,2,0)="Exclude"),"",IF($D109=1,IF(OR(price_limit="",price_limit="No Limit"),IF(I109="Yes",1,2),IF(SUMIFS(WhatIf!$G:$G,WhatIf!$A:$A,I$1,WhatIf!$B:$B,I109)&lt;=price_limit,IF(I109="Yes",1,2),"")),""))</f>
        <v/>
      </c>
      <c r="AY109" s="67" t="str">
        <f>IF(OR(J109="",VLOOKUP(J$1,Services!$A$1:$B$22,2,0)="Exclude"),"",IF($D109=1,IF(OR(price_limit="",price_limit="No Limit"),IF(J109="Yes",1,2),IF(SUMIFS(WhatIf!$G:$G,WhatIf!$A:$A,J$1,WhatIf!$B:$B,J109)&lt;=price_limit,IF(J109="Yes",1,2),"")),""))</f>
        <v/>
      </c>
      <c r="AZ109" s="67" t="str">
        <f>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IF(OR(N109="",VLOOKUP(N$1,Services!$A$1:$B$22,2,0)="Exclude"),"",IF($D109=1,IF(OR(price_limit="",price_limit="No Limit"),IF(N109="Yes",1,2),IF(SUMIFS(WhatIf!$G:$G,WhatIf!$A:$A,N$1,WhatIf!$B:$B,N109)&lt;=price_limit,IF(N109="Yes",1,2),"")),""))</f>
        <v/>
      </c>
      <c r="BD109" s="67" t="str">
        <f>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 ca="1">IF(OR(V109="",VLOOKUP(V$1,Services!$A$1:$B$22,2,0)="Exclude"),"",IF($D109=1,IF(OR(price_limit="",price_limit="No Limit"),IF(V109="Yes",1,2),IF(SUMIFS(WhatIf!$G:$G,WhatIf!$A:$A,V$1,WhatIf!$B:$B,V109)&lt;=price_limit,IF(V109="Yes",1,2),"")),""))</f>
        <v/>
      </c>
      <c r="BL109" s="67" t="str">
        <f>IF(OR(W109="",VLOOKUP(W$1,Services!$A$1:$B$22,2,0)="Exclude"),"",IF($D109=1,IF(OR(price_limit="",price_limit="No Limit"),IF(W109="Yes",1,2),IF(SUMIFS(WhatIf!$G:$G,WhatIf!$A:$A,W$1,WhatIf!$B:$B,W109)&lt;=price_limit,IF(W109="Yes",1,2),"")),""))</f>
        <v/>
      </c>
      <c r="BM109" s="67" t="str">
        <f ca="1">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x14ac:dyDescent="0.3">
      <c r="A110" s="19" t="s">
        <v>28</v>
      </c>
      <c r="B110" s="4" t="s">
        <v>533</v>
      </c>
      <c r="C110" s="4" t="s">
        <v>443</v>
      </c>
      <c r="D110" s="3" t="str">
        <f t="shared" ca="1" si="12"/>
        <v/>
      </c>
      <c r="F110" s="5" t="s">
        <v>1</v>
      </c>
      <c r="H110" s="5" t="s">
        <v>1</v>
      </c>
      <c r="I110" s="5" t="s">
        <v>1</v>
      </c>
      <c r="J110" s="5" t="s">
        <v>1</v>
      </c>
      <c r="K110" s="5" t="s">
        <v>1</v>
      </c>
      <c r="L110" s="5" t="s">
        <v>1</v>
      </c>
      <c r="M110" s="5" t="s">
        <v>1</v>
      </c>
      <c r="N110" s="5" t="s">
        <v>1</v>
      </c>
      <c r="O110" s="6" t="s">
        <v>1</v>
      </c>
      <c r="P110" s="6" t="s">
        <v>1</v>
      </c>
      <c r="Q110" s="6" t="s">
        <v>1</v>
      </c>
      <c r="R110" s="6"/>
      <c r="V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 ca="1">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29</v>
      </c>
      <c r="B111" s="4" t="s">
        <v>532</v>
      </c>
      <c r="C111" s="4" t="s">
        <v>443</v>
      </c>
      <c r="D111" s="3" t="str">
        <f t="shared" ca="1" si="12"/>
        <v/>
      </c>
      <c r="F111" s="5" t="s">
        <v>497</v>
      </c>
      <c r="G111" s="5" t="s">
        <v>497</v>
      </c>
      <c r="H111" s="5" t="s">
        <v>1</v>
      </c>
      <c r="I111" s="5" t="s">
        <v>1</v>
      </c>
      <c r="J111" s="5" t="s">
        <v>1</v>
      </c>
      <c r="K111" s="5" t="s">
        <v>1</v>
      </c>
      <c r="L111" s="5" t="s">
        <v>1</v>
      </c>
      <c r="M111" s="5" t="s">
        <v>1</v>
      </c>
      <c r="O111" s="6" t="s">
        <v>1</v>
      </c>
      <c r="P111" s="6" t="s">
        <v>1</v>
      </c>
      <c r="Q111" s="6" t="s">
        <v>1</v>
      </c>
      <c r="R111" s="6"/>
      <c r="V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7" t="str">
        <f>IF(OR(E111="",VLOOKUP(E$1,Services!$A$1:$B$22,2,0)="Exclude"),"",IF($D111=1,IF(OR(price_limit="",price_limit="No Limit"),IF(E111="Yes",1,2),IF(SUMIFS(WhatIf!$G:$G,WhatIf!$A:$A,E$1,WhatIf!$B:$B,E111)&lt;=price_limit,IF(E111="Yes",1,2),"")),""))</f>
        <v/>
      </c>
      <c r="AU111" s="67" t="str">
        <f ca="1">IF(OR(F111="",VLOOKUP(F$1,Services!$A$1:$B$22,2,0)="Exclude"),"",IF($D111=1,IF(OR(price_limit="",price_limit="No Limit"),IF(F111="Yes",1,2),IF(SUMIFS(WhatIf!$G:$G,WhatIf!$A:$A,F$1,WhatIf!$B:$B,F111)&lt;=price_limit,IF(F111="Yes",1,2),"")),""))</f>
        <v/>
      </c>
      <c r="AV111" s="67" t="str">
        <f ca="1">IF(OR(G111="",VLOOKUP(G$1,Services!$A$1:$B$22,2,0)="Exclude"),"",IF($D111=1,IF(OR(price_limit="",price_limit="No Limit"),IF(G111="Yes",1,2),IF(SUMIFS(WhatIf!$G:$G,WhatIf!$A:$A,G$1,WhatIf!$B:$B,G111)&lt;=price_limit,IF(G111="Yes",1,2),"")),""))</f>
        <v/>
      </c>
      <c r="AW111" s="67" t="str">
        <f ca="1">IF(OR(H111="",VLOOKUP(H$1,Services!$A$1:$B$22,2,0)="Exclude"),"",IF($D111=1,IF(OR(price_limit="",price_limit="No Limit"),IF(H111="Yes",1,2),IF(SUMIFS(WhatIf!$G:$G,WhatIf!$A:$A,H$1,WhatIf!$B:$B,H111)&lt;=price_limit,IF(H111="Yes",1,2),"")),""))</f>
        <v/>
      </c>
      <c r="AX111" s="67" t="str">
        <f ca="1">IF(OR(I111="",VLOOKUP(I$1,Services!$A$1:$B$22,2,0)="Exclude"),"",IF($D111=1,IF(OR(price_limit="",price_limit="No Limit"),IF(I111="Yes",1,2),IF(SUMIFS(WhatIf!$G:$G,WhatIf!$A:$A,I$1,WhatIf!$B:$B,I111)&lt;=price_limit,IF(I111="Yes",1,2),"")),""))</f>
        <v/>
      </c>
      <c r="AY111" s="67" t="str">
        <f ca="1">IF(OR(J111="",VLOOKUP(J$1,Services!$A$1:$B$22,2,0)="Exclude"),"",IF($D111=1,IF(OR(price_limit="",price_limit="No Limit"),IF(J111="Yes",1,2),IF(SUMIFS(WhatIf!$G:$G,WhatIf!$A:$A,J$1,WhatIf!$B:$B,J111)&lt;=price_limit,IF(J111="Yes",1,2),"")),""))</f>
        <v/>
      </c>
      <c r="AZ111" s="67" t="str">
        <f ca="1">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30</v>
      </c>
      <c r="B112" s="4" t="s">
        <v>519</v>
      </c>
      <c r="C112" s="4" t="s">
        <v>443</v>
      </c>
      <c r="D112" s="3" t="str">
        <f t="shared" ca="1" si="12"/>
        <v/>
      </c>
      <c r="F112" s="5" t="s">
        <v>497</v>
      </c>
      <c r="G112" s="5" t="s">
        <v>497</v>
      </c>
      <c r="H112" s="5" t="s">
        <v>1</v>
      </c>
      <c r="I112" s="5" t="s">
        <v>1</v>
      </c>
      <c r="J112" s="5" t="s">
        <v>1</v>
      </c>
      <c r="K112" s="5" t="s">
        <v>1</v>
      </c>
      <c r="L112" s="5" t="s">
        <v>1</v>
      </c>
      <c r="M112" s="5" t="s">
        <v>1</v>
      </c>
      <c r="N112" s="5" t="s">
        <v>1</v>
      </c>
      <c r="O112" s="6" t="s">
        <v>1</v>
      </c>
      <c r="P112" s="6" t="s">
        <v>1</v>
      </c>
      <c r="Q112" s="6" t="s">
        <v>1</v>
      </c>
      <c r="R112" s="6"/>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 ca="1">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customHeight="1" x14ac:dyDescent="0.3">
      <c r="A113" s="19" t="s">
        <v>173</v>
      </c>
      <c r="B113" s="4" t="s">
        <v>221</v>
      </c>
      <c r="C113" s="4" t="s">
        <v>198</v>
      </c>
      <c r="D113" s="3" t="str">
        <f t="shared" ca="1" si="12"/>
        <v/>
      </c>
      <c r="E113" s="5" t="s">
        <v>1</v>
      </c>
      <c r="F113" s="5" t="s">
        <v>499</v>
      </c>
      <c r="G113" s="5" t="s">
        <v>499</v>
      </c>
      <c r="H113" s="6"/>
      <c r="I113" s="6"/>
      <c r="L113" s="5" t="s">
        <v>1</v>
      </c>
      <c r="M113" s="5" t="s">
        <v>1</v>
      </c>
      <c r="O113" s="6"/>
      <c r="P113" s="6" t="s">
        <v>280</v>
      </c>
      <c r="Q113" s="6" t="s">
        <v>305</v>
      </c>
      <c r="R113" s="6" t="s">
        <v>807</v>
      </c>
      <c r="V113" s="5" t="s">
        <v>1</v>
      </c>
      <c r="X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7" t="str">
        <f ca="1">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 ca="1">IF(OR(G113="",VLOOKUP(G$1,Services!$A$1:$B$22,2,0)="Exclude"),"",IF($D113=1,IF(OR(price_limit="",price_limit="No Limit"),IF(G113="Yes",1,2),IF(SUMIFS(WhatIf!$G:$G,WhatIf!$A:$A,G$1,WhatIf!$B:$B,G113)&lt;=price_limit,IF(G113="Yes",1,2),"")),""))</f>
        <v/>
      </c>
      <c r="AW113" s="67" t="str">
        <f>IF(OR(H113="",VLOOKUP(H$1,Services!$A$1:$B$22,2,0)="Exclude"),"",IF($D113=1,IF(OR(price_limit="",price_limit="No Limit"),IF(H113="Yes",1,2),IF(SUMIFS(WhatIf!$G:$G,WhatIf!$A:$A,H$1,WhatIf!$B:$B,H113)&lt;=price_limit,IF(H113="Yes",1,2),"")),""))</f>
        <v/>
      </c>
      <c r="AX113" s="67" t="str">
        <f>IF(OR(I113="",VLOOKUP(I$1,Services!$A$1:$B$22,2,0)="Exclude"),"",IF($D113=1,IF(OR(price_limit="",price_limit="No Limit"),IF(I113="Yes",1,2),IF(SUMIFS(WhatIf!$G:$G,WhatIf!$A:$A,I$1,WhatIf!$B:$B,I113)&lt;=price_limit,IF(I113="Yes",1,2),"")),""))</f>
        <v/>
      </c>
      <c r="AY113" s="67" t="str">
        <f>IF(OR(J113="",VLOOKUP(J$1,Services!$A$1:$B$22,2,0)="Exclude"),"",IF($D113=1,IF(OR(price_limit="",price_limit="No Limit"),IF(J113="Yes",1,2),IF(SUMIFS(WhatIf!$G:$G,WhatIf!$A:$A,J$1,WhatIf!$B:$B,J113)&lt;=price_limit,IF(J113="Yes",1,2),"")),""))</f>
        <v/>
      </c>
      <c r="AZ113" s="67" t="str">
        <f>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IF(OR(N113="",VLOOKUP(N$1,Services!$A$1:$B$22,2,0)="Exclude"),"",IF($D113=1,IF(OR(price_limit="",price_limit="No Limit"),IF(N113="Yes",1,2),IF(SUMIFS(WhatIf!$G:$G,WhatIf!$A:$A,N$1,WhatIf!$B:$B,N113)&lt;=price_limit,IF(N113="Yes",1,2),"")),""))</f>
        <v/>
      </c>
      <c r="BD113" s="67" t="str">
        <f>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 ca="1">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x14ac:dyDescent="0.3">
      <c r="A114" s="19" t="s">
        <v>506</v>
      </c>
      <c r="C114" s="4" t="s">
        <v>280</v>
      </c>
      <c r="D114" s="3" t="str">
        <f t="shared" ca="1" si="12"/>
        <v/>
      </c>
      <c r="F114" s="5" t="s">
        <v>506</v>
      </c>
      <c r="G114" s="5" t="s">
        <v>506</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 ca="1">IF(OR(G114="",VLOOKUP(G$1,Services!$A$1:$B$22,2,0)="Exclude"),"",IF($D114=1,IF(OR(price_limit="",price_limit="No Limit"),IF(G114="Yes",1,2),IF(SUMIFS(WhatIf!$G:$G,WhatIf!$A:$A,G$1,WhatIf!$B:$B,G114)&lt;=price_limit,IF(G114="Yes",1,2),"")),""))</f>
        <v/>
      </c>
      <c r="AW114" s="67" t="str">
        <f>IF(OR(H114="",VLOOKUP(H$1,Services!$A$1:$B$22,2,0)="Exclude"),"",IF($D114=1,IF(OR(price_limit="",price_limit="No Limit"),IF(H114="Yes",1,2),IF(SUMIFS(WhatIf!$G:$G,WhatIf!$A:$A,H$1,WhatIf!$B:$B,H114)&lt;=price_limit,IF(H114="Yes",1,2),"")),""))</f>
        <v/>
      </c>
      <c r="AX114" s="67" t="str">
        <f>IF(OR(I114="",VLOOKUP(I$1,Services!$A$1:$B$22,2,0)="Exclude"),"",IF($D114=1,IF(OR(price_limit="",price_limit="No Limit"),IF(I114="Yes",1,2),IF(SUMIFS(WhatIf!$G:$G,WhatIf!$A:$A,I$1,WhatIf!$B:$B,I114)&lt;=price_limit,IF(I114="Yes",1,2),"")),""))</f>
        <v/>
      </c>
      <c r="AY114" s="67" t="str">
        <f>IF(OR(J114="",VLOOKUP(J$1,Services!$A$1:$B$22,2,0)="Exclude"),"",IF($D114=1,IF(OR(price_limit="",price_limit="No Limit"),IF(J114="Yes",1,2),IF(SUMIFS(WhatIf!$G:$G,WhatIf!$A:$A,J$1,WhatIf!$B:$B,J114)&lt;=price_limit,IF(J114="Yes",1,2),"")),""))</f>
        <v/>
      </c>
      <c r="AZ114" s="67" t="str">
        <f>IF(OR(K114="",VLOOKUP(K$1,Services!$A$1:$B$22,2,0)="Exclude"),"",IF($D114=1,IF(OR(price_limit="",price_limit="No Limit"),IF(K114="Yes",1,2),IF(SUMIFS(WhatIf!$G:$G,WhatIf!$A:$A,K$1,WhatIf!$B:$B,K114)&lt;=price_limit,IF(K114="Yes",1,2),"")),""))</f>
        <v/>
      </c>
      <c r="BA114" s="67" t="str">
        <f>IF(OR(L114="",VLOOKUP(L$1,Services!$A$1:$B$22,2,0)="Exclude"),"",IF($D114=1,IF(OR(price_limit="",price_limit="No Limit"),IF(L114="Yes",1,2),IF(SUMIFS(WhatIf!$G:$G,WhatIf!$A:$A,L$1,WhatIf!$B:$B,L114)&lt;=price_limit,IF(L114="Yes",1,2),"")),""))</f>
        <v/>
      </c>
      <c r="BB114" s="67" t="str">
        <f>IF(OR(M114="",VLOOKUP(M$1,Services!$A$1:$B$22,2,0)="Exclude"),"",IF($D114=1,IF(OR(price_limit="",price_limit="No Limit"),IF(M114="Yes",1,2),IF(SUMIFS(WhatIf!$G:$G,WhatIf!$A:$A,M$1,WhatIf!$B:$B,M114)&lt;=price_limit,IF(M114="Yes",1,2),"")),""))</f>
        <v/>
      </c>
      <c r="BC114" s="67" t="str">
        <f>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IF(OR(Q114="",VLOOKUP(Q$1,Services!$A$1:$B$22,2,0)="Exclude"),"",IF($D114=1,IF(OR(price_limit="",price_limit="No Limit"),IF(Q114="Yes",1,2),IF(SUMIFS(WhatIf!$G:$G,WhatIf!$A:$A,Q$1,WhatIf!$B:$B,Q114)&lt;=price_limit,IF(Q114="Yes",1,2),"")),""))</f>
        <v/>
      </c>
      <c r="BG114" s="67" t="str">
        <f>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x14ac:dyDescent="0.3">
      <c r="A115" s="19" t="s">
        <v>520</v>
      </c>
      <c r="B115" s="4" t="s">
        <v>758</v>
      </c>
      <c r="C115" s="4" t="s">
        <v>198</v>
      </c>
      <c r="D115" s="3" t="str">
        <f t="shared" ca="1" si="12"/>
        <v/>
      </c>
      <c r="F115" s="5" t="s">
        <v>507</v>
      </c>
      <c r="G115" s="5" t="s">
        <v>507</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IF(OR(M115="",VLOOKUP(M$1,Services!$A$1:$B$22,2,0)="Exclude"),"",IF($D115=1,IF(OR(price_limit="",price_limit="No Limit"),IF(M115="Yes",1,2),IF(SUMIFS(WhatIf!$G:$G,WhatIf!$A:$A,M$1,WhatIf!$B:$B,M115)&lt;=price_limit,IF(M115="Yes",1,2),"")),""))</f>
        <v/>
      </c>
      <c r="BC115" s="67" t="str">
        <f>IF(OR(N115="",VLOOKUP(N$1,Services!$A$1:$B$22,2,0)="Exclude"),"",IF($D115=1,IF(OR(price_limit="",price_limit="No Limit"),IF(N115="Yes",1,2),IF(SUMIFS(WhatIf!$G:$G,WhatIf!$A:$A,N$1,WhatIf!$B:$B,N115)&lt;=price_limit,IF(N115="Yes",1,2),"")),""))</f>
        <v/>
      </c>
      <c r="BD115" s="67" t="str">
        <f>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766</v>
      </c>
      <c r="C116" s="4" t="s">
        <v>450</v>
      </c>
      <c r="D116" s="3" t="str">
        <f t="shared" ca="1" si="12"/>
        <v/>
      </c>
      <c r="F116" s="5" t="s">
        <v>800</v>
      </c>
      <c r="G116" s="5" t="s">
        <v>800</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508</v>
      </c>
      <c r="C117" s="4" t="s">
        <v>280</v>
      </c>
      <c r="D117" s="3" t="str">
        <f t="shared" ca="1" si="12"/>
        <v/>
      </c>
      <c r="F117" s="5" t="s">
        <v>508</v>
      </c>
      <c r="G117" s="5" t="s">
        <v>508</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12.45" customHeight="1" x14ac:dyDescent="0.3">
      <c r="A118" s="19" t="s">
        <v>735</v>
      </c>
      <c r="C118" s="4" t="s">
        <v>198</v>
      </c>
      <c r="D118" s="3" t="str">
        <f t="shared" ca="1" si="12"/>
        <v/>
      </c>
      <c r="F118" s="5" t="s">
        <v>735</v>
      </c>
      <c r="G118" s="5" t="s">
        <v>735</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x14ac:dyDescent="0.3">
      <c r="A119" s="19" t="s">
        <v>98</v>
      </c>
      <c r="B119" s="4" t="s">
        <v>642</v>
      </c>
      <c r="C119" s="4" t="s">
        <v>443</v>
      </c>
      <c r="D119" s="3" t="str">
        <f t="shared" ca="1" si="12"/>
        <v/>
      </c>
      <c r="F119" s="5" t="s">
        <v>497</v>
      </c>
      <c r="G119" s="5" t="s">
        <v>497</v>
      </c>
      <c r="H119" s="6"/>
      <c r="I119" s="6"/>
      <c r="O119" s="6"/>
      <c r="P119" s="6"/>
      <c r="Q119" s="6"/>
      <c r="R119" s="6"/>
      <c r="T119" s="5" t="s">
        <v>244</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 ca="1">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24.9" x14ac:dyDescent="0.3">
      <c r="A120" s="19" t="s">
        <v>31</v>
      </c>
      <c r="B120" s="4" t="s">
        <v>304</v>
      </c>
      <c r="C120" s="4" t="s">
        <v>198</v>
      </c>
      <c r="D120" s="3" t="str">
        <f t="shared" ca="1" si="12"/>
        <v/>
      </c>
      <c r="G120" s="5" t="s">
        <v>1</v>
      </c>
      <c r="H120" s="5" t="s">
        <v>1</v>
      </c>
      <c r="I120" s="5" t="s">
        <v>1</v>
      </c>
      <c r="J120" s="5" t="s">
        <v>1</v>
      </c>
      <c r="K120" s="5" t="s">
        <v>1</v>
      </c>
      <c r="L120" s="5" t="s">
        <v>1</v>
      </c>
      <c r="M120" s="5" t="s">
        <v>1</v>
      </c>
      <c r="N120" s="5" t="s">
        <v>1</v>
      </c>
      <c r="O120" s="6" t="s">
        <v>1</v>
      </c>
      <c r="P120" s="6" t="s">
        <v>1</v>
      </c>
      <c r="Q120" s="6" t="s">
        <v>1</v>
      </c>
      <c r="R120" s="6" t="s">
        <v>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7" t="str">
        <f>IF(OR(E120="",VLOOKUP(E$1,Services!$A$1:$B$22,2,0)="Exclude"),"",IF($D120=1,IF(OR(price_limit="",price_limit="No Limit"),IF(E120="Yes",1,2),IF(SUMIFS(WhatIf!$G:$G,WhatIf!$A:$A,E$1,WhatIf!$B:$B,E120)&lt;=price_limit,IF(E120="Yes",1,2),"")),""))</f>
        <v/>
      </c>
      <c r="AU120" s="67" t="str">
        <f>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 ca="1">IF(OR(I120="",VLOOKUP(I$1,Services!$A$1:$B$22,2,0)="Exclude"),"",IF($D120=1,IF(OR(price_limit="",price_limit="No Limit"),IF(I120="Yes",1,2),IF(SUMIFS(WhatIf!$G:$G,WhatIf!$A:$A,I$1,WhatIf!$B:$B,I120)&lt;=price_limit,IF(I120="Yes",1,2),"")),""))</f>
        <v/>
      </c>
      <c r="AY120" s="67" t="str">
        <f ca="1">IF(OR(J120="",VLOOKUP(J$1,Services!$A$1:$B$22,2,0)="Exclude"),"",IF($D120=1,IF(OR(price_limit="",price_limit="No Limit"),IF(J120="Yes",1,2),IF(SUMIFS(WhatIf!$G:$G,WhatIf!$A:$A,J$1,WhatIf!$B:$B,J120)&lt;=price_limit,IF(J120="Yes",1,2),"")),""))</f>
        <v/>
      </c>
      <c r="AZ120" s="67" t="str">
        <f ca="1">IF(OR(K120="",VLOOKUP(K$1,Services!$A$1:$B$22,2,0)="Exclude"),"",IF($D120=1,IF(OR(price_limit="",price_limit="No Limit"),IF(K120="Yes",1,2),IF(SUMIFS(WhatIf!$G:$G,WhatIf!$A:$A,K$1,WhatIf!$B:$B,K120)&lt;=price_limit,IF(K120="Yes",1,2),"")),""))</f>
        <v/>
      </c>
      <c r="BA120" s="67" t="str">
        <f ca="1">IF(OR(L120="",VLOOKUP(L$1,Services!$A$1:$B$22,2,0)="Exclude"),"",IF($D120=1,IF(OR(price_limit="",price_limit="No Limit"),IF(L120="Yes",1,2),IF(SUMIFS(WhatIf!$G:$G,WhatIf!$A:$A,L$1,WhatIf!$B:$B,L120)&lt;=price_limit,IF(L120="Yes",1,2),"")),""))</f>
        <v/>
      </c>
      <c r="BB120" s="67" t="str">
        <f ca="1">IF(OR(M120="",VLOOKUP(M$1,Services!$A$1:$B$22,2,0)="Exclude"),"",IF($D120=1,IF(OR(price_limit="",price_limit="No Limit"),IF(M120="Yes",1,2),IF(SUMIFS(WhatIf!$G:$G,WhatIf!$A:$A,M$1,WhatIf!$B:$B,M120)&lt;=price_limit,IF(M120="Yes",1,2),"")),""))</f>
        <v/>
      </c>
      <c r="BC120" s="67" t="str">
        <f ca="1">IF(OR(N120="",VLOOKUP(N$1,Services!$A$1:$B$22,2,0)="Exclude"),"",IF($D120=1,IF(OR(price_limit="",price_limit="No Limit"),IF(N120="Yes",1,2),IF(SUMIFS(WhatIf!$G:$G,WhatIf!$A:$A,N$1,WhatIf!$B:$B,N120)&lt;=price_limit,IF(N120="Yes",1,2),"")),""))</f>
        <v/>
      </c>
      <c r="BD120" s="67" t="str">
        <f ca="1">IF(OR(O120="",VLOOKUP(O$1,Services!$A$1:$B$22,2,0)="Exclude"),"",IF($D120=1,IF(OR(price_limit="",price_limit="No Limit"),IF(O120="Yes",1,2),IF(SUMIFS(WhatIf!$G:$G,WhatIf!$A:$A,O$1,WhatIf!$B:$B,O120)&lt;=price_limit,IF(O120="Yes",1,2),"")),""))</f>
        <v/>
      </c>
      <c r="BE120" s="67" t="str">
        <f ca="1">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 ca="1">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861</v>
      </c>
      <c r="C121" s="4" t="s">
        <v>207</v>
      </c>
      <c r="D121" s="3" t="str">
        <f t="shared" ca="1" si="12"/>
        <v/>
      </c>
      <c r="F121" s="5" t="s">
        <v>861</v>
      </c>
      <c r="G121" s="5" t="s">
        <v>861</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customHeight="1" x14ac:dyDescent="0.3">
      <c r="A122" s="19" t="s">
        <v>258</v>
      </c>
      <c r="B122" s="4" t="s">
        <v>237</v>
      </c>
      <c r="C122" s="4" t="s">
        <v>206</v>
      </c>
      <c r="D122" s="3" t="str">
        <f t="shared" ca="1" si="12"/>
        <v/>
      </c>
      <c r="H122" s="5" t="s">
        <v>282</v>
      </c>
      <c r="I122" s="5" t="s">
        <v>282</v>
      </c>
      <c r="J122" s="5" t="s">
        <v>282</v>
      </c>
      <c r="K122" s="5" t="s">
        <v>282</v>
      </c>
      <c r="L122" s="5" t="s">
        <v>282</v>
      </c>
      <c r="M122" s="5" t="s">
        <v>282</v>
      </c>
      <c r="N122" s="5" t="s">
        <v>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7" t="str">
        <f>IF(OR(E122="",VLOOKUP(E$1,Services!$A$1:$B$22,2,0)="Exclude"),"",IF($D122=1,IF(OR(price_limit="",price_limit="No Limit"),IF(E122="Yes",1,2),IF(SUMIFS(WhatIf!$G:$G,WhatIf!$A:$A,E$1,WhatIf!$B:$B,E122)&lt;=price_limit,IF(E122="Yes",1,2),"")),""))</f>
        <v/>
      </c>
      <c r="AU122" s="67" t="str">
        <f>IF(OR(F122="",VLOOKUP(F$1,Services!$A$1:$B$22,2,0)="Exclude"),"",IF($D122=1,IF(OR(price_limit="",price_limit="No Limit"),IF(F122="Yes",1,2),IF(SUMIFS(WhatIf!$G:$G,WhatIf!$A:$A,F$1,WhatIf!$B:$B,F122)&lt;=price_limit,IF(F122="Yes",1,2),"")),""))</f>
        <v/>
      </c>
      <c r="AV122" s="67" t="str">
        <f>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 ca="1">IF(OR(I122="",VLOOKUP(I$1,Services!$A$1:$B$22,2,0)="Exclude"),"",IF($D122=1,IF(OR(price_limit="",price_limit="No Limit"),IF(I122="Yes",1,2),IF(SUMIFS(WhatIf!$G:$G,WhatIf!$A:$A,I$1,WhatIf!$B:$B,I122)&lt;=price_limit,IF(I122="Yes",1,2),"")),""))</f>
        <v/>
      </c>
      <c r="AY122" s="67" t="str">
        <f ca="1">IF(OR(J122="",VLOOKUP(J$1,Services!$A$1:$B$22,2,0)="Exclude"),"",IF($D122=1,IF(OR(price_limit="",price_limit="No Limit"),IF(J122="Yes",1,2),IF(SUMIFS(WhatIf!$G:$G,WhatIf!$A:$A,J$1,WhatIf!$B:$B,J122)&lt;=price_limit,IF(J122="Yes",1,2),"")),""))</f>
        <v/>
      </c>
      <c r="AZ122" s="67" t="str">
        <f ca="1">IF(OR(K122="",VLOOKUP(K$1,Services!$A$1:$B$22,2,0)="Exclude"),"",IF($D122=1,IF(OR(price_limit="",price_limit="No Limit"),IF(K122="Yes",1,2),IF(SUMIFS(WhatIf!$G:$G,WhatIf!$A:$A,K$1,WhatIf!$B:$B,K122)&lt;=price_limit,IF(K122="Yes",1,2),"")),""))</f>
        <v/>
      </c>
      <c r="BA122" s="67" t="str">
        <f ca="1">IF(OR(L122="",VLOOKUP(L$1,Services!$A$1:$B$22,2,0)="Exclude"),"",IF($D122=1,IF(OR(price_limit="",price_limit="No Limit"),IF(L122="Yes",1,2),IF(SUMIFS(WhatIf!$G:$G,WhatIf!$A:$A,L$1,WhatIf!$B:$B,L122)&lt;=price_limit,IF(L122="Yes",1,2),"")),""))</f>
        <v/>
      </c>
      <c r="BB122" s="67" t="str">
        <f ca="1">IF(OR(M122="",VLOOKUP(M$1,Services!$A$1:$B$22,2,0)="Exclude"),"",IF($D122=1,IF(OR(price_limit="",price_limit="No Limit"),IF(M122="Yes",1,2),IF(SUMIFS(WhatIf!$G:$G,WhatIf!$A:$A,M$1,WhatIf!$B:$B,M122)&lt;=price_limit,IF(M122="Yes",1,2),"")),""))</f>
        <v/>
      </c>
      <c r="BC122" s="67" t="str">
        <f ca="1">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259</v>
      </c>
      <c r="B123" s="4" t="s">
        <v>878</v>
      </c>
      <c r="C123" s="4" t="s">
        <v>206</v>
      </c>
      <c r="D123" s="3" t="str">
        <f t="shared" ca="1" si="12"/>
        <v/>
      </c>
      <c r="F123" s="5" t="s">
        <v>892</v>
      </c>
      <c r="G123" s="5" t="s">
        <v>892</v>
      </c>
      <c r="H123" s="5" t="s">
        <v>282</v>
      </c>
      <c r="I123" s="5" t="s">
        <v>282</v>
      </c>
      <c r="J123" s="5" t="s">
        <v>282</v>
      </c>
      <c r="K123" s="5" t="s">
        <v>282</v>
      </c>
      <c r="L123" s="5" t="s">
        <v>282</v>
      </c>
      <c r="M123" s="5" t="s">
        <v>282</v>
      </c>
      <c r="N123" s="5" t="s">
        <v>1</v>
      </c>
      <c r="W123" s="5" t="s">
        <v>879</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7" t="str">
        <f>IF(OR(E123="",VLOOKUP(E$1,Services!$A$1:$B$22,2,0)="Exclude"),"",IF($D123=1,IF(OR(price_limit="",price_limit="No Limit"),IF(E123="Yes",1,2),IF(SUMIFS(WhatIf!$G:$G,WhatIf!$A:$A,E$1,WhatIf!$B:$B,E123)&lt;=price_limit,IF(E123="Yes",1,2),"")),""))</f>
        <v/>
      </c>
      <c r="AU123" s="67" t="str">
        <f ca="1">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 ca="1">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37.299999999999997" customHeight="1" x14ac:dyDescent="0.3">
      <c r="A124" s="19" t="s">
        <v>767</v>
      </c>
      <c r="C124" s="4" t="s">
        <v>206</v>
      </c>
      <c r="D124" s="3" t="str">
        <f t="shared" ca="1" si="12"/>
        <v/>
      </c>
      <c r="F124" s="5" t="s">
        <v>793</v>
      </c>
      <c r="G124" s="5" t="s">
        <v>793</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5.75" customHeight="1" x14ac:dyDescent="0.3">
      <c r="A125" s="19" t="s">
        <v>888</v>
      </c>
      <c r="C125" s="4" t="s">
        <v>198</v>
      </c>
      <c r="D125" s="3" t="str">
        <f t="shared" ca="1" si="12"/>
        <v/>
      </c>
      <c r="R125" s="5" t="s">
        <v>923</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7" t="str">
        <f>IF(OR(E125="",VLOOKUP(E$1,Services!$A$1:$B$22,2,0)="Exclude"),"",IF($D125=1,IF(OR(price_limit="",price_limit="No Limit"),IF(E125="Yes",1,2),IF(SUMIFS(WhatIf!$G:$G,WhatIf!$A:$A,E$1,WhatIf!$B:$B,E125)&lt;=price_limit,IF(E125="Yes",1,2),"")),""))</f>
        <v/>
      </c>
      <c r="AU125" s="67" t="str">
        <f>IF(OR(F125="",VLOOKUP(F$1,Services!$A$1:$B$22,2,0)="Exclude"),"",IF($D125=1,IF(OR(price_limit="",price_limit="No Limit"),IF(F125="Yes",1,2),IF(SUMIFS(WhatIf!$G:$G,WhatIf!$A:$A,F$1,WhatIf!$B:$B,F125)&lt;=price_limit,IF(F125="Yes",1,2),"")),""))</f>
        <v/>
      </c>
      <c r="AV125" s="67" t="str">
        <f>IF(OR(G125="",VLOOKUP(G$1,Services!$A$1:$B$22,2,0)="Exclude"),"",IF($D125=1,IF(OR(price_limit="",price_limit="No Limit"),IF(G125="Yes",1,2),IF(SUMIFS(WhatIf!$G:$G,WhatIf!$A:$A,G$1,WhatIf!$B:$B,G125)&lt;=price_limit,IF(G125="Yes",1,2),"")),""))</f>
        <v/>
      </c>
      <c r="AW125" s="67" t="str">
        <f>IF(OR(H125="",VLOOKUP(H$1,Services!$A$1:$B$22,2,0)="Exclude"),"",IF($D125=1,IF(OR(price_limit="",price_limit="No Limit"),IF(H125="Yes",1,2),IF(SUMIFS(WhatIf!$G:$G,WhatIf!$A:$A,H$1,WhatIf!$B:$B,H125)&lt;=price_limit,IF(H125="Yes",1,2),"")),""))</f>
        <v/>
      </c>
      <c r="AX125" s="67" t="str">
        <f>IF(OR(I125="",VLOOKUP(I$1,Services!$A$1:$B$22,2,0)="Exclude"),"",IF($D125=1,IF(OR(price_limit="",price_limit="No Limit"),IF(I125="Yes",1,2),IF(SUMIFS(WhatIf!$G:$G,WhatIf!$A:$A,I$1,WhatIf!$B:$B,I125)&lt;=price_limit,IF(I125="Yes",1,2),"")),""))</f>
        <v/>
      </c>
      <c r="AY125" s="67" t="str">
        <f>IF(OR(J125="",VLOOKUP(J$1,Services!$A$1:$B$22,2,0)="Exclude"),"",IF($D125=1,IF(OR(price_limit="",price_limit="No Limit"),IF(J125="Yes",1,2),IF(SUMIFS(WhatIf!$G:$G,WhatIf!$A:$A,J$1,WhatIf!$B:$B,J125)&lt;=price_limit,IF(J125="Yes",1,2),"")),""))</f>
        <v/>
      </c>
      <c r="AZ125" s="67" t="str">
        <f>IF(OR(K125="",VLOOKUP(K$1,Services!$A$1:$B$22,2,0)="Exclude"),"",IF($D125=1,IF(OR(price_limit="",price_limit="No Limit"),IF(K125="Yes",1,2),IF(SUMIFS(WhatIf!$G:$G,WhatIf!$A:$A,K$1,WhatIf!$B:$B,K125)&lt;=price_limit,IF(K125="Yes",1,2),"")),""))</f>
        <v/>
      </c>
      <c r="BA125" s="67" t="str">
        <f>IF(OR(L125="",VLOOKUP(L$1,Services!$A$1:$B$22,2,0)="Exclude"),"",IF($D125=1,IF(OR(price_limit="",price_limit="No Limit"),IF(L125="Yes",1,2),IF(SUMIFS(WhatIf!$G:$G,WhatIf!$A:$A,L$1,WhatIf!$B:$B,L125)&lt;=price_limit,IF(L125="Yes",1,2),"")),""))</f>
        <v/>
      </c>
      <c r="BB125" s="67" t="str">
        <f>IF(OR(M125="",VLOOKUP(M$1,Services!$A$1:$B$22,2,0)="Exclude"),"",IF($D125=1,IF(OR(price_limit="",price_limit="No Limit"),IF(M125="Yes",1,2),IF(SUMIFS(WhatIf!$G:$G,WhatIf!$A:$A,M$1,WhatIf!$B:$B,M125)&lt;=price_limit,IF(M125="Yes",1,2),"")),""))</f>
        <v/>
      </c>
      <c r="BC125" s="67" t="str">
        <f>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 ca="1">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12.45" customHeight="1" x14ac:dyDescent="0.3">
      <c r="A126" s="19" t="s">
        <v>812</v>
      </c>
      <c r="C126" s="4" t="s">
        <v>206</v>
      </c>
      <c r="D126" s="3" t="str">
        <f t="shared" ca="1" si="12"/>
        <v/>
      </c>
      <c r="F126" s="5" t="s">
        <v>892</v>
      </c>
      <c r="G126" s="5" t="s">
        <v>892</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4.9" customHeight="1" x14ac:dyDescent="0.3">
      <c r="A127" s="19" t="s">
        <v>99</v>
      </c>
      <c r="B127" s="4" t="s">
        <v>308</v>
      </c>
      <c r="C127" s="4" t="s">
        <v>448</v>
      </c>
      <c r="D127" s="3" t="str">
        <f t="shared" ca="1" si="12"/>
        <v/>
      </c>
      <c r="H127" s="6"/>
      <c r="I127" s="6"/>
      <c r="O127" s="6"/>
      <c r="P127" s="6"/>
      <c r="Q127" s="6" t="s">
        <v>806</v>
      </c>
      <c r="R127" s="6" t="s">
        <v>932</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7" t="str">
        <f>IF(OR(E127="",VLOOKUP(E$1,Services!$A$1:$B$22,2,0)="Exclude"),"",IF($D127=1,IF(OR(price_limit="",price_limit="No Limit"),IF(E127="Yes",1,2),IF(SUMIFS(WhatIf!$G:$G,WhatIf!$A:$A,E$1,WhatIf!$B:$B,E127)&lt;=price_limit,IF(E127="Yes",1,2),"")),""))</f>
        <v/>
      </c>
      <c r="AU127" s="67" t="str">
        <f>IF(OR(F127="",VLOOKUP(F$1,Services!$A$1:$B$22,2,0)="Exclude"),"",IF($D127=1,IF(OR(price_limit="",price_limit="No Limit"),IF(F127="Yes",1,2),IF(SUMIFS(WhatIf!$G:$G,WhatIf!$A:$A,F$1,WhatIf!$B:$B,F127)&lt;=price_limit,IF(F127="Yes",1,2),"")),""))</f>
        <v/>
      </c>
      <c r="AV127" s="67" t="str">
        <f>IF(OR(G127="",VLOOKUP(G$1,Services!$A$1:$B$22,2,0)="Exclude"),"",IF($D127=1,IF(OR(price_limit="",price_limit="No Limit"),IF(G127="Yes",1,2),IF(SUMIFS(WhatIf!$G:$G,WhatIf!$A:$A,G$1,WhatIf!$B:$B,G127)&lt;=price_limit,IF(G127="Yes",1,2),"")),""))</f>
        <v/>
      </c>
      <c r="AW127" s="67" t="str">
        <f>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 ca="1">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260</v>
      </c>
      <c r="B128" s="4" t="s">
        <v>237</v>
      </c>
      <c r="C128" s="4" t="s">
        <v>206</v>
      </c>
      <c r="D128" s="3" t="str">
        <f t="shared" ca="1" si="12"/>
        <v/>
      </c>
      <c r="H128" s="5" t="s">
        <v>282</v>
      </c>
      <c r="I128" s="5" t="s">
        <v>282</v>
      </c>
      <c r="J128" s="5" t="s">
        <v>282</v>
      </c>
      <c r="K128" s="5" t="s">
        <v>282</v>
      </c>
      <c r="L128" s="5" t="s">
        <v>282</v>
      </c>
      <c r="M128" s="5" t="s">
        <v>282</v>
      </c>
      <c r="N128" s="5" t="s">
        <v>1</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 ca="1">IF(OR(H128="",VLOOKUP(H$1,Services!$A$1:$B$22,2,0)="Exclude"),"",IF($D128=1,IF(OR(price_limit="",price_limit="No Limit"),IF(H128="Yes",1,2),IF(SUMIFS(WhatIf!$G:$G,WhatIf!$A:$A,H$1,WhatIf!$B:$B,H128)&lt;=price_limit,IF(H128="Yes",1,2),"")),""))</f>
        <v/>
      </c>
      <c r="AX128" s="67" t="str">
        <f ca="1">IF(OR(I128="",VLOOKUP(I$1,Services!$A$1:$B$22,2,0)="Exclude"),"",IF($D128=1,IF(OR(price_limit="",price_limit="No Limit"),IF(I128="Yes",1,2),IF(SUMIFS(WhatIf!$G:$G,WhatIf!$A:$A,I$1,WhatIf!$B:$B,I128)&lt;=price_limit,IF(I128="Yes",1,2),"")),""))</f>
        <v/>
      </c>
      <c r="AY128" s="67" t="str">
        <f ca="1">IF(OR(J128="",VLOOKUP(J$1,Services!$A$1:$B$22,2,0)="Exclude"),"",IF($D128=1,IF(OR(price_limit="",price_limit="No Limit"),IF(J128="Yes",1,2),IF(SUMIFS(WhatIf!$G:$G,WhatIf!$A:$A,J$1,WhatIf!$B:$B,J128)&lt;=price_limit,IF(J128="Yes",1,2),"")),""))</f>
        <v/>
      </c>
      <c r="AZ128" s="67" t="str">
        <f ca="1">IF(OR(K128="",VLOOKUP(K$1,Services!$A$1:$B$22,2,0)="Exclude"),"",IF($D128=1,IF(OR(price_limit="",price_limit="No Limit"),IF(K128="Yes",1,2),IF(SUMIFS(WhatIf!$G:$G,WhatIf!$A:$A,K$1,WhatIf!$B:$B,K128)&lt;=price_limit,IF(K128="Yes",1,2),"")),""))</f>
        <v/>
      </c>
      <c r="BA128" s="67" t="str">
        <f ca="1">IF(OR(L128="",VLOOKUP(L$1,Services!$A$1:$B$22,2,0)="Exclude"),"",IF($D128=1,IF(OR(price_limit="",price_limit="No Limit"),IF(L128="Yes",1,2),IF(SUMIFS(WhatIf!$G:$G,WhatIf!$A:$A,L$1,WhatIf!$B:$B,L128)&lt;=price_limit,IF(L128="Yes",1,2),"")),""))</f>
        <v/>
      </c>
      <c r="BB128" s="67" t="str">
        <f ca="1">IF(OR(M128="",VLOOKUP(M$1,Services!$A$1:$B$22,2,0)="Exclude"),"",IF($D128=1,IF(OR(price_limit="",price_limit="No Limit"),IF(M128="Yes",1,2),IF(SUMIFS(WhatIf!$G:$G,WhatIf!$A:$A,M$1,WhatIf!$B:$B,M128)&lt;=price_limit,IF(M128="Yes",1,2),"")),""))</f>
        <v/>
      </c>
      <c r="BC128" s="67" t="str">
        <f ca="1">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197</v>
      </c>
      <c r="B129" s="4" t="s">
        <v>237</v>
      </c>
      <c r="C129" s="4" t="s">
        <v>446</v>
      </c>
      <c r="D129" s="3" t="str">
        <f t="shared" ca="1" si="12"/>
        <v/>
      </c>
      <c r="F129" s="5" t="s">
        <v>197</v>
      </c>
      <c r="G129" s="5" t="s">
        <v>197</v>
      </c>
      <c r="H129" s="5" t="s">
        <v>197</v>
      </c>
      <c r="I129" s="5" t="s">
        <v>197</v>
      </c>
      <c r="J129" s="5" t="s">
        <v>197</v>
      </c>
      <c r="K129" s="5" t="s">
        <v>197</v>
      </c>
      <c r="L129" s="5" t="s">
        <v>197</v>
      </c>
      <c r="M129" s="5" t="s">
        <v>197</v>
      </c>
      <c r="N129" s="5" t="s">
        <v>197</v>
      </c>
      <c r="O129" s="6" t="s">
        <v>32</v>
      </c>
      <c r="P129" s="6"/>
      <c r="Q129" s="6"/>
      <c r="R129" s="6"/>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7" t="str">
        <f>IF(OR(E129="",VLOOKUP(E$1,Services!$A$1:$B$22,2,0)="Exclude"),"",IF($D129=1,IF(OR(price_limit="",price_limit="No Limit"),IF(E129="Yes",1,2),IF(SUMIFS(WhatIf!$G:$G,WhatIf!$A:$A,E$1,WhatIf!$B:$B,E129)&lt;=price_limit,IF(E129="Yes",1,2),"")),""))</f>
        <v/>
      </c>
      <c r="AU129" s="67" t="str">
        <f ca="1">IF(OR(F129="",VLOOKUP(F$1,Services!$A$1:$B$22,2,0)="Exclude"),"",IF($D129=1,IF(OR(price_limit="",price_limit="No Limit"),IF(F129="Yes",1,2),IF(SUMIFS(WhatIf!$G:$G,WhatIf!$A:$A,F$1,WhatIf!$B:$B,F129)&lt;=price_limit,IF(F129="Yes",1,2),"")),""))</f>
        <v/>
      </c>
      <c r="AV129" s="67" t="str">
        <f ca="1">IF(OR(G129="",VLOOKUP(G$1,Services!$A$1:$B$22,2,0)="Exclude"),"",IF($D129=1,IF(OR(price_limit="",price_limit="No Limit"),IF(G129="Yes",1,2),IF(SUMIFS(WhatIf!$G:$G,WhatIf!$A:$A,G$1,WhatIf!$B:$B,G129)&lt;=price_limit,IF(G129="Yes",1,2),"")),""))</f>
        <v/>
      </c>
      <c r="AW129" s="67" t="str">
        <f ca="1">IF(OR(H129="",VLOOKUP(H$1,Services!$A$1:$B$22,2,0)="Exclude"),"",IF($D129=1,IF(OR(price_limit="",price_limit="No Limit"),IF(H129="Yes",1,2),IF(SUMIFS(WhatIf!$G:$G,WhatIf!$A:$A,H$1,WhatIf!$B:$B,H129)&lt;=price_limit,IF(H129="Yes",1,2),"")),""))</f>
        <v/>
      </c>
      <c r="AX129" s="67" t="str">
        <f ca="1">IF(OR(I129="",VLOOKUP(I$1,Services!$A$1:$B$22,2,0)="Exclude"),"",IF($D129=1,IF(OR(price_limit="",price_limit="No Limit"),IF(I129="Yes",1,2),IF(SUMIFS(WhatIf!$G:$G,WhatIf!$A:$A,I$1,WhatIf!$B:$B,I129)&lt;=price_limit,IF(I129="Yes",1,2),"")),""))</f>
        <v/>
      </c>
      <c r="AY129" s="67" t="str">
        <f ca="1">IF(OR(J129="",VLOOKUP(J$1,Services!$A$1:$B$22,2,0)="Exclude"),"",IF($D129=1,IF(OR(price_limit="",price_limit="No Limit"),IF(J129="Yes",1,2),IF(SUMIFS(WhatIf!$G:$G,WhatIf!$A:$A,J$1,WhatIf!$B:$B,J129)&lt;=price_limit,IF(J129="Yes",1,2),"")),""))</f>
        <v/>
      </c>
      <c r="AZ129" s="67" t="str">
        <f ca="1">IF(OR(K129="",VLOOKUP(K$1,Services!$A$1:$B$22,2,0)="Exclude"),"",IF($D129=1,IF(OR(price_limit="",price_limit="No Limit"),IF(K129="Yes",1,2),IF(SUMIFS(WhatIf!$G:$G,WhatIf!$A:$A,K$1,WhatIf!$B:$B,K129)&lt;=price_limit,IF(K129="Yes",1,2),"")),""))</f>
        <v/>
      </c>
      <c r="BA129" s="67" t="str">
        <f ca="1">IF(OR(L129="",VLOOKUP(L$1,Services!$A$1:$B$22,2,0)="Exclude"),"",IF($D129=1,IF(OR(price_limit="",price_limit="No Limit"),IF(L129="Yes",1,2),IF(SUMIFS(WhatIf!$G:$G,WhatIf!$A:$A,L$1,WhatIf!$B:$B,L129)&lt;=price_limit,IF(L129="Yes",1,2),"")),""))</f>
        <v/>
      </c>
      <c r="BB129" s="67" t="str">
        <f ca="1">IF(OR(M129="",VLOOKUP(M$1,Services!$A$1:$B$22,2,0)="Exclude"),"",IF($D129=1,IF(OR(price_limit="",price_limit="No Limit"),IF(M129="Yes",1,2),IF(SUMIFS(WhatIf!$G:$G,WhatIf!$A:$A,M$1,WhatIf!$B:$B,M129)&lt;=price_limit,IF(M129="Yes",1,2),"")),""))</f>
        <v/>
      </c>
      <c r="BC129" s="67" t="str">
        <f ca="1">IF(OR(N129="",VLOOKUP(N$1,Services!$A$1:$B$22,2,0)="Exclude"),"",IF($D129=1,IF(OR(price_limit="",price_limit="No Limit"),IF(N129="Yes",1,2),IF(SUMIFS(WhatIf!$G:$G,WhatIf!$A:$A,N$1,WhatIf!$B:$B,N129)&lt;=price_limit,IF(N129="Yes",1,2),"")),""))</f>
        <v/>
      </c>
      <c r="BD129" s="67" t="str">
        <f ca="1">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100</v>
      </c>
      <c r="B130" s="4" t="s">
        <v>329</v>
      </c>
      <c r="C130" s="4" t="s">
        <v>446</v>
      </c>
      <c r="D130" s="3" t="str">
        <f t="shared" ca="1" si="12"/>
        <v/>
      </c>
      <c r="F130" s="5" t="s">
        <v>197</v>
      </c>
      <c r="G130" s="5" t="s">
        <v>197</v>
      </c>
      <c r="H130" s="6"/>
      <c r="I130" s="6"/>
      <c r="O130" s="6"/>
      <c r="P130" s="6"/>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3">IF(SUM(Y130:AR130)&gt;0,1,"")</f>
        <v/>
      </c>
      <c r="AT130" s="67" t="str">
        <f>IF(OR(E130="",VLOOKUP(E$1,Services!$A$1:$B$22,2,0)="Exclude"),"",IF($D130=1,IF(OR(price_limit="",price_limit="No Limit"),IF(E130="Yes",1,2),IF(SUMIFS(WhatIf!$G:$G,WhatIf!$A:$A,E$1,WhatIf!$B:$B,E130)&lt;=price_limit,IF(E130="Yes",1,2),"")),""))</f>
        <v/>
      </c>
      <c r="AU130" s="67" t="str">
        <f ca="1">IF(OR(F130="",VLOOKUP(F$1,Services!$A$1:$B$22,2,0)="Exclude"),"",IF($D130=1,IF(OR(price_limit="",price_limit="No Limit"),IF(F130="Yes",1,2),IF(SUMIFS(WhatIf!$G:$G,WhatIf!$A:$A,F$1,WhatIf!$B:$B,F130)&lt;=price_limit,IF(F130="Yes",1,2),"")),""))</f>
        <v/>
      </c>
      <c r="AV130" s="67" t="str">
        <f ca="1">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4">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x14ac:dyDescent="0.3">
      <c r="A131" s="19" t="s">
        <v>101</v>
      </c>
      <c r="B131" s="4" t="s">
        <v>237</v>
      </c>
      <c r="C131" s="4" t="s">
        <v>446</v>
      </c>
      <c r="D131" s="3" t="str">
        <f t="shared" ca="1" si="12"/>
        <v/>
      </c>
      <c r="F131" s="5" t="s">
        <v>1</v>
      </c>
      <c r="G131" s="5" t="s">
        <v>1</v>
      </c>
      <c r="H131" s="6"/>
      <c r="I131" s="6"/>
      <c r="O131" s="6"/>
      <c r="P131" s="6"/>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3"/>
        <v/>
      </c>
      <c r="AT131" s="67" t="str">
        <f>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IF(OR(I131="",VLOOKUP(I$1,Services!$A$1:$B$22,2,0)="Exclude"),"",IF($D131=1,IF(OR(price_limit="",price_limit="No Limit"),IF(I131="Yes",1,2),IF(SUMIFS(WhatIf!$G:$G,WhatIf!$A:$A,I$1,WhatIf!$B:$B,I131)&lt;=price_limit,IF(I131="Yes",1,2),"")),""))</f>
        <v/>
      </c>
      <c r="AY131" s="67" t="str">
        <f>IF(OR(J131="",VLOOKUP(J$1,Services!$A$1:$B$22,2,0)="Exclude"),"",IF($D131=1,IF(OR(price_limit="",price_limit="No Limit"),IF(J131="Yes",1,2),IF(SUMIFS(WhatIf!$G:$G,WhatIf!$A:$A,J$1,WhatIf!$B:$B,J131)&lt;=price_limit,IF(J131="Yes",1,2),"")),""))</f>
        <v/>
      </c>
      <c r="AZ131" s="67" t="str">
        <f>IF(OR(K131="",VLOOKUP(K$1,Services!$A$1:$B$22,2,0)="Exclude"),"",IF($D131=1,IF(OR(price_limit="",price_limit="No Limit"),IF(K131="Yes",1,2),IF(SUMIFS(WhatIf!$G:$G,WhatIf!$A:$A,K$1,WhatIf!$B:$B,K131)&lt;=price_limit,IF(K131="Yes",1,2),"")),""))</f>
        <v/>
      </c>
      <c r="BA131" s="67" t="str">
        <f>IF(OR(L131="",VLOOKUP(L$1,Services!$A$1:$B$22,2,0)="Exclude"),"",IF($D131=1,IF(OR(price_limit="",price_limit="No Limit"),IF(L131="Yes",1,2),IF(SUMIFS(WhatIf!$G:$G,WhatIf!$A:$A,L$1,WhatIf!$B:$B,L131)&lt;=price_limit,IF(L131="Yes",1,2),"")),""))</f>
        <v/>
      </c>
      <c r="BB131" s="67" t="str">
        <f>IF(OR(M131="",VLOOKUP(M$1,Services!$A$1:$B$22,2,0)="Exclude"),"",IF($D131=1,IF(OR(price_limit="",price_limit="No Limit"),IF(M131="Yes",1,2),IF(SUMIFS(WhatIf!$G:$G,WhatIf!$A:$A,M$1,WhatIf!$B:$B,M131)&lt;=price_limit,IF(M131="Yes",1,2),"")),""))</f>
        <v/>
      </c>
      <c r="BC131" s="67" t="str">
        <f>IF(OR(N131="",VLOOKUP(N$1,Services!$A$1:$B$22,2,0)="Exclude"),"",IF($D131=1,IF(OR(price_limit="",price_limit="No Limit"),IF(N131="Yes",1,2),IF(SUMIFS(WhatIf!$G:$G,WhatIf!$A:$A,N$1,WhatIf!$B:$B,N131)&lt;=price_limit,IF(N131="Yes",1,2),"")),""))</f>
        <v/>
      </c>
      <c r="BD131" s="67" t="str">
        <f>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4"/>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102</v>
      </c>
      <c r="B132" s="4" t="s">
        <v>237</v>
      </c>
      <c r="C132" s="4" t="s">
        <v>446</v>
      </c>
      <c r="D132" s="3" t="str">
        <f t="shared" ca="1" si="12"/>
        <v/>
      </c>
      <c r="F132" s="5" t="s">
        <v>197</v>
      </c>
      <c r="G132" s="5" t="s">
        <v>197</v>
      </c>
      <c r="H132" s="6"/>
      <c r="I132" s="6"/>
      <c r="O132" s="6"/>
      <c r="Q132" s="6" t="s">
        <v>102</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3"/>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4"/>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310</v>
      </c>
      <c r="B133" s="4" t="s">
        <v>237</v>
      </c>
      <c r="C133" s="4" t="s">
        <v>446</v>
      </c>
      <c r="D133" s="3" t="str">
        <f t="shared" ref="D133:D166" ca="1" si="15">IF(BR133=0,"",IF(BR133&lt;=VALUE(MID(marker_pick,1,1)),1,""))</f>
        <v/>
      </c>
      <c r="H133" s="6"/>
      <c r="I133" s="6"/>
      <c r="O133" s="6"/>
      <c r="Q133" s="6" t="s">
        <v>244</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3"/>
        <v/>
      </c>
      <c r="AT133" s="67" t="str">
        <f>IF(OR(E133="",VLOOKUP(E$1,Services!$A$1:$B$22,2,0)="Exclude"),"",IF($D133=1,IF(OR(price_limit="",price_limit="No Limit"),IF(E133="Yes",1,2),IF(SUMIFS(WhatIf!$G:$G,WhatIf!$A:$A,E$1,WhatIf!$B:$B,E133)&lt;=price_limit,IF(E133="Yes",1,2),"")),""))</f>
        <v/>
      </c>
      <c r="AU133" s="67" t="str">
        <f>IF(OR(F133="",VLOOKUP(F$1,Services!$A$1:$B$22,2,0)="Exclude"),"",IF($D133=1,IF(OR(price_limit="",price_limit="No Limit"),IF(F133="Yes",1,2),IF(SUMIFS(WhatIf!$G:$G,WhatIf!$A:$A,F$1,WhatIf!$B:$B,F133)&lt;=price_limit,IF(F133="Yes",1,2),"")),""))</f>
        <v/>
      </c>
      <c r="AV133" s="67" t="str">
        <f>IF(OR(G133="",VLOOKUP(G$1,Services!$A$1:$B$22,2,0)="Exclude"),"",IF($D133=1,IF(OR(price_limit="",price_limit="No Limit"),IF(G133="Yes",1,2),IF(SUMIFS(WhatIf!$G:$G,WhatIf!$A:$A,G$1,WhatIf!$B:$B,G133)&lt;=price_limit,IF(G133="Yes",1,2),"")),""))</f>
        <v/>
      </c>
      <c r="AW133" s="67" t="str">
        <f>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4"/>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33</v>
      </c>
      <c r="B134" s="4" t="s">
        <v>237</v>
      </c>
      <c r="C134" s="4" t="s">
        <v>207</v>
      </c>
      <c r="D134" s="3" t="str">
        <f t="shared" ca="1" si="15"/>
        <v/>
      </c>
      <c r="F134" s="5" t="s">
        <v>1</v>
      </c>
      <c r="H134" s="5" t="s">
        <v>1</v>
      </c>
      <c r="I134" s="5" t="s">
        <v>1</v>
      </c>
      <c r="J134" s="5" t="s">
        <v>1</v>
      </c>
      <c r="K134" s="5" t="s">
        <v>1</v>
      </c>
      <c r="L134" s="5" t="s">
        <v>1</v>
      </c>
      <c r="M134" s="5" t="s">
        <v>1</v>
      </c>
      <c r="O134" s="6" t="s">
        <v>1</v>
      </c>
      <c r="P134" s="6" t="s">
        <v>1</v>
      </c>
      <c r="Q134" s="6" t="s">
        <v>1</v>
      </c>
      <c r="R134" s="6"/>
      <c r="V134" s="5" t="s">
        <v>1</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3"/>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 ca="1">IF(OR(I134="",VLOOKUP(I$1,Services!$A$1:$B$22,2,0)="Exclude"),"",IF($D134=1,IF(OR(price_limit="",price_limit="No Limit"),IF(I134="Yes",1,2),IF(SUMIFS(WhatIf!$G:$G,WhatIf!$A:$A,I$1,WhatIf!$B:$B,I134)&lt;=price_limit,IF(I134="Yes",1,2),"")),""))</f>
        <v/>
      </c>
      <c r="AY134" s="67" t="str">
        <f ca="1">IF(OR(J134="",VLOOKUP(J$1,Services!$A$1:$B$22,2,0)="Exclude"),"",IF($D134=1,IF(OR(price_limit="",price_limit="No Limit"),IF(J134="Yes",1,2),IF(SUMIFS(WhatIf!$G:$G,WhatIf!$A:$A,J$1,WhatIf!$B:$B,J134)&lt;=price_limit,IF(J134="Yes",1,2),"")),""))</f>
        <v/>
      </c>
      <c r="AZ134" s="67" t="str">
        <f ca="1">IF(OR(K134="",VLOOKUP(K$1,Services!$A$1:$B$22,2,0)="Exclude"),"",IF($D134=1,IF(OR(price_limit="",price_limit="No Limit"),IF(K134="Yes",1,2),IF(SUMIFS(WhatIf!$G:$G,WhatIf!$A:$A,K$1,WhatIf!$B:$B,K134)&lt;=price_limit,IF(K134="Yes",1,2),"")),""))</f>
        <v/>
      </c>
      <c r="BA134" s="67" t="str">
        <f ca="1">IF(OR(L134="",VLOOKUP(L$1,Services!$A$1:$B$22,2,0)="Exclude"),"",IF($D134=1,IF(OR(price_limit="",price_limit="No Limit"),IF(L134="Yes",1,2),IF(SUMIFS(WhatIf!$G:$G,WhatIf!$A:$A,L$1,WhatIf!$B:$B,L134)&lt;=price_limit,IF(L134="Yes",1,2),"")),""))</f>
        <v/>
      </c>
      <c r="BB134" s="67" t="str">
        <f ca="1">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 ca="1">IF(OR(O134="",VLOOKUP(O$1,Services!$A$1:$B$22,2,0)="Exclude"),"",IF($D134=1,IF(OR(price_limit="",price_limit="No Limit"),IF(O134="Yes",1,2),IF(SUMIFS(WhatIf!$G:$G,WhatIf!$A:$A,O$1,WhatIf!$B:$B,O134)&lt;=price_limit,IF(O134="Yes",1,2),"")),""))</f>
        <v/>
      </c>
      <c r="BE134" s="67" t="str">
        <f ca="1">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 ca="1">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4"/>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customHeight="1" x14ac:dyDescent="0.3">
      <c r="A135" s="19" t="s">
        <v>174</v>
      </c>
      <c r="B135" s="4" t="s">
        <v>107</v>
      </c>
      <c r="C135" s="4" t="s">
        <v>207</v>
      </c>
      <c r="D135" s="3" t="str">
        <f t="shared" ca="1" si="15"/>
        <v/>
      </c>
      <c r="F135" s="5" t="s">
        <v>1</v>
      </c>
      <c r="H135" s="5" t="s">
        <v>1</v>
      </c>
      <c r="I135" s="5" t="s">
        <v>1</v>
      </c>
      <c r="J135" s="5" t="s">
        <v>1</v>
      </c>
      <c r="K135" s="5" t="s">
        <v>1</v>
      </c>
      <c r="L135" s="5" t="s">
        <v>1</v>
      </c>
      <c r="M135" s="5" t="s">
        <v>1</v>
      </c>
      <c r="O135" s="6" t="s">
        <v>1</v>
      </c>
      <c r="P135" s="6" t="s">
        <v>1</v>
      </c>
      <c r="Q135" s="6" t="s">
        <v>1</v>
      </c>
      <c r="R135" s="6"/>
      <c r="V135" s="5" t="s">
        <v>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3"/>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 ca="1">IF(OR(I135="",VLOOKUP(I$1,Services!$A$1:$B$22,2,0)="Exclude"),"",IF($D135=1,IF(OR(price_limit="",price_limit="No Limit"),IF(I135="Yes",1,2),IF(SUMIFS(WhatIf!$G:$G,WhatIf!$A:$A,I$1,WhatIf!$B:$B,I135)&lt;=price_limit,IF(I135="Yes",1,2),"")),""))</f>
        <v/>
      </c>
      <c r="AY135" s="67" t="str">
        <f ca="1">IF(OR(J135="",VLOOKUP(J$1,Services!$A$1:$B$22,2,0)="Exclude"),"",IF($D135=1,IF(OR(price_limit="",price_limit="No Limit"),IF(J135="Yes",1,2),IF(SUMIFS(WhatIf!$G:$G,WhatIf!$A:$A,J$1,WhatIf!$B:$B,J135)&lt;=price_limit,IF(J135="Yes",1,2),"")),""))</f>
        <v/>
      </c>
      <c r="AZ135" s="67" t="str">
        <f ca="1">IF(OR(K135="",VLOOKUP(K$1,Services!$A$1:$B$22,2,0)="Exclude"),"",IF($D135=1,IF(OR(price_limit="",price_limit="No Limit"),IF(K135="Yes",1,2),IF(SUMIFS(WhatIf!$G:$G,WhatIf!$A:$A,K$1,WhatIf!$B:$B,K135)&lt;=price_limit,IF(K135="Yes",1,2),"")),""))</f>
        <v/>
      </c>
      <c r="BA135" s="67" t="str">
        <f ca="1">IF(OR(L135="",VLOOKUP(L$1,Services!$A$1:$B$22,2,0)="Exclude"),"",IF($D135=1,IF(OR(price_limit="",price_limit="No Limit"),IF(L135="Yes",1,2),IF(SUMIFS(WhatIf!$G:$G,WhatIf!$A:$A,L$1,WhatIf!$B:$B,L135)&lt;=price_limit,IF(L135="Yes",1,2),"")),""))</f>
        <v/>
      </c>
      <c r="BB135" s="67" t="str">
        <f ca="1">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 ca="1">IF(OR(O135="",VLOOKUP(O$1,Services!$A$1:$B$22,2,0)="Exclude"),"",IF($D135=1,IF(OR(price_limit="",price_limit="No Limit"),IF(O135="Yes",1,2),IF(SUMIFS(WhatIf!$G:$G,WhatIf!$A:$A,O$1,WhatIf!$B:$B,O135)&lt;=price_limit,IF(O135="Yes",1,2),"")),""))</f>
        <v/>
      </c>
      <c r="BE135" s="67" t="str">
        <f ca="1">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 ca="1">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4"/>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218</v>
      </c>
      <c r="B136" s="4" t="s">
        <v>151</v>
      </c>
      <c r="C136" s="4" t="s">
        <v>207</v>
      </c>
      <c r="D136" s="3" t="str">
        <f t="shared" ca="1" si="15"/>
        <v/>
      </c>
      <c r="F136" s="6" t="s">
        <v>1</v>
      </c>
      <c r="G136" s="6"/>
      <c r="O136" s="6"/>
      <c r="P136" s="6"/>
      <c r="Q136" s="6"/>
      <c r="R136" s="6"/>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3"/>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IF(OR(H136="",VLOOKUP(H$1,Services!$A$1:$B$22,2,0)="Exclude"),"",IF($D136=1,IF(OR(price_limit="",price_limit="No Limit"),IF(H136="Yes",1,2),IF(SUMIFS(WhatIf!$G:$G,WhatIf!$A:$A,H$1,WhatIf!$B:$B,H136)&lt;=price_limit,IF(H136="Yes",1,2),"")),""))</f>
        <v/>
      </c>
      <c r="AX136" s="67" t="str">
        <f>IF(OR(I136="",VLOOKUP(I$1,Services!$A$1:$B$22,2,0)="Exclude"),"",IF($D136=1,IF(OR(price_limit="",price_limit="No Limit"),IF(I136="Yes",1,2),IF(SUMIFS(WhatIf!$G:$G,WhatIf!$A:$A,I$1,WhatIf!$B:$B,I136)&lt;=price_limit,IF(I136="Yes",1,2),"")),""))</f>
        <v/>
      </c>
      <c r="AY136" s="67" t="str">
        <f>IF(OR(J136="",VLOOKUP(J$1,Services!$A$1:$B$22,2,0)="Exclude"),"",IF($D136=1,IF(OR(price_limit="",price_limit="No Limit"),IF(J136="Yes",1,2),IF(SUMIFS(WhatIf!$G:$G,WhatIf!$A:$A,J$1,WhatIf!$B:$B,J136)&lt;=price_limit,IF(J136="Yes",1,2),"")),""))</f>
        <v/>
      </c>
      <c r="AZ136" s="67" t="str">
        <f>IF(OR(K136="",VLOOKUP(K$1,Services!$A$1:$B$22,2,0)="Exclude"),"",IF($D136=1,IF(OR(price_limit="",price_limit="No Limit"),IF(K136="Yes",1,2),IF(SUMIFS(WhatIf!$G:$G,WhatIf!$A:$A,K$1,WhatIf!$B:$B,K136)&lt;=price_limit,IF(K136="Yes",1,2),"")),""))</f>
        <v/>
      </c>
      <c r="BA136" s="67" t="str">
        <f>IF(OR(L136="",VLOOKUP(L$1,Services!$A$1:$B$22,2,0)="Exclude"),"",IF($D136=1,IF(OR(price_limit="",price_limit="No Limit"),IF(L136="Yes",1,2),IF(SUMIFS(WhatIf!$G:$G,WhatIf!$A:$A,L$1,WhatIf!$B:$B,L136)&lt;=price_limit,IF(L136="Yes",1,2),"")),""))</f>
        <v/>
      </c>
      <c r="BB136" s="67" t="str">
        <f>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4"/>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103</v>
      </c>
      <c r="B137" s="7" t="s">
        <v>237</v>
      </c>
      <c r="C137" s="4" t="s">
        <v>207</v>
      </c>
      <c r="D137" s="3" t="str">
        <f t="shared" ca="1" si="15"/>
        <v/>
      </c>
      <c r="F137" s="5" t="s">
        <v>495</v>
      </c>
      <c r="G137" s="5" t="s">
        <v>495</v>
      </c>
      <c r="P137" s="5" t="s">
        <v>1</v>
      </c>
      <c r="Q137" s="6" t="s">
        <v>806</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3"/>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 ca="1">IF(OR(G137="",VLOOKUP(G$1,Services!$A$1:$B$22,2,0)="Exclude"),"",IF($D137=1,IF(OR(price_limit="",price_limit="No Limit"),IF(G137="Yes",1,2),IF(SUMIFS(WhatIf!$G:$G,WhatIf!$A:$A,G$1,WhatIf!$B:$B,G137)&lt;=price_limit,IF(G137="Yes",1,2),"")),""))</f>
        <v/>
      </c>
      <c r="AW137" s="67" t="str">
        <f>IF(OR(H137="",VLOOKUP(H$1,Services!$A$1:$B$22,2,0)="Exclude"),"",IF($D137=1,IF(OR(price_limit="",price_limit="No Limit"),IF(H137="Yes",1,2),IF(SUMIFS(WhatIf!$G:$G,WhatIf!$A:$A,H$1,WhatIf!$B:$B,H137)&lt;=price_limit,IF(H137="Yes",1,2),"")),""))</f>
        <v/>
      </c>
      <c r="AX137" s="67" t="str">
        <f>IF(OR(I137="",VLOOKUP(I$1,Services!$A$1:$B$22,2,0)="Exclude"),"",IF($D137=1,IF(OR(price_limit="",price_limit="No Limit"),IF(I137="Yes",1,2),IF(SUMIFS(WhatIf!$G:$G,WhatIf!$A:$A,I$1,WhatIf!$B:$B,I137)&lt;=price_limit,IF(I137="Yes",1,2),"")),""))</f>
        <v/>
      </c>
      <c r="AY137" s="67" t="str">
        <f>IF(OR(J137="",VLOOKUP(J$1,Services!$A$1:$B$22,2,0)="Exclude"),"",IF($D137=1,IF(OR(price_limit="",price_limit="No Limit"),IF(J137="Yes",1,2),IF(SUMIFS(WhatIf!$G:$G,WhatIf!$A:$A,J$1,WhatIf!$B:$B,J137)&lt;=price_limit,IF(J137="Yes",1,2),"")),""))</f>
        <v/>
      </c>
      <c r="AZ137" s="67" t="str">
        <f>IF(OR(K137="",VLOOKUP(K$1,Services!$A$1:$B$22,2,0)="Exclude"),"",IF($D137=1,IF(OR(price_limit="",price_limit="No Limit"),IF(K137="Yes",1,2),IF(SUMIFS(WhatIf!$G:$G,WhatIf!$A:$A,K$1,WhatIf!$B:$B,K137)&lt;=price_limit,IF(K137="Yes",1,2),"")),""))</f>
        <v/>
      </c>
      <c r="BA137" s="67" t="str">
        <f>IF(OR(L137="",VLOOKUP(L$1,Services!$A$1:$B$22,2,0)="Exclude"),"",IF($D137=1,IF(OR(price_limit="",price_limit="No Limit"),IF(L137="Yes",1,2),IF(SUMIFS(WhatIf!$G:$G,WhatIf!$A:$A,L$1,WhatIf!$B:$B,L137)&lt;=price_limit,IF(L137="Yes",1,2),"")),""))</f>
        <v/>
      </c>
      <c r="BB137" s="67" t="str">
        <f>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 ca="1">IF(OR(P137="",VLOOKUP(P$1,Services!$A$1:$B$22,2,0)="Exclude"),"",IF($D137=1,IF(OR(price_limit="",price_limit="No Limit"),IF(P137="Yes",1,2),IF(SUMIFS(WhatIf!$G:$G,WhatIf!$A:$A,P$1,WhatIf!$B:$B,P137)&lt;=price_limit,IF(P137="Yes",1,2),"")),""))</f>
        <v/>
      </c>
      <c r="BF137" s="67" t="str">
        <f>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4"/>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104</v>
      </c>
      <c r="B138" s="4" t="s">
        <v>237</v>
      </c>
      <c r="C138" s="4" t="s">
        <v>207</v>
      </c>
      <c r="D138" s="3" t="str">
        <f t="shared" ca="1" si="15"/>
        <v/>
      </c>
      <c r="Q138" s="6" t="s">
        <v>806</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3"/>
        <v/>
      </c>
      <c r="AT138" s="67" t="str">
        <f>IF(OR(E138="",VLOOKUP(E$1,Services!$A$1:$B$22,2,0)="Exclude"),"",IF($D138=1,IF(OR(price_limit="",price_limit="No Limit"),IF(E138="Yes",1,2),IF(SUMIFS(WhatIf!$G:$G,WhatIf!$A:$A,E$1,WhatIf!$B:$B,E138)&lt;=price_limit,IF(E138="Yes",1,2),"")),""))</f>
        <v/>
      </c>
      <c r="AU138" s="67" t="str">
        <f>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4"/>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288</v>
      </c>
      <c r="B139" s="4" t="s">
        <v>237</v>
      </c>
      <c r="C139" s="4" t="s">
        <v>207</v>
      </c>
      <c r="D139" s="3" t="str">
        <f t="shared" ca="1" si="15"/>
        <v/>
      </c>
      <c r="H139" s="6"/>
      <c r="I139" s="6"/>
      <c r="O139" s="6"/>
      <c r="P139" s="6" t="s">
        <v>1</v>
      </c>
      <c r="Q139" s="6" t="s">
        <v>305</v>
      </c>
      <c r="R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3"/>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 ca="1">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4"/>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4">
      <c r="A140" s="19" t="s">
        <v>105</v>
      </c>
      <c r="B140" s="4" t="s">
        <v>237</v>
      </c>
      <c r="C140" s="4" t="s">
        <v>206</v>
      </c>
      <c r="D140" s="3" t="str">
        <f t="shared" ca="1" si="15"/>
        <v/>
      </c>
      <c r="H140" s="5" t="s">
        <v>487</v>
      </c>
      <c r="I140" s="5" t="s">
        <v>487</v>
      </c>
      <c r="J140" s="5" t="s">
        <v>487</v>
      </c>
      <c r="K140" s="5" t="s">
        <v>487</v>
      </c>
      <c r="L140" s="5" t="s">
        <v>487</v>
      </c>
      <c r="M140" s="5" t="s">
        <v>487</v>
      </c>
      <c r="N140" s="5" t="s">
        <v>1</v>
      </c>
      <c r="P140" s="9" t="s">
        <v>282</v>
      </c>
      <c r="Q140" s="5" t="s">
        <v>306</v>
      </c>
      <c r="V140" s="5" t="s">
        <v>1</v>
      </c>
      <c r="W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3"/>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 ca="1">IF(OR(H140="",VLOOKUP(H$1,Services!$A$1:$B$22,2,0)="Exclude"),"",IF($D140=1,IF(OR(price_limit="",price_limit="No Limit"),IF(H140="Yes",1,2),IF(SUMIFS(WhatIf!$G:$G,WhatIf!$A:$A,H$1,WhatIf!$B:$B,H140)&lt;=price_limit,IF(H140="Yes",1,2),"")),""))</f>
        <v/>
      </c>
      <c r="AX140" s="67" t="str">
        <f ca="1">IF(OR(I140="",VLOOKUP(I$1,Services!$A$1:$B$22,2,0)="Exclude"),"",IF($D140=1,IF(OR(price_limit="",price_limit="No Limit"),IF(I140="Yes",1,2),IF(SUMIFS(WhatIf!$G:$G,WhatIf!$A:$A,I$1,WhatIf!$B:$B,I140)&lt;=price_limit,IF(I140="Yes",1,2),"")),""))</f>
        <v/>
      </c>
      <c r="AY140" s="67" t="str">
        <f ca="1">IF(OR(J140="",VLOOKUP(J$1,Services!$A$1:$B$22,2,0)="Exclude"),"",IF($D140=1,IF(OR(price_limit="",price_limit="No Limit"),IF(J140="Yes",1,2),IF(SUMIFS(WhatIf!$G:$G,WhatIf!$A:$A,J$1,WhatIf!$B:$B,J140)&lt;=price_limit,IF(J140="Yes",1,2),"")),""))</f>
        <v/>
      </c>
      <c r="AZ140" s="67" t="str">
        <f ca="1">IF(OR(K140="",VLOOKUP(K$1,Services!$A$1:$B$22,2,0)="Exclude"),"",IF($D140=1,IF(OR(price_limit="",price_limit="No Limit"),IF(K140="Yes",1,2),IF(SUMIFS(WhatIf!$G:$G,WhatIf!$A:$A,K$1,WhatIf!$B:$B,K140)&lt;=price_limit,IF(K140="Yes",1,2),"")),""))</f>
        <v/>
      </c>
      <c r="BA140" s="67" t="str">
        <f ca="1">IF(OR(L140="",VLOOKUP(L$1,Services!$A$1:$B$22,2,0)="Exclude"),"",IF($D140=1,IF(OR(price_limit="",price_limit="No Limit"),IF(L140="Yes",1,2),IF(SUMIFS(WhatIf!$G:$G,WhatIf!$A:$A,L$1,WhatIf!$B:$B,L140)&lt;=price_limit,IF(L140="Yes",1,2),"")),""))</f>
        <v/>
      </c>
      <c r="BB140" s="67" t="str">
        <f ca="1">IF(OR(M140="",VLOOKUP(M$1,Services!$A$1:$B$22,2,0)="Exclude"),"",IF($D140=1,IF(OR(price_limit="",price_limit="No Limit"),IF(M140="Yes",1,2),IF(SUMIFS(WhatIf!$G:$G,WhatIf!$A:$A,M$1,WhatIf!$B:$B,M140)&lt;=price_limit,IF(M140="Yes",1,2),"")),""))</f>
        <v/>
      </c>
      <c r="BC140" s="67" t="str">
        <f ca="1">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 ca="1">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 ca="1">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4"/>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106</v>
      </c>
      <c r="B141" s="4" t="s">
        <v>237</v>
      </c>
      <c r="C141" s="4" t="s">
        <v>207</v>
      </c>
      <c r="D141" s="3" t="str">
        <f t="shared" ca="1" si="15"/>
        <v/>
      </c>
      <c r="F141" s="5" t="s">
        <v>495</v>
      </c>
      <c r="G141" s="5" t="s">
        <v>495</v>
      </c>
      <c r="P141" s="5" t="s">
        <v>1</v>
      </c>
      <c r="Q141" s="6" t="s">
        <v>806</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3"/>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 ca="1">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IF(OR(L141="",VLOOKUP(L$1,Services!$A$1:$B$22,2,0)="Exclude"),"",IF($D141=1,IF(OR(price_limit="",price_limit="No Limit"),IF(L141="Yes",1,2),IF(SUMIFS(WhatIf!$G:$G,WhatIf!$A:$A,L$1,WhatIf!$B:$B,L141)&lt;=price_limit,IF(L141="Yes",1,2),"")),""))</f>
        <v/>
      </c>
      <c r="BB141" s="67" t="str">
        <f>IF(OR(M141="",VLOOKUP(M$1,Services!$A$1:$B$22,2,0)="Exclude"),"",IF($D141=1,IF(OR(price_limit="",price_limit="No Limit"),IF(M141="Yes",1,2),IF(SUMIFS(WhatIf!$G:$G,WhatIf!$A:$A,M$1,WhatIf!$B:$B,M141)&lt;=price_limit,IF(M141="Yes",1,2),"")),""))</f>
        <v/>
      </c>
      <c r="BC141" s="67" t="str">
        <f>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 ca="1">IF(OR(P141="",VLOOKUP(P$1,Services!$A$1:$B$22,2,0)="Exclude"),"",IF($D141=1,IF(OR(price_limit="",price_limit="No Limit"),IF(P141="Yes",1,2),IF(SUMIFS(WhatIf!$G:$G,WhatIf!$A:$A,P$1,WhatIf!$B:$B,P141)&lt;=price_limit,IF(P141="Yes",1,2),"")),""))</f>
        <v/>
      </c>
      <c r="BF141" s="67" t="str">
        <f>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4"/>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390</v>
      </c>
      <c r="B142" s="4" t="s">
        <v>287</v>
      </c>
      <c r="C142" s="4" t="s">
        <v>207</v>
      </c>
      <c r="D142" s="3" t="str">
        <f t="shared" ca="1" si="15"/>
        <v/>
      </c>
      <c r="F142" s="5" t="s">
        <v>495</v>
      </c>
      <c r="G142" s="5" t="s">
        <v>495</v>
      </c>
      <c r="I142" s="5" t="s">
        <v>1</v>
      </c>
      <c r="K142" s="5" t="s">
        <v>1</v>
      </c>
      <c r="L142" s="5" t="s">
        <v>1</v>
      </c>
      <c r="M142" s="5" t="s">
        <v>1</v>
      </c>
      <c r="O142" s="6" t="s">
        <v>1</v>
      </c>
      <c r="P142" s="6" t="s">
        <v>1</v>
      </c>
      <c r="Q142" s="6" t="s">
        <v>305</v>
      </c>
      <c r="R142" s="6"/>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3"/>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 ca="1">IF(OR(G142="",VLOOKUP(G$1,Services!$A$1:$B$22,2,0)="Exclude"),"",IF($D142=1,IF(OR(price_limit="",price_limit="No Limit"),IF(G142="Yes",1,2),IF(SUMIFS(WhatIf!$G:$G,WhatIf!$A:$A,G$1,WhatIf!$B:$B,G142)&lt;=price_limit,IF(G142="Yes",1,2),"")),""))</f>
        <v/>
      </c>
      <c r="AW142" s="67" t="str">
        <f>IF(OR(H142="",VLOOKUP(H$1,Services!$A$1:$B$22,2,0)="Exclude"),"",IF($D142=1,IF(OR(price_limit="",price_limit="No Limit"),IF(H142="Yes",1,2),IF(SUMIFS(WhatIf!$G:$G,WhatIf!$A:$A,H$1,WhatIf!$B:$B,H142)&lt;=price_limit,IF(H142="Yes",1,2),"")),""))</f>
        <v/>
      </c>
      <c r="AX142" s="67" t="str">
        <f ca="1">IF(OR(I142="",VLOOKUP(I$1,Services!$A$1:$B$22,2,0)="Exclude"),"",IF($D142=1,IF(OR(price_limit="",price_limit="No Limit"),IF(I142="Yes",1,2),IF(SUMIFS(WhatIf!$G:$G,WhatIf!$A:$A,I$1,WhatIf!$B:$B,I142)&lt;=price_limit,IF(I142="Yes",1,2),"")),""))</f>
        <v/>
      </c>
      <c r="AY142" s="67" t="str">
        <f>IF(OR(J142="",VLOOKUP(J$1,Services!$A$1:$B$22,2,0)="Exclude"),"",IF($D142=1,IF(OR(price_limit="",price_limit="No Limit"),IF(J142="Yes",1,2),IF(SUMIFS(WhatIf!$G:$G,WhatIf!$A:$A,J$1,WhatIf!$B:$B,J142)&lt;=price_limit,IF(J142="Yes",1,2),"")),""))</f>
        <v/>
      </c>
      <c r="AZ142" s="67" t="str">
        <f ca="1">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 ca="1">IF(OR(P142="",VLOOKUP(P$1,Services!$A$1:$B$22,2,0)="Exclude"),"",IF($D142=1,IF(OR(price_limit="",price_limit="No Limit"),IF(P142="Yes",1,2),IF(SUMIFS(WhatIf!$G:$G,WhatIf!$A:$A,P$1,WhatIf!$B:$B,P142)&lt;=price_limit,IF(P142="Yes",1,2),"")),""))</f>
        <v/>
      </c>
      <c r="BF142" s="67" t="str">
        <f>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4"/>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391</v>
      </c>
      <c r="B143" s="4" t="s">
        <v>222</v>
      </c>
      <c r="C143" s="4" t="s">
        <v>207</v>
      </c>
      <c r="D143" s="3" t="str">
        <f t="shared" ca="1" si="15"/>
        <v/>
      </c>
      <c r="F143" s="5" t="s">
        <v>495</v>
      </c>
      <c r="G143" s="5" t="s">
        <v>495</v>
      </c>
      <c r="I143" s="5" t="s">
        <v>1</v>
      </c>
      <c r="K143" s="5" t="s">
        <v>1</v>
      </c>
      <c r="L143" s="5" t="s">
        <v>1</v>
      </c>
      <c r="M143" s="5" t="s">
        <v>1</v>
      </c>
      <c r="O143" s="6" t="s">
        <v>1</v>
      </c>
      <c r="P143" s="6" t="s">
        <v>1</v>
      </c>
      <c r="Q143" s="6" t="s">
        <v>305</v>
      </c>
      <c r="R143" s="6"/>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3"/>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IF(OR(H143="",VLOOKUP(H$1,Services!$A$1:$B$22,2,0)="Exclude"),"",IF($D143=1,IF(OR(price_limit="",price_limit="No Limit"),IF(H143="Yes",1,2),IF(SUMIFS(WhatIf!$G:$G,WhatIf!$A:$A,H$1,WhatIf!$B:$B,H143)&lt;=price_limit,IF(H143="Yes",1,2),"")),""))</f>
        <v/>
      </c>
      <c r="AX143" s="67" t="str">
        <f ca="1">IF(OR(I143="",VLOOKUP(I$1,Services!$A$1:$B$22,2,0)="Exclude"),"",IF($D143=1,IF(OR(price_limit="",price_limit="No Limit"),IF(I143="Yes",1,2),IF(SUMIFS(WhatIf!$G:$G,WhatIf!$A:$A,I$1,WhatIf!$B:$B,I143)&lt;=price_limit,IF(I143="Yes",1,2),"")),""))</f>
        <v/>
      </c>
      <c r="AY143" s="67" t="str">
        <f>IF(OR(J143="",VLOOKUP(J$1,Services!$A$1:$B$22,2,0)="Exclude"),"",IF($D143=1,IF(OR(price_limit="",price_limit="No Limit"),IF(J143="Yes",1,2),IF(SUMIFS(WhatIf!$G:$G,WhatIf!$A:$A,J$1,WhatIf!$B:$B,J143)&lt;=price_limit,IF(J143="Yes",1,2),"")),""))</f>
        <v/>
      </c>
      <c r="AZ143" s="67" t="str">
        <f ca="1">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4"/>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203</v>
      </c>
      <c r="B144" s="4" t="s">
        <v>237</v>
      </c>
      <c r="C144" s="4" t="s">
        <v>206</v>
      </c>
      <c r="D144" s="3" t="str">
        <f t="shared" ca="1" si="15"/>
        <v/>
      </c>
      <c r="F144" s="5" t="s">
        <v>793</v>
      </c>
      <c r="G144" s="5" t="s">
        <v>793</v>
      </c>
      <c r="H144" s="5" t="s">
        <v>282</v>
      </c>
      <c r="I144" s="5" t="s">
        <v>282</v>
      </c>
      <c r="J144" s="5" t="s">
        <v>282</v>
      </c>
      <c r="K144" s="5" t="s">
        <v>282</v>
      </c>
      <c r="L144" s="5" t="s">
        <v>282</v>
      </c>
      <c r="M144" s="5" t="s">
        <v>282</v>
      </c>
      <c r="N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3"/>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 ca="1">IF(OR(I144="",VLOOKUP(I$1,Services!$A$1:$B$22,2,0)="Exclude"),"",IF($D144=1,IF(OR(price_limit="",price_limit="No Limit"),IF(I144="Yes",1,2),IF(SUMIFS(WhatIf!$G:$G,WhatIf!$A:$A,I$1,WhatIf!$B:$B,I144)&lt;=price_limit,IF(I144="Yes",1,2),"")),""))</f>
        <v/>
      </c>
      <c r="AY144" s="67" t="str">
        <f ca="1">IF(OR(J144="",VLOOKUP(J$1,Services!$A$1:$B$22,2,0)="Exclude"),"",IF($D144=1,IF(OR(price_limit="",price_limit="No Limit"),IF(J144="Yes",1,2),IF(SUMIFS(WhatIf!$G:$G,WhatIf!$A:$A,J$1,WhatIf!$B:$B,J144)&lt;=price_limit,IF(J144="Yes",1,2),"")),""))</f>
        <v/>
      </c>
      <c r="AZ144" s="67" t="str">
        <f ca="1">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 ca="1">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4"/>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811</v>
      </c>
      <c r="C145" s="4" t="s">
        <v>206</v>
      </c>
      <c r="D145" s="3" t="str">
        <f t="shared" ca="1" si="15"/>
        <v/>
      </c>
      <c r="F145" s="5" t="s">
        <v>892</v>
      </c>
      <c r="G145" s="5" t="s">
        <v>892</v>
      </c>
      <c r="W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3"/>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 ca="1">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4"/>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x14ac:dyDescent="0.3">
      <c r="A146" s="19" t="s">
        <v>528</v>
      </c>
      <c r="B146" s="4" t="s">
        <v>636</v>
      </c>
      <c r="C146" s="4" t="s">
        <v>214</v>
      </c>
      <c r="D146" s="3" t="str">
        <f t="shared" ca="1" si="15"/>
        <v/>
      </c>
      <c r="F146" s="5" t="s">
        <v>498</v>
      </c>
      <c r="G146" s="5" t="s">
        <v>498</v>
      </c>
      <c r="T146" s="5" t="s">
        <v>244</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3"/>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 ca="1">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4"/>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814</v>
      </c>
      <c r="C147" s="4" t="s">
        <v>206</v>
      </c>
      <c r="D147" s="3" t="str">
        <f t="shared" ca="1" si="15"/>
        <v/>
      </c>
      <c r="F147" s="5" t="s">
        <v>892</v>
      </c>
      <c r="G147" s="5" t="s">
        <v>892</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3"/>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4"/>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37.299999999999997" x14ac:dyDescent="0.3">
      <c r="A148" s="19" t="s">
        <v>108</v>
      </c>
      <c r="B148" s="4" t="s">
        <v>237</v>
      </c>
      <c r="C148" s="4" t="s">
        <v>207</v>
      </c>
      <c r="D148" s="3" t="str">
        <f t="shared" ca="1" si="15"/>
        <v/>
      </c>
      <c r="R148" s="5" t="s">
        <v>924</v>
      </c>
      <c r="T148" s="5" t="s">
        <v>244</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3"/>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 ca="1">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4"/>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723</v>
      </c>
      <c r="B149" s="4" t="s">
        <v>237</v>
      </c>
      <c r="C149" s="4" t="s">
        <v>206</v>
      </c>
      <c r="D149" s="3" t="str">
        <f t="shared" ca="1" si="15"/>
        <v/>
      </c>
      <c r="F149" s="5" t="s">
        <v>723</v>
      </c>
      <c r="G149" s="5" t="s">
        <v>723</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3"/>
        <v/>
      </c>
      <c r="AT149" s="67" t="str">
        <f>IF(OR(E149="",VLOOKUP(E$1,Services!$A$1:$B$22,2,0)="Exclude"),"",IF($D149=1,IF(OR(price_limit="",price_limit="No Limit"),IF(E149="Yes",1,2),IF(SUMIFS(WhatIf!$G:$G,WhatIf!$A:$A,E$1,WhatIf!$B:$B,E149)&lt;=price_limit,IF(E149="Yes",1,2),"")),""))</f>
        <v/>
      </c>
      <c r="AU149" s="67" t="str">
        <f ca="1">IF(OR(F149="",VLOOKUP(F$1,Services!$A$1:$B$22,2,0)="Exclude"),"",IF($D149=1,IF(OR(price_limit="",price_limit="No Limit"),IF(F149="Yes",1,2),IF(SUMIFS(WhatIf!$G:$G,WhatIf!$A:$A,F$1,WhatIf!$B:$B,F149)&lt;=price_limit,IF(F149="Yes",1,2),"")),""))</f>
        <v/>
      </c>
      <c r="AV149" s="67" t="str">
        <f ca="1">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4"/>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578</v>
      </c>
      <c r="C150" s="4" t="s">
        <v>447</v>
      </c>
      <c r="D150" s="3" t="str">
        <f t="shared" ca="1" si="15"/>
        <v/>
      </c>
      <c r="L150" s="5" t="s">
        <v>1</v>
      </c>
      <c r="M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3"/>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 ca="1">IF(OR(L150="",VLOOKUP(L$1,Services!$A$1:$B$22,2,0)="Exclude"),"",IF($D150=1,IF(OR(price_limit="",price_limit="No Limit"),IF(L150="Yes",1,2),IF(SUMIFS(WhatIf!$G:$G,WhatIf!$A:$A,L$1,WhatIf!$B:$B,L150)&lt;=price_limit,IF(L150="Yes",1,2),"")),""))</f>
        <v/>
      </c>
      <c r="BB150" s="67" t="str">
        <f ca="1">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4"/>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330</v>
      </c>
      <c r="B151" s="4" t="s">
        <v>237</v>
      </c>
      <c r="C151" s="4" t="s">
        <v>207</v>
      </c>
      <c r="D151" s="3" t="str">
        <f t="shared" ca="1" si="15"/>
        <v/>
      </c>
      <c r="T151" s="5" t="s">
        <v>244</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3"/>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 ca="1">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4"/>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34</v>
      </c>
      <c r="B152" s="4" t="s">
        <v>223</v>
      </c>
      <c r="C152" s="4" t="s">
        <v>198</v>
      </c>
      <c r="D152" s="3" t="str">
        <f t="shared" ca="1" si="15"/>
        <v/>
      </c>
      <c r="E152" s="5" t="s">
        <v>1</v>
      </c>
      <c r="F152" s="5" t="s">
        <v>1</v>
      </c>
      <c r="G152" s="5" t="s">
        <v>1</v>
      </c>
      <c r="J152" s="5" t="s">
        <v>1</v>
      </c>
      <c r="K152" s="5" t="s">
        <v>1</v>
      </c>
      <c r="L152" s="5" t="s">
        <v>1</v>
      </c>
      <c r="M152" s="5" t="s">
        <v>1</v>
      </c>
      <c r="N152" s="5" t="s">
        <v>1</v>
      </c>
      <c r="O152" s="6" t="s">
        <v>1</v>
      </c>
      <c r="P152" s="6" t="s">
        <v>1</v>
      </c>
      <c r="Q152" s="6" t="s">
        <v>1</v>
      </c>
      <c r="R152" s="6" t="s">
        <v>1</v>
      </c>
      <c r="S152" s="5" t="s">
        <v>1</v>
      </c>
      <c r="V152" s="5" t="s">
        <v>1</v>
      </c>
      <c r="X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3"/>
        <v/>
      </c>
      <c r="AT152" s="67" t="str">
        <f ca="1">IF(OR(E152="",VLOOKUP(E$1,Services!$A$1:$B$22,2,0)="Exclude"),"",IF($D152=1,IF(OR(price_limit="",price_limit="No Limit"),IF(E152="Yes",1,2),IF(SUMIFS(WhatIf!$G:$G,WhatIf!$A:$A,E$1,WhatIf!$B:$B,E152)&lt;=price_limit,IF(E152="Yes",1,2),"")),""))</f>
        <v/>
      </c>
      <c r="AU152" s="67" t="str">
        <f ca="1">IF(OR(F152="",VLOOKUP(F$1,Services!$A$1:$B$22,2,0)="Exclude"),"",IF($D152=1,IF(OR(price_limit="",price_limit="No Limit"),IF(F152="Yes",1,2),IF(SUMIFS(WhatIf!$G:$G,WhatIf!$A:$A,F$1,WhatIf!$B:$B,F152)&lt;=price_limit,IF(F152="Yes",1,2),"")),""))</f>
        <v/>
      </c>
      <c r="AV152" s="67" t="str">
        <f ca="1">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 ca="1">IF(OR(J152="",VLOOKUP(J$1,Services!$A$1:$B$22,2,0)="Exclude"),"",IF($D152=1,IF(OR(price_limit="",price_limit="No Limit"),IF(J152="Yes",1,2),IF(SUMIFS(WhatIf!$G:$G,WhatIf!$A:$A,J$1,WhatIf!$B:$B,J152)&lt;=price_limit,IF(J152="Yes",1,2),"")),""))</f>
        <v/>
      </c>
      <c r="AZ152" s="67" t="str">
        <f ca="1">IF(OR(K152="",VLOOKUP(K$1,Services!$A$1:$B$22,2,0)="Exclude"),"",IF($D152=1,IF(OR(price_limit="",price_limit="No Limit"),IF(K152="Yes",1,2),IF(SUMIFS(WhatIf!$G:$G,WhatIf!$A:$A,K$1,WhatIf!$B:$B,K152)&lt;=price_limit,IF(K152="Yes",1,2),"")),""))</f>
        <v/>
      </c>
      <c r="BA152" s="67" t="str">
        <f ca="1">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 ca="1">IF(OR(O152="",VLOOKUP(O$1,Services!$A$1:$B$22,2,0)="Exclude"),"",IF($D152=1,IF(OR(price_limit="",price_limit="No Limit"),IF(O152="Yes",1,2),IF(SUMIFS(WhatIf!$G:$G,WhatIf!$A:$A,O$1,WhatIf!$B:$B,O152)&lt;=price_limit,IF(O152="Yes",1,2),"")),""))</f>
        <v/>
      </c>
      <c r="BE152" s="67" t="str">
        <f ca="1">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 ca="1">IF(OR(R152="",VLOOKUP(R$1,Services!$A$1:$B$22,2,0)="Exclude"),"",IF($D152=1,IF(OR(price_limit="",price_limit="No Limit"),IF(R152="Yes",1,2),IF(SUMIFS(WhatIf!$G:$G,WhatIf!$A:$A,R$1,WhatIf!$B:$B,R152)&lt;=price_limit,IF(R152="Yes",1,2),"")),""))</f>
        <v/>
      </c>
      <c r="BH152" s="67" t="str">
        <f ca="1">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 ca="1">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 ca="1">IF(OR(X152="",VLOOKUP(X$1,Services!$A$1:$B$22,2,0)="Exclude"),"",IF($D152=1,IF(OR(price_limit="",price_limit="No Limit"),IF(X152="Yes",1,2),IF(SUMIFS(WhatIf!$G:$G,WhatIf!$A:$A,X$1,WhatIf!$B:$B,X152)&lt;=price_limit,IF(X152="Yes",1,2),"")),""))</f>
        <v/>
      </c>
      <c r="BN152" s="3">
        <f t="shared" si="14"/>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374</v>
      </c>
      <c r="B153" s="4" t="s">
        <v>237</v>
      </c>
      <c r="C153" s="4" t="s">
        <v>206</v>
      </c>
      <c r="D153" s="3" t="str">
        <f t="shared" ca="1" si="15"/>
        <v/>
      </c>
      <c r="H153" s="5" t="s">
        <v>282</v>
      </c>
      <c r="I153" s="5" t="s">
        <v>282</v>
      </c>
      <c r="J153" s="5" t="s">
        <v>282</v>
      </c>
      <c r="K153" s="5" t="s">
        <v>282</v>
      </c>
      <c r="L153" s="5" t="s">
        <v>282</v>
      </c>
      <c r="M153" s="5" t="s">
        <v>282</v>
      </c>
      <c r="N153" s="5" t="s">
        <v>1</v>
      </c>
      <c r="R153" s="5" t="s">
        <v>931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3"/>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 ca="1">IF(OR(H153="",VLOOKUP(H$1,Services!$A$1:$B$22,2,0)="Exclude"),"",IF($D153=1,IF(OR(price_limit="",price_limit="No Limit"),IF(H153="Yes",1,2),IF(SUMIFS(WhatIf!$G:$G,WhatIf!$A:$A,H$1,WhatIf!$B:$B,H153)&lt;=price_limit,IF(H153="Yes",1,2),"")),""))</f>
        <v/>
      </c>
      <c r="AX153" s="67" t="str">
        <f ca="1">IF(OR(I153="",VLOOKUP(I$1,Services!$A$1:$B$22,2,0)="Exclude"),"",IF($D153=1,IF(OR(price_limit="",price_limit="No Limit"),IF(I153="Yes",1,2),IF(SUMIFS(WhatIf!$G:$G,WhatIf!$A:$A,I$1,WhatIf!$B:$B,I153)&lt;=price_limit,IF(I153="Yes",1,2),"")),""))</f>
        <v/>
      </c>
      <c r="AY153" s="67" t="str">
        <f ca="1">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4"/>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194</v>
      </c>
      <c r="B154" s="4" t="s">
        <v>237</v>
      </c>
      <c r="C154" s="4" t="s">
        <v>444</v>
      </c>
      <c r="D154" s="3">
        <f t="shared" ca="1" si="15"/>
        <v>1</v>
      </c>
      <c r="G154" s="5" t="s">
        <v>1</v>
      </c>
      <c r="H154" s="6" t="s">
        <v>1</v>
      </c>
      <c r="I154" s="6" t="s">
        <v>1</v>
      </c>
      <c r="J154" s="5" t="s">
        <v>1</v>
      </c>
      <c r="K154" s="5" t="s">
        <v>1</v>
      </c>
      <c r="L154" s="5" t="s">
        <v>1</v>
      </c>
      <c r="M154" s="5" t="s">
        <v>1</v>
      </c>
      <c r="N154" s="5" t="s">
        <v>1</v>
      </c>
      <c r="O154" s="6" t="s">
        <v>1</v>
      </c>
      <c r="P154" s="6" t="s">
        <v>1</v>
      </c>
      <c r="Q154" s="6" t="s">
        <v>1</v>
      </c>
      <c r="R154" s="6" t="s">
        <v>1</v>
      </c>
      <c r="V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f ca="1">IF(AND($D154=1,ISNUMBER(MATCH(O$1&amp;O154&amp;"x",WhatIf!$H:$H,0))),1,"")</f>
        <v>1</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f t="shared" ca="1" si="13"/>
        <v>1</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f ca="1">IF(OR(G154="",VLOOKUP(G$1,Services!$A$1:$B$22,2,0)="Exclude"),"",IF($D154=1,IF(OR(price_limit="",price_limit="No Limit"),IF(G154="Yes",1,2),IF(SUMIFS(WhatIf!$G:$G,WhatIf!$A:$A,G$1,WhatIf!$B:$B,G154)&lt;=price_limit,IF(G154="Yes",1,2),"")),""))</f>
        <v>1</v>
      </c>
      <c r="AW154" s="67">
        <f ca="1">IF(OR(H154="",VLOOKUP(H$1,Services!$A$1:$B$22,2,0)="Exclude"),"",IF($D154=1,IF(OR(price_limit="",price_limit="No Limit"),IF(H154="Yes",1,2),IF(SUMIFS(WhatIf!$G:$G,WhatIf!$A:$A,H$1,WhatIf!$B:$B,H154)&lt;=price_limit,IF(H154="Yes",1,2),"")),""))</f>
        <v>1</v>
      </c>
      <c r="AX154" s="67">
        <f ca="1">IF(OR(I154="",VLOOKUP(I$1,Services!$A$1:$B$22,2,0)="Exclude"),"",IF($D154=1,IF(OR(price_limit="",price_limit="No Limit"),IF(I154="Yes",1,2),IF(SUMIFS(WhatIf!$G:$G,WhatIf!$A:$A,I$1,WhatIf!$B:$B,I154)&lt;=price_limit,IF(I154="Yes",1,2),"")),""))</f>
        <v>1</v>
      </c>
      <c r="AY154" s="67">
        <f ca="1">IF(OR(J154="",VLOOKUP(J$1,Services!$A$1:$B$22,2,0)="Exclude"),"",IF($D154=1,IF(OR(price_limit="",price_limit="No Limit"),IF(J154="Yes",1,2),IF(SUMIFS(WhatIf!$G:$G,WhatIf!$A:$A,J$1,WhatIf!$B:$B,J154)&lt;=price_limit,IF(J154="Yes",1,2),"")),""))</f>
        <v>1</v>
      </c>
      <c r="AZ154" s="67">
        <f ca="1">IF(OR(K154="",VLOOKUP(K$1,Services!$A$1:$B$22,2,0)="Exclude"),"",IF($D154=1,IF(OR(price_limit="",price_limit="No Limit"),IF(K154="Yes",1,2),IF(SUMIFS(WhatIf!$G:$G,WhatIf!$A:$A,K$1,WhatIf!$B:$B,K154)&lt;=price_limit,IF(K154="Yes",1,2),"")),""))</f>
        <v>1</v>
      </c>
      <c r="BA154" s="67">
        <f ca="1">IF(OR(L154="",VLOOKUP(L$1,Services!$A$1:$B$22,2,0)="Exclude"),"",IF($D154=1,IF(OR(price_limit="",price_limit="No Limit"),IF(L154="Yes",1,2),IF(SUMIFS(WhatIf!$G:$G,WhatIf!$A:$A,L$1,WhatIf!$B:$B,L154)&lt;=price_limit,IF(L154="Yes",1,2),"")),""))</f>
        <v>1</v>
      </c>
      <c r="BB154" s="67">
        <f ca="1">IF(OR(M154="",VLOOKUP(M$1,Services!$A$1:$B$22,2,0)="Exclude"),"",IF($D154=1,IF(OR(price_limit="",price_limit="No Limit"),IF(M154="Yes",1,2),IF(SUMIFS(WhatIf!$G:$G,WhatIf!$A:$A,M$1,WhatIf!$B:$B,M154)&lt;=price_limit,IF(M154="Yes",1,2),"")),""))</f>
        <v>1</v>
      </c>
      <c r="BC154" s="67">
        <f ca="1">IF(OR(N154="",VLOOKUP(N$1,Services!$A$1:$B$22,2,0)="Exclude"),"",IF($D154=1,IF(OR(price_limit="",price_limit="No Limit"),IF(N154="Yes",1,2),IF(SUMIFS(WhatIf!$G:$G,WhatIf!$A:$A,N$1,WhatIf!$B:$B,N154)&lt;=price_limit,IF(N154="Yes",1,2),"")),""))</f>
        <v>1</v>
      </c>
      <c r="BD154" s="67">
        <f ca="1">IF(OR(O154="",VLOOKUP(O$1,Services!$A$1:$B$22,2,0)="Exclude"),"",IF($D154=1,IF(OR(price_limit="",price_limit="No Limit"),IF(O154="Yes",1,2),IF(SUMIFS(WhatIf!$G:$G,WhatIf!$A:$A,O$1,WhatIf!$B:$B,O154)&lt;=price_limit,IF(O154="Yes",1,2),"")),""))</f>
        <v>1</v>
      </c>
      <c r="BE154" s="67">
        <f ca="1">IF(OR(P154="",VLOOKUP(P$1,Services!$A$1:$B$22,2,0)="Exclude"),"",IF($D154=1,IF(OR(price_limit="",price_limit="No Limit"),IF(P154="Yes",1,2),IF(SUMIFS(WhatIf!$G:$G,WhatIf!$A:$A,P$1,WhatIf!$B:$B,P154)&lt;=price_limit,IF(P154="Yes",1,2),"")),""))</f>
        <v>1</v>
      </c>
      <c r="BF154" s="67" t="str">
        <f>IF(OR(Q154="",VLOOKUP(Q$1,Services!$A$1:$B$22,2,0)="Exclude"),"",IF($D154=1,IF(OR(price_limit="",price_limit="No Limit"),IF(Q154="Yes",1,2),IF(SUMIFS(WhatIf!$G:$G,WhatIf!$A:$A,Q$1,WhatIf!$B:$B,Q154)&lt;=price_limit,IF(Q154="Yes",1,2),"")),""))</f>
        <v/>
      </c>
      <c r="BG154" s="67">
        <f ca="1">IF(OR(R154="",VLOOKUP(R$1,Services!$A$1:$B$22,2,0)="Exclude"),"",IF($D154=1,IF(OR(price_limit="",price_limit="No Limit"),IF(R154="Yes",1,2),IF(SUMIFS(WhatIf!$G:$G,WhatIf!$A:$A,R$1,WhatIf!$B:$B,R154)&lt;=price_limit,IF(R154="Yes",1,2),"")),""))</f>
        <v>1</v>
      </c>
      <c r="BH154" s="67" t="str">
        <f>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f ca="1">IF(OR(V154="",VLOOKUP(V$1,Services!$A$1:$B$22,2,0)="Exclude"),"",IF($D154=1,IF(OR(price_limit="",price_limit="No Limit"),IF(V154="Yes",1,2),IF(SUMIFS(WhatIf!$G:$G,WhatIf!$A:$A,V$1,WhatIf!$B:$B,V154)&lt;=price_limit,IF(V154="Yes",1,2),"")),""))</f>
        <v>1</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4"/>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1</v>
      </c>
    </row>
    <row r="155" spans="1:70" ht="24.9" x14ac:dyDescent="0.3">
      <c r="A155" s="19" t="s">
        <v>35</v>
      </c>
      <c r="B155" s="4" t="s">
        <v>261</v>
      </c>
      <c r="C155" s="4" t="s">
        <v>214</v>
      </c>
      <c r="D155" s="3" t="str">
        <f t="shared" ca="1" si="15"/>
        <v/>
      </c>
      <c r="F155" s="5" t="s">
        <v>498</v>
      </c>
      <c r="G155" s="5" t="s">
        <v>498</v>
      </c>
      <c r="H155" s="5" t="s">
        <v>1</v>
      </c>
      <c r="I155" s="5" t="s">
        <v>1</v>
      </c>
      <c r="J155" s="5" t="s">
        <v>1</v>
      </c>
      <c r="K155" s="5" t="s">
        <v>1</v>
      </c>
      <c r="L155" s="5" t="s">
        <v>1</v>
      </c>
      <c r="M155" s="5" t="s">
        <v>1</v>
      </c>
      <c r="O155" s="6" t="s">
        <v>1</v>
      </c>
      <c r="P155" s="6" t="s">
        <v>1</v>
      </c>
      <c r="Q155" s="6" t="s">
        <v>1</v>
      </c>
      <c r="R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3"/>
        <v/>
      </c>
      <c r="AT155" s="67" t="str">
        <f>IF(OR(E155="",VLOOKUP(E$1,Services!$A$1:$B$22,2,0)="Exclude"),"",IF($D155=1,IF(OR(price_limit="",price_limit="No Limit"),IF(E155="Yes",1,2),IF(SUMIFS(WhatIf!$G:$G,WhatIf!$A:$A,E$1,WhatIf!$B:$B,E155)&lt;=price_limit,IF(E155="Yes",1,2),"")),""))</f>
        <v/>
      </c>
      <c r="AU155" s="67" t="str">
        <f ca="1">IF(OR(F155="",VLOOKUP(F$1,Services!$A$1:$B$22,2,0)="Exclude"),"",IF($D155=1,IF(OR(price_limit="",price_limit="No Limit"),IF(F155="Yes",1,2),IF(SUMIFS(WhatIf!$G:$G,WhatIf!$A:$A,F$1,WhatIf!$B:$B,F155)&lt;=price_limit,IF(F155="Yes",1,2),"")),""))</f>
        <v/>
      </c>
      <c r="AV155" s="67" t="str">
        <f ca="1">IF(OR(G155="",VLOOKUP(G$1,Services!$A$1:$B$22,2,0)="Exclude"),"",IF($D155=1,IF(OR(price_limit="",price_limit="No Limit"),IF(G155="Yes",1,2),IF(SUMIFS(WhatIf!$G:$G,WhatIf!$A:$A,G$1,WhatIf!$B:$B,G155)&lt;=price_limit,IF(G155="Yes",1,2),"")),""))</f>
        <v/>
      </c>
      <c r="AW155" s="67" t="str">
        <f ca="1">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IF(OR(N155="",VLOOKUP(N$1,Services!$A$1:$B$22,2,0)="Exclude"),"",IF($D155=1,IF(OR(price_limit="",price_limit="No Limit"),IF(N155="Yes",1,2),IF(SUMIFS(WhatIf!$G:$G,WhatIf!$A:$A,N$1,WhatIf!$B:$B,N155)&lt;=price_limit,IF(N155="Yes",1,2),"")),""))</f>
        <v/>
      </c>
      <c r="BD155" s="67" t="str">
        <f ca="1">IF(OR(O155="",VLOOKUP(O$1,Services!$A$1:$B$22,2,0)="Exclude"),"",IF($D155=1,IF(OR(price_limit="",price_limit="No Limit"),IF(O155="Yes",1,2),IF(SUMIFS(WhatIf!$G:$G,WhatIf!$A:$A,O$1,WhatIf!$B:$B,O155)&lt;=price_limit,IF(O155="Yes",1,2),"")),""))</f>
        <v/>
      </c>
      <c r="BE155" s="67" t="str">
        <f ca="1">IF(OR(P155="",VLOOKUP(P$1,Services!$A$1:$B$22,2,0)="Exclude"),"",IF($D155=1,IF(OR(price_limit="",price_limit="No Limit"),IF(P155="Yes",1,2),IF(SUMIFS(WhatIf!$G:$G,WhatIf!$A:$A,P$1,WhatIf!$B:$B,P155)&lt;=price_limit,IF(P155="Yes",1,2),"")),""))</f>
        <v/>
      </c>
      <c r="BF155" s="67" t="str">
        <f>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 ca="1">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4"/>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631</v>
      </c>
      <c r="B156" s="4" t="s">
        <v>237</v>
      </c>
      <c r="C156" s="4" t="s">
        <v>448</v>
      </c>
      <c r="D156" s="3" t="str">
        <f t="shared" ca="1" si="15"/>
        <v/>
      </c>
      <c r="Q156" s="6" t="s">
        <v>806</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3"/>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IF(OR(G156="",VLOOKUP(G$1,Services!$A$1:$B$22,2,0)="Exclude"),"",IF($D156=1,IF(OR(price_limit="",price_limit="No Limit"),IF(G156="Yes",1,2),IF(SUMIFS(WhatIf!$G:$G,WhatIf!$A:$A,G$1,WhatIf!$B:$B,G156)&lt;=price_limit,IF(G156="Yes",1,2),"")),""))</f>
        <v/>
      </c>
      <c r="AW156" s="67" t="str">
        <f>IF(OR(H156="",VLOOKUP(H$1,Services!$A$1:$B$22,2,0)="Exclude"),"",IF($D156=1,IF(OR(price_limit="",price_limit="No Limit"),IF(H156="Yes",1,2),IF(SUMIFS(WhatIf!$G:$G,WhatIf!$A:$A,H$1,WhatIf!$B:$B,H156)&lt;=price_limit,IF(H156="Yes",1,2),"")),""))</f>
        <v/>
      </c>
      <c r="AX156" s="67" t="str">
        <f>IF(OR(I156="",VLOOKUP(I$1,Services!$A$1:$B$22,2,0)="Exclude"),"",IF($D156=1,IF(OR(price_limit="",price_limit="No Limit"),IF(I156="Yes",1,2),IF(SUMIFS(WhatIf!$G:$G,WhatIf!$A:$A,I$1,WhatIf!$B:$B,I156)&lt;=price_limit,IF(I156="Yes",1,2),"")),""))</f>
        <v/>
      </c>
      <c r="AY156" s="67" t="str">
        <f>IF(OR(J156="",VLOOKUP(J$1,Services!$A$1:$B$22,2,0)="Exclude"),"",IF($D156=1,IF(OR(price_limit="",price_limit="No Limit"),IF(J156="Yes",1,2),IF(SUMIFS(WhatIf!$G:$G,WhatIf!$A:$A,J$1,WhatIf!$B:$B,J156)&lt;=price_limit,IF(J156="Yes",1,2),"")),""))</f>
        <v/>
      </c>
      <c r="AZ156" s="67" t="str">
        <f>IF(OR(K156="",VLOOKUP(K$1,Services!$A$1:$B$22,2,0)="Exclude"),"",IF($D156=1,IF(OR(price_limit="",price_limit="No Limit"),IF(K156="Yes",1,2),IF(SUMIFS(WhatIf!$G:$G,WhatIf!$A:$A,K$1,WhatIf!$B:$B,K156)&lt;=price_limit,IF(K156="Yes",1,2),"")),""))</f>
        <v/>
      </c>
      <c r="BA156" s="67" t="str">
        <f>IF(OR(L156="",VLOOKUP(L$1,Services!$A$1:$B$22,2,0)="Exclude"),"",IF($D156=1,IF(OR(price_limit="",price_limit="No Limit"),IF(L156="Yes",1,2),IF(SUMIFS(WhatIf!$G:$G,WhatIf!$A:$A,L$1,WhatIf!$B:$B,L156)&lt;=price_limit,IF(L156="Yes",1,2),"")),""))</f>
        <v/>
      </c>
      <c r="BB156" s="67" t="str">
        <f>IF(OR(M156="",VLOOKUP(M$1,Services!$A$1:$B$22,2,0)="Exclude"),"",IF($D156=1,IF(OR(price_limit="",price_limit="No Limit"),IF(M156="Yes",1,2),IF(SUMIFS(WhatIf!$G:$G,WhatIf!$A:$A,M$1,WhatIf!$B:$B,M156)&lt;=price_limit,IF(M156="Yes",1,2),"")),""))</f>
        <v/>
      </c>
      <c r="BC156" s="67" t="str">
        <f>IF(OR(N156="",VLOOKUP(N$1,Services!$A$1:$B$22,2,0)="Exclude"),"",IF($D156=1,IF(OR(price_limit="",price_limit="No Limit"),IF(N156="Yes",1,2),IF(SUMIFS(WhatIf!$G:$G,WhatIf!$A:$A,N$1,WhatIf!$B:$B,N156)&lt;=price_limit,IF(N156="Yes",1,2),"")),""))</f>
        <v/>
      </c>
      <c r="BD156" s="67" t="str">
        <f>IF(OR(O156="",VLOOKUP(O$1,Services!$A$1:$B$22,2,0)="Exclude"),"",IF($D156=1,IF(OR(price_limit="",price_limit="No Limit"),IF(O156="Yes",1,2),IF(SUMIFS(WhatIf!$G:$G,WhatIf!$A:$A,O$1,WhatIf!$B:$B,O156)&lt;=price_limit,IF(O156="Yes",1,2),"")),""))</f>
        <v/>
      </c>
      <c r="BE156" s="67" t="str">
        <f>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4"/>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109</v>
      </c>
      <c r="B157" s="4" t="s">
        <v>237</v>
      </c>
      <c r="C157" s="4" t="s">
        <v>206</v>
      </c>
      <c r="D157" s="3" t="str">
        <f t="shared" ca="1" si="15"/>
        <v/>
      </c>
      <c r="H157" s="5" t="s">
        <v>487</v>
      </c>
      <c r="I157" s="5" t="s">
        <v>487</v>
      </c>
      <c r="J157" s="5" t="s">
        <v>487</v>
      </c>
      <c r="K157" s="5" t="s">
        <v>487</v>
      </c>
      <c r="L157" s="5" t="s">
        <v>487</v>
      </c>
      <c r="M157" s="5" t="s">
        <v>487</v>
      </c>
      <c r="N157" s="5" t="s">
        <v>1</v>
      </c>
      <c r="Q157" s="5" t="s">
        <v>306</v>
      </c>
      <c r="R157" s="5" t="s">
        <v>923</v>
      </c>
      <c r="V157" s="5" t="s">
        <v>1</v>
      </c>
      <c r="W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3"/>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 ca="1">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4"/>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36</v>
      </c>
      <c r="B158" s="4" t="s">
        <v>278</v>
      </c>
      <c r="C158" s="4" t="s">
        <v>214</v>
      </c>
      <c r="D158" s="3" t="str">
        <f t="shared" ca="1" si="15"/>
        <v/>
      </c>
      <c r="G158" s="5" t="s">
        <v>1</v>
      </c>
      <c r="H158" s="5" t="s">
        <v>1</v>
      </c>
      <c r="I158" s="5" t="s">
        <v>1</v>
      </c>
      <c r="J158" s="5" t="s">
        <v>1</v>
      </c>
      <c r="K158" s="5" t="s">
        <v>1</v>
      </c>
      <c r="L158" s="5" t="s">
        <v>1</v>
      </c>
      <c r="M158" s="5" t="s">
        <v>1</v>
      </c>
      <c r="O158" s="6" t="s">
        <v>1</v>
      </c>
      <c r="P158" s="6" t="s">
        <v>1</v>
      </c>
      <c r="Q158" s="6" t="s">
        <v>1</v>
      </c>
      <c r="R158" s="6" t="s">
        <v>1</v>
      </c>
      <c r="V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3"/>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 ca="1">IF(OR(G158="",VLOOKUP(G$1,Services!$A$1:$B$22,2,0)="Exclude"),"",IF($D158=1,IF(OR(price_limit="",price_limit="No Limit"),IF(G158="Yes",1,2),IF(SUMIFS(WhatIf!$G:$G,WhatIf!$A:$A,G$1,WhatIf!$B:$B,G158)&lt;=price_limit,IF(G158="Yes",1,2),"")),""))</f>
        <v/>
      </c>
      <c r="AW158" s="67" t="str">
        <f ca="1">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IF(OR(N158="",VLOOKUP(N$1,Services!$A$1:$B$22,2,0)="Exclude"),"",IF($D158=1,IF(OR(price_limit="",price_limit="No Limit"),IF(N158="Yes",1,2),IF(SUMIFS(WhatIf!$G:$G,WhatIf!$A:$A,N$1,WhatIf!$B:$B,N158)&lt;=price_limit,IF(N158="Yes",1,2),"")),""))</f>
        <v/>
      </c>
      <c r="BD158" s="67" t="str">
        <f ca="1">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4"/>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37.299999999999997" x14ac:dyDescent="0.3">
      <c r="A159" s="19" t="s">
        <v>110</v>
      </c>
      <c r="B159" s="4" t="s">
        <v>237</v>
      </c>
      <c r="C159" s="4" t="s">
        <v>207</v>
      </c>
      <c r="D159" s="3" t="str">
        <f t="shared" ca="1" si="15"/>
        <v/>
      </c>
      <c r="O159" s="12" t="s">
        <v>243</v>
      </c>
      <c r="Q159" s="12" t="s">
        <v>243</v>
      </c>
      <c r="R159" s="12" t="s">
        <v>932</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3"/>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IF(OR(G159="",VLOOKUP(G$1,Services!$A$1:$B$22,2,0)="Exclude"),"",IF($D159=1,IF(OR(price_limit="",price_limit="No Limit"),IF(G159="Yes",1,2),IF(SUMIFS(WhatIf!$G:$G,WhatIf!$A:$A,G$1,WhatIf!$B:$B,G159)&lt;=price_limit,IF(G159="Yes",1,2),"")),""))</f>
        <v/>
      </c>
      <c r="AW159" s="67" t="str">
        <f>IF(OR(H159="",VLOOKUP(H$1,Services!$A$1:$B$22,2,0)="Exclude"),"",IF($D159=1,IF(OR(price_limit="",price_limit="No Limit"),IF(H159="Yes",1,2),IF(SUMIFS(WhatIf!$G:$G,WhatIf!$A:$A,H$1,WhatIf!$B:$B,H159)&lt;=price_limit,IF(H159="Yes",1,2),"")),""))</f>
        <v/>
      </c>
      <c r="AX159" s="67" t="str">
        <f>IF(OR(I159="",VLOOKUP(I$1,Services!$A$1:$B$22,2,0)="Exclude"),"",IF($D159=1,IF(OR(price_limit="",price_limit="No Limit"),IF(I159="Yes",1,2),IF(SUMIFS(WhatIf!$G:$G,WhatIf!$A:$A,I$1,WhatIf!$B:$B,I159)&lt;=price_limit,IF(I159="Yes",1,2),"")),""))</f>
        <v/>
      </c>
      <c r="AY159" s="67" t="str">
        <f>IF(OR(J159="",VLOOKUP(J$1,Services!$A$1:$B$22,2,0)="Exclude"),"",IF($D159=1,IF(OR(price_limit="",price_limit="No Limit"),IF(J159="Yes",1,2),IF(SUMIFS(WhatIf!$G:$G,WhatIf!$A:$A,J$1,WhatIf!$B:$B,J159)&lt;=price_limit,IF(J159="Yes",1,2),"")),""))</f>
        <v/>
      </c>
      <c r="AZ159" s="67" t="str">
        <f>IF(OR(K159="",VLOOKUP(K$1,Services!$A$1:$B$22,2,0)="Exclude"),"",IF($D159=1,IF(OR(price_limit="",price_limit="No Limit"),IF(K159="Yes",1,2),IF(SUMIFS(WhatIf!$G:$G,WhatIf!$A:$A,K$1,WhatIf!$B:$B,K159)&lt;=price_limit,IF(K159="Yes",1,2),"")),""))</f>
        <v/>
      </c>
      <c r="BA159" s="67" t="str">
        <f>IF(OR(L159="",VLOOKUP(L$1,Services!$A$1:$B$22,2,0)="Exclude"),"",IF($D159=1,IF(OR(price_limit="",price_limit="No Limit"),IF(L159="Yes",1,2),IF(SUMIFS(WhatIf!$G:$G,WhatIf!$A:$A,L$1,WhatIf!$B:$B,L159)&lt;=price_limit,IF(L159="Yes",1,2),"")),""))</f>
        <v/>
      </c>
      <c r="BB159" s="67" t="str">
        <f>IF(OR(M159="",VLOOKUP(M$1,Services!$A$1:$B$22,2,0)="Exclude"),"",IF($D159=1,IF(OR(price_limit="",price_limit="No Limit"),IF(M159="Yes",1,2),IF(SUMIFS(WhatIf!$G:$G,WhatIf!$A:$A,M$1,WhatIf!$B:$B,M159)&lt;=price_limit,IF(M159="Yes",1,2),"")),""))</f>
        <v/>
      </c>
      <c r="BC159" s="67" t="str">
        <f>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IF(OR(P159="",VLOOKUP(P$1,Services!$A$1:$B$22,2,0)="Exclude"),"",IF($D159=1,IF(OR(price_limit="",price_limit="No Limit"),IF(P159="Yes",1,2),IF(SUMIFS(WhatIf!$G:$G,WhatIf!$A:$A,P$1,WhatIf!$B:$B,P159)&lt;=price_limit,IF(P159="Yes",1,2),"")),""))</f>
        <v/>
      </c>
      <c r="BF159" s="67" t="str">
        <f>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4"/>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175</v>
      </c>
      <c r="B160" s="4" t="s">
        <v>718</v>
      </c>
      <c r="C160" s="4" t="s">
        <v>207</v>
      </c>
      <c r="D160" s="3" t="str">
        <f t="shared" ca="1" si="15"/>
        <v/>
      </c>
      <c r="G160" s="5" t="s">
        <v>1</v>
      </c>
      <c r="H160" s="5" t="s">
        <v>1</v>
      </c>
      <c r="I160" s="5" t="s">
        <v>1</v>
      </c>
      <c r="J160" s="5" t="s">
        <v>1</v>
      </c>
      <c r="K160" s="5" t="s">
        <v>1</v>
      </c>
      <c r="L160" s="5" t="s">
        <v>1</v>
      </c>
      <c r="M160" s="5" t="s">
        <v>1</v>
      </c>
      <c r="N160" s="5" t="s">
        <v>1</v>
      </c>
      <c r="O160" s="6" t="s">
        <v>1</v>
      </c>
      <c r="P160" s="6" t="s">
        <v>1</v>
      </c>
      <c r="Q160" s="6" t="s">
        <v>1</v>
      </c>
      <c r="R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3"/>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 ca="1">IF(OR(G160="",VLOOKUP(G$1,Services!$A$1:$B$22,2,0)="Exclude"),"",IF($D160=1,IF(OR(price_limit="",price_limit="No Limit"),IF(G160="Yes",1,2),IF(SUMIFS(WhatIf!$G:$G,WhatIf!$A:$A,G$1,WhatIf!$B:$B,G160)&lt;=price_limit,IF(G160="Yes",1,2),"")),""))</f>
        <v/>
      </c>
      <c r="AW160" s="67" t="str">
        <f ca="1">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4"/>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176</v>
      </c>
      <c r="B161" s="4" t="s">
        <v>299</v>
      </c>
      <c r="C161" s="4" t="s">
        <v>207</v>
      </c>
      <c r="D161" s="3" t="str">
        <f t="shared" ca="1" si="15"/>
        <v/>
      </c>
      <c r="F161" s="5" t="s">
        <v>495</v>
      </c>
      <c r="G161" s="5" t="s">
        <v>495</v>
      </c>
      <c r="H161" s="6"/>
      <c r="I161" s="6" t="s">
        <v>1</v>
      </c>
      <c r="L161" s="5" t="s">
        <v>1</v>
      </c>
      <c r="M161" s="5" t="s">
        <v>1</v>
      </c>
      <c r="O161" s="6" t="s">
        <v>1</v>
      </c>
      <c r="P161" s="6" t="s">
        <v>1</v>
      </c>
      <c r="Q161" s="6" t="s">
        <v>1</v>
      </c>
      <c r="R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3"/>
        <v/>
      </c>
      <c r="AT161" s="67" t="str">
        <f>IF(OR(E161="",VLOOKUP(E$1,Services!$A$1:$B$22,2,0)="Exclude"),"",IF($D161=1,IF(OR(price_limit="",price_limit="No Limit"),IF(E161="Yes",1,2),IF(SUMIFS(WhatIf!$G:$G,WhatIf!$A:$A,E$1,WhatIf!$B:$B,E161)&lt;=price_limit,IF(E161="Yes",1,2),"")),""))</f>
        <v/>
      </c>
      <c r="AU161" s="67" t="str">
        <f ca="1">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IF(OR(J161="",VLOOKUP(J$1,Services!$A$1:$B$22,2,0)="Exclude"),"",IF($D161=1,IF(OR(price_limit="",price_limit="No Limit"),IF(J161="Yes",1,2),IF(SUMIFS(WhatIf!$G:$G,WhatIf!$A:$A,J$1,WhatIf!$B:$B,J161)&lt;=price_limit,IF(J161="Yes",1,2),"")),""))</f>
        <v/>
      </c>
      <c r="AZ161" s="67" t="str">
        <f>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4"/>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224</v>
      </c>
      <c r="B162" s="4" t="s">
        <v>719</v>
      </c>
      <c r="C162" s="4" t="s">
        <v>448</v>
      </c>
      <c r="D162" s="3">
        <f t="shared" ca="1" si="15"/>
        <v>1</v>
      </c>
      <c r="H162" s="5" t="s">
        <v>1</v>
      </c>
      <c r="I162" s="5" t="s">
        <v>1</v>
      </c>
      <c r="J162" s="5" t="s">
        <v>1</v>
      </c>
      <c r="K162" s="5" t="s">
        <v>1</v>
      </c>
      <c r="L162" s="5" t="s">
        <v>1</v>
      </c>
      <c r="M162" s="5" t="s">
        <v>1</v>
      </c>
      <c r="N162" s="5" t="s">
        <v>1</v>
      </c>
      <c r="O162" s="5" t="s">
        <v>1</v>
      </c>
      <c r="Q162" s="5" t="s">
        <v>305</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f ca="1">IF(AND($D162=1,ISNUMBER(MATCH(O$1&amp;O162&amp;"x",WhatIf!$H:$H,0))),1,"")</f>
        <v>1</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f t="shared" ca="1" si="13"/>
        <v>1</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IF(OR(G162="",VLOOKUP(G$1,Services!$A$1:$B$22,2,0)="Exclude"),"",IF($D162=1,IF(OR(price_limit="",price_limit="No Limit"),IF(G162="Yes",1,2),IF(SUMIFS(WhatIf!$G:$G,WhatIf!$A:$A,G$1,WhatIf!$B:$B,G162)&lt;=price_limit,IF(G162="Yes",1,2),"")),""))</f>
        <v/>
      </c>
      <c r="AW162" s="67">
        <f ca="1">IF(OR(H162="",VLOOKUP(H$1,Services!$A$1:$B$22,2,0)="Exclude"),"",IF($D162=1,IF(OR(price_limit="",price_limit="No Limit"),IF(H162="Yes",1,2),IF(SUMIFS(WhatIf!$G:$G,WhatIf!$A:$A,H$1,WhatIf!$B:$B,H162)&lt;=price_limit,IF(H162="Yes",1,2),"")),""))</f>
        <v>1</v>
      </c>
      <c r="AX162" s="67">
        <f ca="1">IF(OR(I162="",VLOOKUP(I$1,Services!$A$1:$B$22,2,0)="Exclude"),"",IF($D162=1,IF(OR(price_limit="",price_limit="No Limit"),IF(I162="Yes",1,2),IF(SUMIFS(WhatIf!$G:$G,WhatIf!$A:$A,I$1,WhatIf!$B:$B,I162)&lt;=price_limit,IF(I162="Yes",1,2),"")),""))</f>
        <v>1</v>
      </c>
      <c r="AY162" s="67">
        <f ca="1">IF(OR(J162="",VLOOKUP(J$1,Services!$A$1:$B$22,2,0)="Exclude"),"",IF($D162=1,IF(OR(price_limit="",price_limit="No Limit"),IF(J162="Yes",1,2),IF(SUMIFS(WhatIf!$G:$G,WhatIf!$A:$A,J$1,WhatIf!$B:$B,J162)&lt;=price_limit,IF(J162="Yes",1,2),"")),""))</f>
        <v>1</v>
      </c>
      <c r="AZ162" s="67">
        <f ca="1">IF(OR(K162="",VLOOKUP(K$1,Services!$A$1:$B$22,2,0)="Exclude"),"",IF($D162=1,IF(OR(price_limit="",price_limit="No Limit"),IF(K162="Yes",1,2),IF(SUMIFS(WhatIf!$G:$G,WhatIf!$A:$A,K$1,WhatIf!$B:$B,K162)&lt;=price_limit,IF(K162="Yes",1,2),"")),""))</f>
        <v>1</v>
      </c>
      <c r="BA162" s="67">
        <f ca="1">IF(OR(L162="",VLOOKUP(L$1,Services!$A$1:$B$22,2,0)="Exclude"),"",IF($D162=1,IF(OR(price_limit="",price_limit="No Limit"),IF(L162="Yes",1,2),IF(SUMIFS(WhatIf!$G:$G,WhatIf!$A:$A,L$1,WhatIf!$B:$B,L162)&lt;=price_limit,IF(L162="Yes",1,2),"")),""))</f>
        <v>1</v>
      </c>
      <c r="BB162" s="67">
        <f ca="1">IF(OR(M162="",VLOOKUP(M$1,Services!$A$1:$B$22,2,0)="Exclude"),"",IF($D162=1,IF(OR(price_limit="",price_limit="No Limit"),IF(M162="Yes",1,2),IF(SUMIFS(WhatIf!$G:$G,WhatIf!$A:$A,M$1,WhatIf!$B:$B,M162)&lt;=price_limit,IF(M162="Yes",1,2),"")),""))</f>
        <v>1</v>
      </c>
      <c r="BC162" s="67">
        <f ca="1">IF(OR(N162="",VLOOKUP(N$1,Services!$A$1:$B$22,2,0)="Exclude"),"",IF($D162=1,IF(OR(price_limit="",price_limit="No Limit"),IF(N162="Yes",1,2),IF(SUMIFS(WhatIf!$G:$G,WhatIf!$A:$A,N$1,WhatIf!$B:$B,N162)&lt;=price_limit,IF(N162="Yes",1,2),"")),""))</f>
        <v>1</v>
      </c>
      <c r="BD162" s="67">
        <f ca="1">IF(OR(O162="",VLOOKUP(O$1,Services!$A$1:$B$22,2,0)="Exclude"),"",IF($D162=1,IF(OR(price_limit="",price_limit="No Limit"),IF(O162="Yes",1,2),IF(SUMIFS(WhatIf!$G:$G,WhatIf!$A:$A,O$1,WhatIf!$B:$B,O162)&lt;=price_limit,IF(O162="Yes",1,2),"")),""))</f>
        <v>1</v>
      </c>
      <c r="BE162" s="67" t="str">
        <f>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4"/>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2</v>
      </c>
    </row>
    <row r="163" spans="1:70" ht="24.9" x14ac:dyDescent="0.3">
      <c r="A163" s="19" t="s">
        <v>331</v>
      </c>
      <c r="B163" s="4" t="s">
        <v>309</v>
      </c>
      <c r="C163" s="4" t="s">
        <v>206</v>
      </c>
      <c r="D163" s="3" t="str">
        <f t="shared" ca="1" si="15"/>
        <v/>
      </c>
      <c r="H163" s="5" t="s">
        <v>282</v>
      </c>
      <c r="I163" s="5" t="s">
        <v>282</v>
      </c>
      <c r="J163" s="5" t="s">
        <v>282</v>
      </c>
      <c r="K163" s="5" t="s">
        <v>282</v>
      </c>
      <c r="L163" s="5" t="s">
        <v>282</v>
      </c>
      <c r="M163" s="5" t="s">
        <v>282</v>
      </c>
      <c r="N163" s="5" t="s">
        <v>1</v>
      </c>
      <c r="Q163" s="5" t="s">
        <v>805</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3"/>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 ca="1">IF(OR(K163="",VLOOKUP(K$1,Services!$A$1:$B$22,2,0)="Exclude"),"",IF($D163=1,IF(OR(price_limit="",price_limit="No Limit"),IF(K163="Yes",1,2),IF(SUMIFS(WhatIf!$G:$G,WhatIf!$A:$A,K$1,WhatIf!$B:$B,K163)&lt;=price_limit,IF(K163="Yes",1,2),"")),""))</f>
        <v/>
      </c>
      <c r="BA163" s="67" t="str">
        <f ca="1">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4"/>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12.45" customHeight="1" x14ac:dyDescent="0.3">
      <c r="A164" s="19" t="s">
        <v>111</v>
      </c>
      <c r="B164" s="7" t="s">
        <v>217</v>
      </c>
      <c r="C164" s="4" t="s">
        <v>214</v>
      </c>
      <c r="D164" s="3" t="str">
        <f t="shared" ca="1" si="15"/>
        <v/>
      </c>
      <c r="F164" s="5" t="s">
        <v>498</v>
      </c>
      <c r="G164" s="5" t="s">
        <v>498</v>
      </c>
      <c r="T164" s="5" t="s">
        <v>244</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3"/>
        <v/>
      </c>
      <c r="AT164" s="67" t="str">
        <f>IF(OR(E164="",VLOOKUP(E$1,Services!$A$1:$B$22,2,0)="Exclude"),"",IF($D164=1,IF(OR(price_limit="",price_limit="No Limit"),IF(E164="Yes",1,2),IF(SUMIFS(WhatIf!$G:$G,WhatIf!$A:$A,E$1,WhatIf!$B:$B,E164)&lt;=price_limit,IF(E164="Yes",1,2),"")),""))</f>
        <v/>
      </c>
      <c r="AU164" s="67" t="str">
        <f ca="1">IF(OR(F164="",VLOOKUP(F$1,Services!$A$1:$B$22,2,0)="Exclude"),"",IF($D164=1,IF(OR(price_limit="",price_limit="No Limit"),IF(F164="Yes",1,2),IF(SUMIFS(WhatIf!$G:$G,WhatIf!$A:$A,F$1,WhatIf!$B:$B,F164)&lt;=price_limit,IF(F164="Yes",1,2),"")),""))</f>
        <v/>
      </c>
      <c r="AV164" s="67" t="str">
        <f ca="1">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IF(OR(M164="",VLOOKUP(M$1,Services!$A$1:$B$22,2,0)="Exclude"),"",IF($D164=1,IF(OR(price_limit="",price_limit="No Limit"),IF(M164="Yes",1,2),IF(SUMIFS(WhatIf!$G:$G,WhatIf!$A:$A,M$1,WhatIf!$B:$B,M164)&lt;=price_limit,IF(M164="Yes",1,2),"")),""))</f>
        <v/>
      </c>
      <c r="BC164" s="67" t="str">
        <f>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 ca="1">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4"/>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633</v>
      </c>
      <c r="C165" s="4" t="s">
        <v>206</v>
      </c>
      <c r="D165" s="3" t="str">
        <f t="shared" ca="1" si="15"/>
        <v/>
      </c>
      <c r="T165" s="5" t="s">
        <v>244</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3"/>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 ca="1">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4"/>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37</v>
      </c>
      <c r="B166" s="4" t="s">
        <v>542</v>
      </c>
      <c r="C166" s="4" t="s">
        <v>443</v>
      </c>
      <c r="D166" s="3" t="str">
        <f t="shared" ca="1" si="15"/>
        <v/>
      </c>
      <c r="F166" s="5" t="s">
        <v>1</v>
      </c>
      <c r="H166" s="5" t="s">
        <v>1</v>
      </c>
      <c r="I166" s="5" t="s">
        <v>1</v>
      </c>
      <c r="J166" s="5" t="s">
        <v>1</v>
      </c>
      <c r="K166" s="5" t="s">
        <v>1</v>
      </c>
      <c r="L166" s="5" t="s">
        <v>1</v>
      </c>
      <c r="M166" s="5" t="s">
        <v>1</v>
      </c>
      <c r="N166" s="5" t="s">
        <v>1</v>
      </c>
      <c r="O166" s="5" t="s">
        <v>1</v>
      </c>
      <c r="P166" s="5" t="s">
        <v>1</v>
      </c>
      <c r="Q166" s="5" t="s">
        <v>1</v>
      </c>
      <c r="R166" s="6"/>
      <c r="V166" s="5" t="s">
        <v>1</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3"/>
        <v/>
      </c>
      <c r="AT166" s="67" t="str">
        <f>IF(OR(E166="",VLOOKUP(E$1,Services!$A$1:$B$22,2,0)="Exclude"),"",IF($D166=1,IF(OR(price_limit="",price_limit="No Limit"),IF(E166="Yes",1,2),IF(SUMIFS(WhatIf!$G:$G,WhatIf!$A:$A,E$1,WhatIf!$B:$B,E166)&lt;=price_limit,IF(E166="Yes",1,2),"")),""))</f>
        <v/>
      </c>
      <c r="AU166" s="67" t="str">
        <f ca="1">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 ca="1">IF(OR(H166="",VLOOKUP(H$1,Services!$A$1:$B$22,2,0)="Exclude"),"",IF($D166=1,IF(OR(price_limit="",price_limit="No Limit"),IF(H166="Yes",1,2),IF(SUMIFS(WhatIf!$G:$G,WhatIf!$A:$A,H$1,WhatIf!$B:$B,H166)&lt;=price_limit,IF(H166="Yes",1,2),"")),""))</f>
        <v/>
      </c>
      <c r="AX166" s="67" t="str">
        <f ca="1">IF(OR(I166="",VLOOKUP(I$1,Services!$A$1:$B$22,2,0)="Exclude"),"",IF($D166=1,IF(OR(price_limit="",price_limit="No Limit"),IF(I166="Yes",1,2),IF(SUMIFS(WhatIf!$G:$G,WhatIf!$A:$A,I$1,WhatIf!$B:$B,I166)&lt;=price_limit,IF(I166="Yes",1,2),"")),""))</f>
        <v/>
      </c>
      <c r="AY166" s="67" t="str">
        <f ca="1">IF(OR(J166="",VLOOKUP(J$1,Services!$A$1:$B$22,2,0)="Exclude"),"",IF($D166=1,IF(OR(price_limit="",price_limit="No Limit"),IF(J166="Yes",1,2),IF(SUMIFS(WhatIf!$G:$G,WhatIf!$A:$A,J$1,WhatIf!$B:$B,J166)&lt;=price_limit,IF(J166="Yes",1,2),"")),""))</f>
        <v/>
      </c>
      <c r="AZ166" s="67" t="str">
        <f ca="1">IF(OR(K166="",VLOOKUP(K$1,Services!$A$1:$B$22,2,0)="Exclude"),"",IF($D166=1,IF(OR(price_limit="",price_limit="No Limit"),IF(K166="Yes",1,2),IF(SUMIFS(WhatIf!$G:$G,WhatIf!$A:$A,K$1,WhatIf!$B:$B,K166)&lt;=price_limit,IF(K166="Yes",1,2),"")),""))</f>
        <v/>
      </c>
      <c r="BA166" s="67" t="str">
        <f ca="1">IF(OR(L166="",VLOOKUP(L$1,Services!$A$1:$B$22,2,0)="Exclude"),"",IF($D166=1,IF(OR(price_limit="",price_limit="No Limit"),IF(L166="Yes",1,2),IF(SUMIFS(WhatIf!$G:$G,WhatIf!$A:$A,L$1,WhatIf!$B:$B,L166)&lt;=price_limit,IF(L166="Yes",1,2),"")),""))</f>
        <v/>
      </c>
      <c r="BB166" s="67" t="str">
        <f ca="1">IF(OR(M166="",VLOOKUP(M$1,Services!$A$1:$B$22,2,0)="Exclude"),"",IF($D166=1,IF(OR(price_limit="",price_limit="No Limit"),IF(M166="Yes",1,2),IF(SUMIFS(WhatIf!$G:$G,WhatIf!$A:$A,M$1,WhatIf!$B:$B,M166)&lt;=price_limit,IF(M166="Yes",1,2),"")),""))</f>
        <v/>
      </c>
      <c r="BC166" s="67" t="str">
        <f ca="1">IF(OR(N166="",VLOOKUP(N$1,Services!$A$1:$B$22,2,0)="Exclude"),"",IF($D166=1,IF(OR(price_limit="",price_limit="No Limit"),IF(N166="Yes",1,2),IF(SUMIFS(WhatIf!$G:$G,WhatIf!$A:$A,N$1,WhatIf!$B:$B,N166)&lt;=price_limit,IF(N166="Yes",1,2),"")),""))</f>
        <v/>
      </c>
      <c r="BD166" s="67" t="str">
        <f ca="1">IF(OR(O166="",VLOOKUP(O$1,Services!$A$1:$B$22,2,0)="Exclude"),"",IF($D166=1,IF(OR(price_limit="",price_limit="No Limit"),IF(O166="Yes",1,2),IF(SUMIFS(WhatIf!$G:$G,WhatIf!$A:$A,O$1,WhatIf!$B:$B,O166)&lt;=price_limit,IF(O166="Yes",1,2),"")),""))</f>
        <v/>
      </c>
      <c r="BE166" s="67" t="str">
        <f ca="1">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 ca="1">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4"/>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885</v>
      </c>
      <c r="C167" s="4" t="s">
        <v>843</v>
      </c>
      <c r="U167" s="5" t="s">
        <v>886</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3"/>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4"/>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887</v>
      </c>
      <c r="C168" s="4" t="s">
        <v>843</v>
      </c>
      <c r="U168" s="5" t="s">
        <v>244</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3"/>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4"/>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932</v>
      </c>
      <c r="B169" s="4" t="s">
        <v>237</v>
      </c>
      <c r="C169" s="4" t="s">
        <v>207</v>
      </c>
      <c r="D169" s="3" t="str">
        <f ca="1">IF(BR169=0,"",IF(BR169&lt;=VALUE(MID(marker_pick,1,1)),1,""))</f>
        <v/>
      </c>
      <c r="R169" s="5" t="s">
        <v>932</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3"/>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 ca="1">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4"/>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729</v>
      </c>
      <c r="B170" s="4" t="s">
        <v>237</v>
      </c>
      <c r="C170" s="4" t="s">
        <v>207</v>
      </c>
      <c r="D170" s="3" t="str">
        <f ca="1">IF(BR170=0,"",IF(BR170&lt;=VALUE(MID(marker_pick,1,1)),1,""))</f>
        <v/>
      </c>
      <c r="R170" s="5" t="s">
        <v>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3"/>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 ca="1">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4"/>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847</v>
      </c>
      <c r="C171" s="4" t="s">
        <v>843</v>
      </c>
      <c r="R171" s="5" t="s">
        <v>844</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3"/>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4"/>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846</v>
      </c>
      <c r="C172" s="4" t="s">
        <v>843</v>
      </c>
      <c r="R172" s="5" t="s">
        <v>845</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3"/>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4"/>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customHeight="1" x14ac:dyDescent="0.3">
      <c r="A173" s="19" t="s">
        <v>112</v>
      </c>
      <c r="B173" s="4" t="s">
        <v>237</v>
      </c>
      <c r="C173" s="4" t="s">
        <v>447</v>
      </c>
      <c r="D173" s="3" t="str">
        <f t="shared" ref="D173:D207" ca="1" si="16">IF(BR173=0,"",IF(BR173&lt;=VALUE(MID(marker_pick,1,1)),1,""))</f>
        <v/>
      </c>
      <c r="F173" s="5" t="s">
        <v>1</v>
      </c>
      <c r="G173" s="5" t="s">
        <v>1</v>
      </c>
      <c r="K173" s="5" t="s">
        <v>1</v>
      </c>
      <c r="L173" s="5" t="s">
        <v>1</v>
      </c>
      <c r="M173" s="5" t="s">
        <v>1</v>
      </c>
      <c r="R173" s="5" t="s">
        <v>807</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3"/>
        <v/>
      </c>
      <c r="AT173" s="67" t="str">
        <f>IF(OR(E173="",VLOOKUP(E$1,Services!$A$1:$B$22,2,0)="Exclude"),"",IF($D173=1,IF(OR(price_limit="",price_limit="No Limit"),IF(E173="Yes",1,2),IF(SUMIFS(WhatIf!$G:$G,WhatIf!$A:$A,E$1,WhatIf!$B:$B,E173)&lt;=price_limit,IF(E173="Yes",1,2),"")),""))</f>
        <v/>
      </c>
      <c r="AU173" s="67" t="str">
        <f ca="1">IF(OR(F173="",VLOOKUP(F$1,Services!$A$1:$B$22,2,0)="Exclude"),"",IF($D173=1,IF(OR(price_limit="",price_limit="No Limit"),IF(F173="Yes",1,2),IF(SUMIFS(WhatIf!$G:$G,WhatIf!$A:$A,F$1,WhatIf!$B:$B,F173)&lt;=price_limit,IF(F173="Yes",1,2),"")),""))</f>
        <v/>
      </c>
      <c r="AV173" s="67" t="str">
        <f ca="1">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 ca="1">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 ca="1">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4"/>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113</v>
      </c>
      <c r="B174" s="4" t="s">
        <v>237</v>
      </c>
      <c r="C174" s="4" t="s">
        <v>214</v>
      </c>
      <c r="D174" s="3" t="str">
        <f t="shared" ca="1" si="16"/>
        <v/>
      </c>
      <c r="Q174" s="5" t="s">
        <v>306</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3"/>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4"/>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38</v>
      </c>
      <c r="B175" s="4" t="s">
        <v>237</v>
      </c>
      <c r="C175" s="4" t="s">
        <v>280</v>
      </c>
      <c r="D175" s="3" t="str">
        <f t="shared" ca="1" si="16"/>
        <v/>
      </c>
      <c r="G175" s="5" t="s">
        <v>1</v>
      </c>
      <c r="H175" s="5" t="s">
        <v>1</v>
      </c>
      <c r="I175" s="5" t="s">
        <v>1</v>
      </c>
      <c r="J175" s="5" t="s">
        <v>1</v>
      </c>
      <c r="K175" s="5" t="s">
        <v>1</v>
      </c>
      <c r="L175" s="5" t="s">
        <v>1</v>
      </c>
      <c r="M175" s="5" t="s">
        <v>1</v>
      </c>
      <c r="N175" s="5" t="s">
        <v>1</v>
      </c>
      <c r="O175" s="6" t="s">
        <v>1</v>
      </c>
      <c r="P175" s="6" t="s">
        <v>1</v>
      </c>
      <c r="Q175" s="6" t="s">
        <v>1</v>
      </c>
      <c r="R175" s="6"/>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3"/>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 ca="1">IF(OR(K175="",VLOOKUP(K$1,Services!$A$1:$B$22,2,0)="Exclude"),"",IF($D175=1,IF(OR(price_limit="",price_limit="No Limit"),IF(K175="Yes",1,2),IF(SUMIFS(WhatIf!$G:$G,WhatIf!$A:$A,K$1,WhatIf!$B:$B,K175)&lt;=price_limit,IF(K175="Yes",1,2),"")),""))</f>
        <v/>
      </c>
      <c r="BA175" s="67" t="str">
        <f ca="1">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 ca="1">IF(OR(O175="",VLOOKUP(O$1,Services!$A$1:$B$22,2,0)="Exclude"),"",IF($D175=1,IF(OR(price_limit="",price_limit="No Limit"),IF(O175="Yes",1,2),IF(SUMIFS(WhatIf!$G:$G,WhatIf!$A:$A,O$1,WhatIf!$B:$B,O175)&lt;=price_limit,IF(O175="Yes",1,2),"")),""))</f>
        <v/>
      </c>
      <c r="BE175" s="67" t="str">
        <f ca="1">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4"/>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177</v>
      </c>
      <c r="B176" s="4" t="s">
        <v>914</v>
      </c>
      <c r="C176" s="4" t="s">
        <v>445</v>
      </c>
      <c r="D176" s="3" t="str">
        <f t="shared" ca="1" si="16"/>
        <v/>
      </c>
      <c r="F176" s="5" t="s">
        <v>500</v>
      </c>
      <c r="G176" s="5" t="s">
        <v>500</v>
      </c>
      <c r="H176" s="6" t="s">
        <v>1</v>
      </c>
      <c r="I176" s="6" t="s">
        <v>1</v>
      </c>
      <c r="L176" s="5" t="s">
        <v>1</v>
      </c>
      <c r="M176" s="5" t="s">
        <v>1</v>
      </c>
      <c r="O176" s="5" t="s">
        <v>1</v>
      </c>
      <c r="P176" s="5" t="s">
        <v>1</v>
      </c>
      <c r="Q176" s="5" t="s">
        <v>306</v>
      </c>
      <c r="V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3"/>
        <v/>
      </c>
      <c r="AT176" s="67" t="str">
        <f>IF(OR(E176="",VLOOKUP(E$1,Services!$A$1:$B$22,2,0)="Exclude"),"",IF($D176=1,IF(OR(price_limit="",price_limit="No Limit"),IF(E176="Yes",1,2),IF(SUMIFS(WhatIf!$G:$G,WhatIf!$A:$A,E$1,WhatIf!$B:$B,E176)&lt;=price_limit,IF(E176="Yes",1,2),"")),""))</f>
        <v/>
      </c>
      <c r="AU176" s="67" t="str">
        <f ca="1">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 ca="1">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 ca="1">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 ca="1">IF(OR(O176="",VLOOKUP(O$1,Services!$A$1:$B$22,2,0)="Exclude"),"",IF($D176=1,IF(OR(price_limit="",price_limit="No Limit"),IF(O176="Yes",1,2),IF(SUMIFS(WhatIf!$G:$G,WhatIf!$A:$A,O$1,WhatIf!$B:$B,O176)&lt;=price_limit,IF(O176="Yes",1,2),"")),""))</f>
        <v/>
      </c>
      <c r="BE176" s="67" t="str">
        <f ca="1">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4"/>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39</v>
      </c>
      <c r="B177" s="4" t="s">
        <v>237</v>
      </c>
      <c r="C177" s="4" t="s">
        <v>280</v>
      </c>
      <c r="D177" s="3" t="str">
        <f t="shared" ca="1" si="16"/>
        <v/>
      </c>
      <c r="F177" s="5" t="s">
        <v>500</v>
      </c>
      <c r="G177" s="5" t="s">
        <v>500</v>
      </c>
      <c r="H177" s="5" t="s">
        <v>1</v>
      </c>
      <c r="I177" s="5" t="s">
        <v>1</v>
      </c>
      <c r="J177" s="5" t="s">
        <v>1</v>
      </c>
      <c r="K177" s="5" t="s">
        <v>1</v>
      </c>
      <c r="L177" s="5" t="s">
        <v>1</v>
      </c>
      <c r="M177" s="5" t="s">
        <v>1</v>
      </c>
      <c r="N177" s="5" t="s">
        <v>1</v>
      </c>
      <c r="O177" s="6" t="s">
        <v>1</v>
      </c>
      <c r="P177" s="6" t="s">
        <v>1</v>
      </c>
      <c r="Q177" s="6" t="s">
        <v>1</v>
      </c>
      <c r="R177" s="6"/>
      <c r="V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3"/>
        <v/>
      </c>
      <c r="AT177" s="67" t="str">
        <f>IF(OR(E177="",VLOOKUP(E$1,Services!$A$1:$B$22,2,0)="Exclude"),"",IF($D177=1,IF(OR(price_limit="",price_limit="No Limit"),IF(E177="Yes",1,2),IF(SUMIFS(WhatIf!$G:$G,WhatIf!$A:$A,E$1,WhatIf!$B:$B,E177)&lt;=price_limit,IF(E177="Yes",1,2),"")),""))</f>
        <v/>
      </c>
      <c r="AU177" s="67" t="str">
        <f ca="1">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 ca="1">IF(OR(I177="",VLOOKUP(I$1,Services!$A$1:$B$22,2,0)="Exclude"),"",IF($D177=1,IF(OR(price_limit="",price_limit="No Limit"),IF(I177="Yes",1,2),IF(SUMIFS(WhatIf!$G:$G,WhatIf!$A:$A,I$1,WhatIf!$B:$B,I177)&lt;=price_limit,IF(I177="Yes",1,2),"")),""))</f>
        <v/>
      </c>
      <c r="AY177" s="67" t="str">
        <f ca="1">IF(OR(J177="",VLOOKUP(J$1,Services!$A$1:$B$22,2,0)="Exclude"),"",IF($D177=1,IF(OR(price_limit="",price_limit="No Limit"),IF(J177="Yes",1,2),IF(SUMIFS(WhatIf!$G:$G,WhatIf!$A:$A,J$1,WhatIf!$B:$B,J177)&lt;=price_limit,IF(J177="Yes",1,2),"")),""))</f>
        <v/>
      </c>
      <c r="AZ177" s="67" t="str">
        <f ca="1">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 ca="1">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4"/>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24.9" x14ac:dyDescent="0.3">
      <c r="A178" s="19" t="s">
        <v>114</v>
      </c>
      <c r="B178" s="4" t="s">
        <v>332</v>
      </c>
      <c r="C178" s="4" t="s">
        <v>198</v>
      </c>
      <c r="D178" s="3" t="str">
        <f t="shared" ca="1" si="16"/>
        <v/>
      </c>
      <c r="E178" s="5" t="s">
        <v>1</v>
      </c>
      <c r="F178" s="5" t="s">
        <v>499</v>
      </c>
      <c r="G178" s="5" t="s">
        <v>499</v>
      </c>
      <c r="H178" s="6"/>
      <c r="I178" s="6"/>
      <c r="L178" s="5" t="s">
        <v>1</v>
      </c>
      <c r="M178" s="5" t="s">
        <v>1</v>
      </c>
      <c r="P178" s="5" t="s">
        <v>280</v>
      </c>
      <c r="R178" s="5" t="s">
        <v>1</v>
      </c>
      <c r="S178" s="5" t="s">
        <v>1</v>
      </c>
      <c r="V178" s="5" t="s">
        <v>1</v>
      </c>
      <c r="X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3"/>
        <v/>
      </c>
      <c r="AT178" s="67" t="str">
        <f ca="1">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 ca="1">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 ca="1">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 ca="1">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 ca="1">IF(OR(X178="",VLOOKUP(X$1,Services!$A$1:$B$22,2,0)="Exclude"),"",IF($D178=1,IF(OR(price_limit="",price_limit="No Limit"),IF(X178="Yes",1,2),IF(SUMIFS(WhatIf!$G:$G,WhatIf!$A:$A,X$1,WhatIf!$B:$B,X178)&lt;=price_limit,IF(X178="Yes",1,2),"")),""))</f>
        <v/>
      </c>
      <c r="BN178" s="3">
        <f t="shared" si="14"/>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12.45" customHeight="1" x14ac:dyDescent="0.3">
      <c r="A179" s="19" t="s">
        <v>115</v>
      </c>
      <c r="B179" s="4" t="s">
        <v>276</v>
      </c>
      <c r="C179" s="4" t="s">
        <v>206</v>
      </c>
      <c r="D179" s="3" t="str">
        <f t="shared" ca="1" si="16"/>
        <v/>
      </c>
      <c r="H179" s="5" t="s">
        <v>282</v>
      </c>
      <c r="I179" s="5" t="s">
        <v>282</v>
      </c>
      <c r="J179" s="5" t="s">
        <v>1</v>
      </c>
      <c r="K179" s="5" t="s">
        <v>1</v>
      </c>
      <c r="L179" s="5" t="s">
        <v>1</v>
      </c>
      <c r="M179" s="5" t="s">
        <v>1</v>
      </c>
      <c r="N179" s="5" t="s">
        <v>1</v>
      </c>
      <c r="R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3"/>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 ca="1">IF(OR(H179="",VLOOKUP(H$1,Services!$A$1:$B$22,2,0)="Exclude"),"",IF($D179=1,IF(OR(price_limit="",price_limit="No Limit"),IF(H179="Yes",1,2),IF(SUMIFS(WhatIf!$G:$G,WhatIf!$A:$A,H$1,WhatIf!$B:$B,H179)&lt;=price_limit,IF(H179="Yes",1,2),"")),""))</f>
        <v/>
      </c>
      <c r="AX179" s="67" t="str">
        <f ca="1">IF(OR(I179="",VLOOKUP(I$1,Services!$A$1:$B$22,2,0)="Exclude"),"",IF($D179=1,IF(OR(price_limit="",price_limit="No Limit"),IF(I179="Yes",1,2),IF(SUMIFS(WhatIf!$G:$G,WhatIf!$A:$A,I$1,WhatIf!$B:$B,I179)&lt;=price_limit,IF(I179="Yes",1,2),"")),""))</f>
        <v/>
      </c>
      <c r="AY179" s="67" t="str">
        <f ca="1">IF(OR(J179="",VLOOKUP(J$1,Services!$A$1:$B$22,2,0)="Exclude"),"",IF($D179=1,IF(OR(price_limit="",price_limit="No Limit"),IF(J179="Yes",1,2),IF(SUMIFS(WhatIf!$G:$G,WhatIf!$A:$A,J$1,WhatIf!$B:$B,J179)&lt;=price_limit,IF(J179="Yes",1,2),"")),""))</f>
        <v/>
      </c>
      <c r="AZ179" s="67" t="str">
        <f ca="1">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4"/>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12.45" customHeight="1" x14ac:dyDescent="0.3">
      <c r="A180" s="19" t="s">
        <v>708</v>
      </c>
      <c r="B180" s="4" t="s">
        <v>707</v>
      </c>
      <c r="C180" s="4" t="s">
        <v>207</v>
      </c>
      <c r="D180" s="3" t="str">
        <f t="shared" ca="1" si="16"/>
        <v/>
      </c>
      <c r="R180" s="5" t="s">
        <v>924</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3"/>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4"/>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24.9" x14ac:dyDescent="0.3">
      <c r="A181" s="19" t="s">
        <v>168</v>
      </c>
      <c r="B181" s="4" t="s">
        <v>116</v>
      </c>
      <c r="C181" s="4" t="s">
        <v>280</v>
      </c>
      <c r="D181" s="3" t="str">
        <f t="shared" ca="1" si="16"/>
        <v/>
      </c>
      <c r="E181" s="5" t="s">
        <v>1</v>
      </c>
      <c r="F181" s="5" t="s">
        <v>496</v>
      </c>
      <c r="G181" s="5" t="s">
        <v>496</v>
      </c>
      <c r="K181" s="5" t="s">
        <v>1</v>
      </c>
      <c r="L181" s="5" t="s">
        <v>1</v>
      </c>
      <c r="M181" s="5" t="s">
        <v>1</v>
      </c>
      <c r="R181" s="6" t="s">
        <v>807</v>
      </c>
      <c r="T181" s="5" t="s">
        <v>244</v>
      </c>
      <c r="U181" s="5" t="s">
        <v>1</v>
      </c>
      <c r="V181" s="5" t="s">
        <v>1</v>
      </c>
      <c r="X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3"/>
        <v/>
      </c>
      <c r="AT181" s="67" t="str">
        <f ca="1">IF(OR(E181="",VLOOKUP(E$1,Services!$A$1:$B$22,2,0)="Exclude"),"",IF($D181=1,IF(OR(price_limit="",price_limit="No Limit"),IF(E181="Yes",1,2),IF(SUMIFS(WhatIf!$G:$G,WhatIf!$A:$A,E$1,WhatIf!$B:$B,E181)&lt;=price_limit,IF(E181="Yes",1,2),"")),""))</f>
        <v/>
      </c>
      <c r="AU181" s="67" t="str">
        <f ca="1">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 ca="1">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 ca="1">IF(OR(T181="",VLOOKUP(T$1,Services!$A$1:$B$22,2,0)="Exclude"),"",IF($D181=1,IF(OR(price_limit="",price_limit="No Limit"),IF(T181="Yes",1,2),IF(SUMIFS(WhatIf!$G:$G,WhatIf!$A:$A,T$1,WhatIf!$B:$B,T181)&lt;=price_limit,IF(T181="Yes",1,2),"")),""))</f>
        <v/>
      </c>
      <c r="BJ181" s="67" t="str">
        <f ca="1">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 ca="1">IF(OR(X181="",VLOOKUP(X$1,Services!$A$1:$B$22,2,0)="Exclude"),"",IF($D181=1,IF(OR(price_limit="",price_limit="No Limit"),IF(X181="Yes",1,2),IF(SUMIFS(WhatIf!$G:$G,WhatIf!$A:$A,X$1,WhatIf!$B:$B,X181)&lt;=price_limit,IF(X181="Yes",1,2),"")),""))</f>
        <v/>
      </c>
      <c r="BN181" s="3">
        <f t="shared" si="14"/>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37.299999999999997" x14ac:dyDescent="0.3">
      <c r="A182" s="19" t="s">
        <v>722</v>
      </c>
      <c r="B182" s="4" t="s">
        <v>721</v>
      </c>
      <c r="C182" s="4" t="s">
        <v>443</v>
      </c>
      <c r="D182" s="3" t="str">
        <f t="shared" ca="1" si="16"/>
        <v/>
      </c>
      <c r="F182" s="5" t="s">
        <v>721</v>
      </c>
      <c r="G182" s="5" t="s">
        <v>721</v>
      </c>
      <c r="O182" s="6"/>
      <c r="P182" s="6"/>
      <c r="Q182" s="6"/>
      <c r="R182" s="6"/>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3"/>
        <v/>
      </c>
      <c r="AT182" s="67" t="str">
        <f>IF(OR(E182="",VLOOKUP(E$1,Services!$A$1:$B$22,2,0)="Exclude"),"",IF($D182=1,IF(OR(price_limit="",price_limit="No Limit"),IF(E182="Yes",1,2),IF(SUMIFS(WhatIf!$G:$G,WhatIf!$A:$A,E$1,WhatIf!$B:$B,E182)&lt;=price_limit,IF(E182="Yes",1,2),"")),""))</f>
        <v/>
      </c>
      <c r="AU182" s="67" t="str">
        <f ca="1">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4"/>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x14ac:dyDescent="0.3">
      <c r="A183" s="19" t="s">
        <v>906</v>
      </c>
      <c r="C183" s="4" t="s">
        <v>280</v>
      </c>
      <c r="D183" s="3" t="str">
        <f t="shared" ca="1" si="16"/>
        <v/>
      </c>
      <c r="R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3"/>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4"/>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x14ac:dyDescent="0.3">
      <c r="A184" s="19" t="s">
        <v>375</v>
      </c>
      <c r="B184" s="4" t="s">
        <v>395</v>
      </c>
      <c r="C184" s="4" t="s">
        <v>207</v>
      </c>
      <c r="D184" s="3" t="str">
        <f t="shared" ca="1" si="16"/>
        <v/>
      </c>
      <c r="H184" s="6"/>
      <c r="I184" s="6"/>
      <c r="O184" s="6"/>
      <c r="P184" s="6"/>
      <c r="Q184" s="6" t="s">
        <v>306</v>
      </c>
      <c r="R184" s="6" t="s">
        <v>807</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3"/>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4"/>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12.45" customHeight="1" x14ac:dyDescent="0.3">
      <c r="A185" s="19" t="s">
        <v>40</v>
      </c>
      <c r="B185" s="4" t="s">
        <v>784</v>
      </c>
      <c r="C185" s="4" t="s">
        <v>207</v>
      </c>
      <c r="D185" s="3" t="str">
        <f t="shared" ca="1" si="16"/>
        <v/>
      </c>
      <c r="F185" s="5" t="s">
        <v>495</v>
      </c>
      <c r="G185" s="5" t="s">
        <v>495</v>
      </c>
      <c r="H185" s="6"/>
      <c r="I185" s="6" t="s">
        <v>1</v>
      </c>
      <c r="L185" s="5" t="s">
        <v>1</v>
      </c>
      <c r="M185" s="5" t="s">
        <v>1</v>
      </c>
      <c r="O185" s="6" t="s">
        <v>1</v>
      </c>
      <c r="P185" s="6" t="s">
        <v>1</v>
      </c>
      <c r="Q185" s="6" t="s">
        <v>305</v>
      </c>
      <c r="R185" s="6"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3"/>
        <v/>
      </c>
      <c r="AT185" s="67" t="str">
        <f>IF(OR(E185="",VLOOKUP(E$1,Services!$A$1:$B$22,2,0)="Exclude"),"",IF($D185=1,IF(OR(price_limit="",price_limit="No Limit"),IF(E185="Yes",1,2),IF(SUMIFS(WhatIf!$G:$G,WhatIf!$A:$A,E$1,WhatIf!$B:$B,E185)&lt;=price_limit,IF(E185="Yes",1,2),"")),""))</f>
        <v/>
      </c>
      <c r="AU185" s="67" t="str">
        <f ca="1">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 ca="1">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 ca="1">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 ca="1">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4"/>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262</v>
      </c>
      <c r="B186" s="4" t="s">
        <v>387</v>
      </c>
      <c r="C186" s="4" t="s">
        <v>207</v>
      </c>
      <c r="D186" s="3" t="str">
        <f t="shared" ca="1" si="16"/>
        <v/>
      </c>
      <c r="H186" s="5" t="s">
        <v>487</v>
      </c>
      <c r="I186" s="5" t="s">
        <v>487</v>
      </c>
      <c r="J186" s="5" t="s">
        <v>487</v>
      </c>
      <c r="K186" s="5" t="s">
        <v>487</v>
      </c>
      <c r="L186" s="5" t="s">
        <v>487</v>
      </c>
      <c r="M186" s="5" t="s">
        <v>487</v>
      </c>
      <c r="N186" s="5" t="s">
        <v>1</v>
      </c>
      <c r="R186" s="5" t="s">
        <v>924</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3"/>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 ca="1">IF(OR(I186="",VLOOKUP(I$1,Services!$A$1:$B$22,2,0)="Exclude"),"",IF($D186=1,IF(OR(price_limit="",price_limit="No Limit"),IF(I186="Yes",1,2),IF(SUMIFS(WhatIf!$G:$G,WhatIf!$A:$A,I$1,WhatIf!$B:$B,I186)&lt;=price_limit,IF(I186="Yes",1,2),"")),""))</f>
        <v/>
      </c>
      <c r="AY186" s="67" t="str">
        <f ca="1">IF(OR(J186="",VLOOKUP(J$1,Services!$A$1:$B$22,2,0)="Exclude"),"",IF($D186=1,IF(OR(price_limit="",price_limit="No Limit"),IF(J186="Yes",1,2),IF(SUMIFS(WhatIf!$G:$G,WhatIf!$A:$A,J$1,WhatIf!$B:$B,J186)&lt;=price_limit,IF(J186="Yes",1,2),"")),""))</f>
        <v/>
      </c>
      <c r="AZ186" s="67" t="str">
        <f ca="1">IF(OR(K186="",VLOOKUP(K$1,Services!$A$1:$B$22,2,0)="Exclude"),"",IF($D186=1,IF(OR(price_limit="",price_limit="No Limit"),IF(K186="Yes",1,2),IF(SUMIFS(WhatIf!$G:$G,WhatIf!$A:$A,K$1,WhatIf!$B:$B,K186)&lt;=price_limit,IF(K186="Yes",1,2),"")),""))</f>
        <v/>
      </c>
      <c r="BA186" s="67" t="str">
        <f ca="1">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4"/>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37.299999999999997" customHeight="1" x14ac:dyDescent="0.3">
      <c r="A187" s="19" t="s">
        <v>376</v>
      </c>
      <c r="B187" s="4" t="s">
        <v>237</v>
      </c>
      <c r="C187" s="4" t="s">
        <v>207</v>
      </c>
      <c r="D187" s="3" t="str">
        <f t="shared" ca="1" si="16"/>
        <v/>
      </c>
      <c r="R187" s="5" t="s">
        <v>924</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3"/>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4"/>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910</v>
      </c>
      <c r="B188" s="4" t="s">
        <v>912</v>
      </c>
      <c r="C188" s="4" t="s">
        <v>280</v>
      </c>
      <c r="D188" s="3" t="str">
        <f t="shared" ca="1" si="16"/>
        <v/>
      </c>
      <c r="E188" s="5" t="s">
        <v>1</v>
      </c>
      <c r="F188" s="5" t="s">
        <v>501</v>
      </c>
      <c r="G188" s="5" t="s">
        <v>501</v>
      </c>
      <c r="L188" s="5" t="s">
        <v>1</v>
      </c>
      <c r="M188" s="5" t="s">
        <v>1</v>
      </c>
      <c r="N188" s="5" t="s">
        <v>1</v>
      </c>
      <c r="R188" s="5" t="s">
        <v>807</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3"/>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 ca="1">IF(OR(L188="",VLOOKUP(L$1,Services!$A$1:$B$22,2,0)="Exclude"),"",IF($D188=1,IF(OR(price_limit="",price_limit="No Limit"),IF(L188="Yes",1,2),IF(SUMIFS(WhatIf!$G:$G,WhatIf!$A:$A,L$1,WhatIf!$B:$B,L188)&lt;=price_limit,IF(L188="Yes",1,2),"")),""))</f>
        <v/>
      </c>
      <c r="BB188" s="67" t="str">
        <f ca="1">IF(OR(M188="",VLOOKUP(M$1,Services!$A$1:$B$22,2,0)="Exclude"),"",IF($D188=1,IF(OR(price_limit="",price_limit="No Limit"),IF(M188="Yes",1,2),IF(SUMIFS(WhatIf!$G:$G,WhatIf!$A:$A,M$1,WhatIf!$B:$B,M188)&lt;=price_limit,IF(M188="Yes",1,2),"")),""))</f>
        <v/>
      </c>
      <c r="BC188" s="67" t="str">
        <f ca="1">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4"/>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x14ac:dyDescent="0.3">
      <c r="A189" s="19" t="s">
        <v>509</v>
      </c>
      <c r="C189" s="4" t="s">
        <v>450</v>
      </c>
      <c r="D189" s="3" t="str">
        <f t="shared" ca="1" si="16"/>
        <v/>
      </c>
      <c r="F189" s="5" t="s">
        <v>509</v>
      </c>
      <c r="G189" s="5" t="s">
        <v>509</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3"/>
        <v/>
      </c>
      <c r="AT189" s="67" t="str">
        <f>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4"/>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3.3" customHeight="1" x14ac:dyDescent="0.3">
      <c r="A190" s="19" t="s">
        <v>178</v>
      </c>
      <c r="B190" s="4" t="s">
        <v>117</v>
      </c>
      <c r="C190" s="4" t="s">
        <v>443</v>
      </c>
      <c r="D190" s="3" t="str">
        <f t="shared" ca="1" si="16"/>
        <v/>
      </c>
      <c r="E190" s="5" t="s">
        <v>1</v>
      </c>
      <c r="F190" s="5" t="s">
        <v>499</v>
      </c>
      <c r="G190" s="5" t="s">
        <v>499</v>
      </c>
      <c r="H190" s="5" t="s">
        <v>1</v>
      </c>
      <c r="I190" s="5" t="s">
        <v>1</v>
      </c>
      <c r="J190" s="5" t="s">
        <v>1</v>
      </c>
      <c r="K190" s="5" t="s">
        <v>1</v>
      </c>
      <c r="L190" s="5" t="s">
        <v>1</v>
      </c>
      <c r="M190" s="5" t="s">
        <v>1</v>
      </c>
      <c r="O190" s="6"/>
      <c r="P190" s="6"/>
      <c r="Q190" s="6" t="s">
        <v>305</v>
      </c>
      <c r="R190" s="6" t="s">
        <v>1</v>
      </c>
      <c r="S190" s="5" t="s">
        <v>1</v>
      </c>
      <c r="U190" s="5" t="s">
        <v>1</v>
      </c>
      <c r="V190" s="5" t="s">
        <v>1</v>
      </c>
      <c r="X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3"/>
        <v/>
      </c>
      <c r="AT190" s="67" t="str">
        <f ca="1">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 ca="1">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 ca="1">IF(OR(U190="",VLOOKUP(U$1,Services!$A$1:$B$22,2,0)="Exclude"),"",IF($D190=1,IF(OR(price_limit="",price_limit="No Limit"),IF(U190="Yes",1,2),IF(SUMIFS(WhatIf!$G:$G,WhatIf!$A:$A,U$1,WhatIf!$B:$B,U190)&lt;=price_limit,IF(U190="Yes",1,2),"")),""))</f>
        <v/>
      </c>
      <c r="BK190" s="67" t="str">
        <f ca="1">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 ca="1">IF(OR(X190="",VLOOKUP(X$1,Services!$A$1:$B$22,2,0)="Exclude"),"",IF($D190=1,IF(OR(price_limit="",price_limit="No Limit"),IF(X190="Yes",1,2),IF(SUMIFS(WhatIf!$G:$G,WhatIf!$A:$A,X$1,WhatIf!$B:$B,X190)&lt;=price_limit,IF(X190="Yes",1,2),"")),""))</f>
        <v/>
      </c>
      <c r="BN190" s="3">
        <f t="shared" si="14"/>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24.9" x14ac:dyDescent="0.3">
      <c r="A191" s="19" t="s">
        <v>118</v>
      </c>
      <c r="B191" s="4" t="s">
        <v>237</v>
      </c>
      <c r="C191" s="4" t="s">
        <v>443</v>
      </c>
      <c r="D191" s="3" t="str">
        <f t="shared" ca="1" si="16"/>
        <v/>
      </c>
      <c r="E191" s="5" t="s">
        <v>1</v>
      </c>
      <c r="F191" s="5" t="s">
        <v>499</v>
      </c>
      <c r="G191" s="5" t="s">
        <v>499</v>
      </c>
      <c r="Q191" s="5" t="s">
        <v>306</v>
      </c>
      <c r="R191" s="5" t="s">
        <v>1</v>
      </c>
      <c r="U191" s="5" t="s">
        <v>1</v>
      </c>
      <c r="V191" s="5" t="s">
        <v>1</v>
      </c>
      <c r="X191" s="5"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3"/>
        <v/>
      </c>
      <c r="AT191" s="67" t="str">
        <f ca="1">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 ca="1">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 ca="1">IF(OR(U191="",VLOOKUP(U$1,Services!$A$1:$B$22,2,0)="Exclude"),"",IF($D191=1,IF(OR(price_limit="",price_limit="No Limit"),IF(U191="Yes",1,2),IF(SUMIFS(WhatIf!$G:$G,WhatIf!$A:$A,U$1,WhatIf!$B:$B,U191)&lt;=price_limit,IF(U191="Yes",1,2),"")),""))</f>
        <v/>
      </c>
      <c r="BK191" s="67" t="str">
        <f ca="1">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 ca="1">IF(OR(X191="",VLOOKUP(X$1,Services!$A$1:$B$22,2,0)="Exclude"),"",IF($D191=1,IF(OR(price_limit="",price_limit="No Limit"),IF(X191="Yes",1,2),IF(SUMIFS(WhatIf!$G:$G,WhatIf!$A:$A,X$1,WhatIf!$B:$B,X191)&lt;=price_limit,IF(X191="Yes",1,2),"")),""))</f>
        <v/>
      </c>
      <c r="BN191" s="3">
        <f t="shared" si="14"/>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119</v>
      </c>
      <c r="B192" s="4" t="s">
        <v>235</v>
      </c>
      <c r="C192" s="4" t="s">
        <v>443</v>
      </c>
      <c r="D192" s="3" t="str">
        <f t="shared" ca="1" si="16"/>
        <v/>
      </c>
      <c r="E192" s="5" t="s">
        <v>1</v>
      </c>
      <c r="F192" s="5" t="s">
        <v>499</v>
      </c>
      <c r="G192" s="5" t="s">
        <v>499</v>
      </c>
      <c r="J192" s="5" t="s">
        <v>1</v>
      </c>
      <c r="Q192" s="5" t="s">
        <v>306</v>
      </c>
      <c r="R192" s="5" t="s">
        <v>1</v>
      </c>
      <c r="S192" s="5" t="s">
        <v>1</v>
      </c>
      <c r="U192" s="5" t="s">
        <v>1</v>
      </c>
      <c r="V192" s="5" t="s">
        <v>1</v>
      </c>
      <c r="X192" s="5" t="s">
        <v>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3"/>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 ca="1">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 ca="1">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 ca="1">IF(OR(U192="",VLOOKUP(U$1,Services!$A$1:$B$22,2,0)="Exclude"),"",IF($D192=1,IF(OR(price_limit="",price_limit="No Limit"),IF(U192="Yes",1,2),IF(SUMIFS(WhatIf!$G:$G,WhatIf!$A:$A,U$1,WhatIf!$B:$B,U192)&lt;=price_limit,IF(U192="Yes",1,2),"")),""))</f>
        <v/>
      </c>
      <c r="BK192" s="67" t="str">
        <f ca="1">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 ca="1">IF(OR(X192="",VLOOKUP(X$1,Services!$A$1:$B$22,2,0)="Exclude"),"",IF($D192=1,IF(OR(price_limit="",price_limit="No Limit"),IF(X192="Yes",1,2),IF(SUMIFS(WhatIf!$G:$G,WhatIf!$A:$A,X$1,WhatIf!$B:$B,X192)&lt;=price_limit,IF(X192="Yes",1,2),"")),""))</f>
        <v/>
      </c>
      <c r="BN192" s="3">
        <f t="shared" si="14"/>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12.45" customHeight="1" x14ac:dyDescent="0.3">
      <c r="A193" s="19" t="s">
        <v>706</v>
      </c>
      <c r="C193" s="4" t="s">
        <v>443</v>
      </c>
      <c r="D193" s="3" t="str">
        <f t="shared" ca="1" si="16"/>
        <v/>
      </c>
      <c r="F193" s="5" t="s">
        <v>706</v>
      </c>
      <c r="G193" s="5" t="s">
        <v>706</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3"/>
        <v/>
      </c>
      <c r="AT193" s="67" t="str">
        <f>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4"/>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x14ac:dyDescent="0.3">
      <c r="A194" s="19" t="s">
        <v>41</v>
      </c>
      <c r="B194" s="4" t="s">
        <v>225</v>
      </c>
      <c r="C194" s="4" t="s">
        <v>446</v>
      </c>
      <c r="D194" s="3" t="str">
        <f t="shared" ca="1" si="16"/>
        <v/>
      </c>
      <c r="F194" s="6"/>
      <c r="G194" s="6"/>
      <c r="H194" s="12" t="s">
        <v>1</v>
      </c>
      <c r="I194" s="12" t="s">
        <v>1</v>
      </c>
      <c r="O194" s="6"/>
      <c r="P194" s="6" t="s">
        <v>41</v>
      </c>
      <c r="Q194" s="6" t="s">
        <v>41</v>
      </c>
      <c r="R194" s="6"/>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7">IF(SUM(Y194:AR194)&gt;0,1,"")</f>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 ca="1">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 ca="1">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18">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245</v>
      </c>
      <c r="B195" s="4" t="s">
        <v>237</v>
      </c>
      <c r="C195" s="4" t="s">
        <v>446</v>
      </c>
      <c r="D195" s="3" t="str">
        <f t="shared" ca="1" si="16"/>
        <v/>
      </c>
      <c r="F195" s="6"/>
      <c r="G195" s="6"/>
      <c r="H195" s="12"/>
      <c r="I195" s="12"/>
      <c r="O195" s="6"/>
      <c r="P195" s="6"/>
      <c r="Q195" s="12" t="s">
        <v>245</v>
      </c>
      <c r="R195" s="6"/>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7"/>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8"/>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x14ac:dyDescent="0.3">
      <c r="A196" s="19" t="s">
        <v>483</v>
      </c>
      <c r="B196" s="4" t="s">
        <v>237</v>
      </c>
      <c r="C196" s="4" t="s">
        <v>446</v>
      </c>
      <c r="D196" s="3" t="str">
        <f t="shared" ca="1" si="16"/>
        <v/>
      </c>
      <c r="H196" s="5" t="s">
        <v>1</v>
      </c>
      <c r="I196" s="5" t="s">
        <v>1</v>
      </c>
      <c r="S196" s="5" t="s">
        <v>41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7"/>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 ca="1">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18"/>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x14ac:dyDescent="0.3">
      <c r="A197" s="19" t="s">
        <v>484</v>
      </c>
      <c r="B197" s="4" t="s">
        <v>237</v>
      </c>
      <c r="C197" s="4" t="s">
        <v>446</v>
      </c>
      <c r="D197" s="3" t="str">
        <f t="shared" ca="1" si="16"/>
        <v/>
      </c>
      <c r="H197" s="5" t="s">
        <v>1</v>
      </c>
      <c r="I197" s="5" t="s">
        <v>1</v>
      </c>
      <c r="S197" s="5" t="s">
        <v>41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7"/>
        <v/>
      </c>
      <c r="AT197" s="67" t="str">
        <f>IF(OR(E197="",VLOOKUP(E$1,Services!$A$1:$B$22,2,0)="Exclude"),"",IF($D197=1,IF(OR(price_limit="",price_limit="No Limit"),IF(E197="Yes",1,2),IF(SUMIFS(WhatIf!$G:$G,WhatIf!$A:$A,E$1,WhatIf!$B:$B,E197)&lt;=price_limit,IF(E197="Yes",1,2),"")),""))</f>
        <v/>
      </c>
      <c r="AU197" s="67" t="str">
        <f>IF(OR(F197="",VLOOKUP(F$1,Services!$A$1:$B$22,2,0)="Exclude"),"",IF($D197=1,IF(OR(price_limit="",price_limit="No Limit"),IF(F197="Yes",1,2),IF(SUMIFS(WhatIf!$G:$G,WhatIf!$A:$A,F$1,WhatIf!$B:$B,F197)&lt;=price_limit,IF(F197="Yes",1,2),"")),""))</f>
        <v/>
      </c>
      <c r="AV197" s="67" t="str">
        <f>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 ca="1">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 ca="1">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18"/>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392</v>
      </c>
      <c r="B198" s="4" t="s">
        <v>237</v>
      </c>
      <c r="C198" s="4" t="s">
        <v>445</v>
      </c>
      <c r="D198" s="3" t="str">
        <f t="shared" ca="1" si="16"/>
        <v/>
      </c>
      <c r="F198" s="5" t="s">
        <v>500</v>
      </c>
      <c r="G198" s="5" t="s">
        <v>500</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7"/>
        <v/>
      </c>
      <c r="AT198" s="67" t="str">
        <f>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 ca="1">IF(OR(X198="",VLOOKUP(X$1,Services!$A$1:$B$22,2,0)="Exclude"),"",IF($D198=1,IF(OR(price_limit="",price_limit="No Limit"),IF(X198="Yes",1,2),IF(SUMIFS(WhatIf!$G:$G,WhatIf!$A:$A,X$1,WhatIf!$B:$B,X198)&lt;=price_limit,IF(X198="Yes",1,2),"")),""))</f>
        <v/>
      </c>
      <c r="BN198" s="3">
        <f t="shared" si="18"/>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3">
      <c r="A199" s="19" t="s">
        <v>510</v>
      </c>
      <c r="C199" s="4" t="s">
        <v>198</v>
      </c>
      <c r="D199" s="3" t="str">
        <f t="shared" ca="1" si="16"/>
        <v/>
      </c>
      <c r="F199" s="5" t="s">
        <v>510</v>
      </c>
      <c r="G199" s="5" t="s">
        <v>510</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7"/>
        <v/>
      </c>
      <c r="AT199" s="67" t="str">
        <f>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IF(OR(M199="",VLOOKUP(M$1,Services!$A$1:$B$22,2,0)="Exclude"),"",IF($D199=1,IF(OR(price_limit="",price_limit="No Limit"),IF(M199="Yes",1,2),IF(SUMIFS(WhatIf!$G:$G,WhatIf!$A:$A,M$1,WhatIf!$B:$B,M199)&lt;=price_limit,IF(M199="Yes",1,2),"")),""))</f>
        <v/>
      </c>
      <c r="BC199" s="67" t="str">
        <f>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8"/>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42</v>
      </c>
      <c r="B200" s="4" t="s">
        <v>237</v>
      </c>
      <c r="C200" s="4" t="s">
        <v>198</v>
      </c>
      <c r="D200" s="3" t="str">
        <f t="shared" ca="1" si="16"/>
        <v/>
      </c>
      <c r="E200" s="5" t="s">
        <v>1</v>
      </c>
      <c r="F200" s="5" t="s">
        <v>1</v>
      </c>
      <c r="G200" s="5" t="s">
        <v>1</v>
      </c>
      <c r="J200" s="5" t="s">
        <v>1</v>
      </c>
      <c r="K200" s="5" t="s">
        <v>1</v>
      </c>
      <c r="L200" s="5" t="s">
        <v>1</v>
      </c>
      <c r="M200" s="5" t="s">
        <v>1</v>
      </c>
      <c r="O200" s="6" t="s">
        <v>1</v>
      </c>
      <c r="P200" s="6" t="s">
        <v>1</v>
      </c>
      <c r="Q200" s="6" t="s">
        <v>1</v>
      </c>
      <c r="R200" s="6" t="s">
        <v>1</v>
      </c>
      <c r="S200" s="5" t="s">
        <v>1</v>
      </c>
      <c r="V200" s="5" t="s">
        <v>1</v>
      </c>
      <c r="X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7"/>
        <v/>
      </c>
      <c r="AT200" s="67" t="str">
        <f ca="1">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 ca="1">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 ca="1">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 ca="1">IF(OR(R200="",VLOOKUP(R$1,Services!$A$1:$B$22,2,0)="Exclude"),"",IF($D200=1,IF(OR(price_limit="",price_limit="No Limit"),IF(R200="Yes",1,2),IF(SUMIFS(WhatIf!$G:$G,WhatIf!$A:$A,R$1,WhatIf!$B:$B,R200)&lt;=price_limit,IF(R200="Yes",1,2),"")),""))</f>
        <v/>
      </c>
      <c r="BH200" s="67" t="str">
        <f ca="1">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 ca="1">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 ca="1">IF(OR(X200="",VLOOKUP(X$1,Services!$A$1:$B$22,2,0)="Exclude"),"",IF($D200=1,IF(OR(price_limit="",price_limit="No Limit"),IF(X200="Yes",1,2),IF(SUMIFS(WhatIf!$G:$G,WhatIf!$A:$A,X$1,WhatIf!$B:$B,X200)&lt;=price_limit,IF(X200="Yes",1,2),"")),""))</f>
        <v/>
      </c>
      <c r="BN200" s="3">
        <f t="shared" si="18"/>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37.299999999999997" x14ac:dyDescent="0.3">
      <c r="A201" s="19" t="s">
        <v>43</v>
      </c>
      <c r="B201" s="4" t="s">
        <v>296</v>
      </c>
      <c r="C201" s="4" t="s">
        <v>280</v>
      </c>
      <c r="D201" s="3" t="str">
        <f t="shared" ca="1" si="16"/>
        <v/>
      </c>
      <c r="E201" s="5" t="s">
        <v>1</v>
      </c>
      <c r="F201" s="5" t="s">
        <v>1</v>
      </c>
      <c r="G201" s="5" t="s">
        <v>1</v>
      </c>
      <c r="J201" s="5" t="s">
        <v>1</v>
      </c>
      <c r="K201" s="5" t="s">
        <v>1</v>
      </c>
      <c r="L201" s="5" t="s">
        <v>1</v>
      </c>
      <c r="M201" s="5" t="s">
        <v>1</v>
      </c>
      <c r="N201" s="5" t="s">
        <v>1</v>
      </c>
      <c r="O201" s="6"/>
      <c r="P201" s="6" t="s">
        <v>1</v>
      </c>
      <c r="Q201" s="6"/>
      <c r="R201" s="6" t="s">
        <v>1</v>
      </c>
      <c r="S201" s="5" t="s">
        <v>1</v>
      </c>
      <c r="V201" s="5" t="s">
        <v>1</v>
      </c>
      <c r="X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7"/>
        <v/>
      </c>
      <c r="AT201" s="67" t="str">
        <f ca="1">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IF(OR(O201="",VLOOKUP(O$1,Services!$A$1:$B$22,2,0)="Exclude"),"",IF($D201=1,IF(OR(price_limit="",price_limit="No Limit"),IF(O201="Yes",1,2),IF(SUMIFS(WhatIf!$G:$G,WhatIf!$A:$A,O$1,WhatIf!$B:$B,O201)&lt;=price_limit,IF(O201="Yes",1,2),"")),""))</f>
        <v/>
      </c>
      <c r="BE201" s="67" t="str">
        <f ca="1">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 ca="1">IF(OR(R201="",VLOOKUP(R$1,Services!$A$1:$B$22,2,0)="Exclude"),"",IF($D201=1,IF(OR(price_limit="",price_limit="No Limit"),IF(R201="Yes",1,2),IF(SUMIFS(WhatIf!$G:$G,WhatIf!$A:$A,R$1,WhatIf!$B:$B,R201)&lt;=price_limit,IF(R201="Yes",1,2),"")),""))</f>
        <v/>
      </c>
      <c r="BH201" s="67" t="str">
        <f ca="1">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 ca="1">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 ca="1">IF(OR(X201="",VLOOKUP(X$1,Services!$A$1:$B$22,2,0)="Exclude"),"",IF($D201=1,IF(OR(price_limit="",price_limit="No Limit"),IF(X201="Yes",1,2),IF(SUMIFS(WhatIf!$G:$G,WhatIf!$A:$A,X$1,WhatIf!$B:$B,X201)&lt;=price_limit,IF(X201="Yes",1,2),"")),""))</f>
        <v/>
      </c>
      <c r="BN201" s="3">
        <f t="shared" si="18"/>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4">
      <c r="A202" s="19" t="s">
        <v>263</v>
      </c>
      <c r="B202" s="4" t="s">
        <v>333</v>
      </c>
      <c r="C202" s="4" t="s">
        <v>206</v>
      </c>
      <c r="D202" s="3" t="str">
        <f t="shared" ca="1" si="16"/>
        <v/>
      </c>
      <c r="F202" s="5" t="s">
        <v>793</v>
      </c>
      <c r="G202" s="5" t="s">
        <v>793</v>
      </c>
      <c r="H202" s="5" t="s">
        <v>282</v>
      </c>
      <c r="I202" s="5" t="s">
        <v>282</v>
      </c>
      <c r="J202" s="5" t="s">
        <v>282</v>
      </c>
      <c r="K202" s="5" t="s">
        <v>282</v>
      </c>
      <c r="L202" s="5" t="s">
        <v>282</v>
      </c>
      <c r="M202" s="5" t="s">
        <v>282</v>
      </c>
      <c r="N202" s="5" t="s">
        <v>1</v>
      </c>
      <c r="P202" s="9" t="s">
        <v>282</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7"/>
        <v/>
      </c>
      <c r="AT202" s="67" t="str">
        <f>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8"/>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264</v>
      </c>
      <c r="B203" s="4" t="s">
        <v>237</v>
      </c>
      <c r="C203" s="4" t="s">
        <v>206</v>
      </c>
      <c r="D203" s="3" t="str">
        <f t="shared" ca="1" si="16"/>
        <v/>
      </c>
      <c r="H203" s="5" t="s">
        <v>282</v>
      </c>
      <c r="I203" s="5" t="s">
        <v>282</v>
      </c>
      <c r="J203" s="5" t="s">
        <v>282</v>
      </c>
      <c r="K203" s="5" t="s">
        <v>282</v>
      </c>
      <c r="L203" s="5" t="s">
        <v>282</v>
      </c>
      <c r="M203" s="5" t="s">
        <v>282</v>
      </c>
      <c r="N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7"/>
        <v/>
      </c>
      <c r="AT203" s="67" t="str">
        <f>IF(OR(E203="",VLOOKUP(E$1,Services!$A$1:$B$22,2,0)="Exclude"),"",IF($D203=1,IF(OR(price_limit="",price_limit="No Limit"),IF(E203="Yes",1,2),IF(SUMIFS(WhatIf!$G:$G,WhatIf!$A:$A,E$1,WhatIf!$B:$B,E203)&lt;=price_limit,IF(E203="Yes",1,2),"")),""))</f>
        <v/>
      </c>
      <c r="AU203" s="67" t="str">
        <f>IF(OR(F203="",VLOOKUP(F$1,Services!$A$1:$B$22,2,0)="Exclude"),"",IF($D203=1,IF(OR(price_limit="",price_limit="No Limit"),IF(F203="Yes",1,2),IF(SUMIFS(WhatIf!$G:$G,WhatIf!$A:$A,F$1,WhatIf!$B:$B,F203)&lt;=price_limit,IF(F203="Yes",1,2),"")),""))</f>
        <v/>
      </c>
      <c r="AV203" s="67" t="str">
        <f>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8"/>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750</v>
      </c>
      <c r="C204" s="4" t="s">
        <v>207</v>
      </c>
      <c r="D204" s="3" t="str">
        <f t="shared" ca="1" si="16"/>
        <v/>
      </c>
      <c r="Q204" s="5" t="s">
        <v>754</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7"/>
        <v/>
      </c>
      <c r="AT204" s="67" t="str">
        <f>IF(OR(E204="",VLOOKUP(E$1,Services!$A$1:$B$22,2,0)="Exclude"),"",IF($D204=1,IF(OR(price_limit="",price_limit="No Limit"),IF(E204="Yes",1,2),IF(SUMIFS(WhatIf!$G:$G,WhatIf!$A:$A,E$1,WhatIf!$B:$B,E204)&lt;=price_limit,IF(E204="Yes",1,2),"")),""))</f>
        <v/>
      </c>
      <c r="AU204" s="67" t="str">
        <f>IF(OR(F204="",VLOOKUP(F$1,Services!$A$1:$B$22,2,0)="Exclude"),"",IF($D204=1,IF(OR(price_limit="",price_limit="No Limit"),IF(F204="Yes",1,2),IF(SUMIFS(WhatIf!$G:$G,WhatIf!$A:$A,F$1,WhatIf!$B:$B,F204)&lt;=price_limit,IF(F204="Yes",1,2),"")),""))</f>
        <v/>
      </c>
      <c r="AV204" s="67" t="str">
        <f>IF(OR(G204="",VLOOKUP(G$1,Services!$A$1:$B$22,2,0)="Exclude"),"",IF($D204=1,IF(OR(price_limit="",price_limit="No Limit"),IF(G204="Yes",1,2),IF(SUMIFS(WhatIf!$G:$G,WhatIf!$A:$A,G$1,WhatIf!$B:$B,G204)&lt;=price_limit,IF(G204="Yes",1,2),"")),""))</f>
        <v/>
      </c>
      <c r="AW204" s="67" t="str">
        <f>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18"/>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44</v>
      </c>
      <c r="B205" s="4" t="s">
        <v>237</v>
      </c>
      <c r="C205" s="4" t="s">
        <v>214</v>
      </c>
      <c r="D205" s="3" t="str">
        <f t="shared" ca="1" si="16"/>
        <v/>
      </c>
      <c r="F205" s="5" t="s">
        <v>498</v>
      </c>
      <c r="G205" s="5" t="s">
        <v>1</v>
      </c>
      <c r="H205" s="5" t="s">
        <v>1</v>
      </c>
      <c r="I205" s="5" t="s">
        <v>1</v>
      </c>
      <c r="J205" s="5" t="s">
        <v>1</v>
      </c>
      <c r="K205" s="5" t="s">
        <v>1</v>
      </c>
      <c r="L205" s="5" t="s">
        <v>1</v>
      </c>
      <c r="M205" s="5" t="s">
        <v>1</v>
      </c>
      <c r="N205" s="5" t="s">
        <v>1</v>
      </c>
      <c r="O205" s="6" t="s">
        <v>1</v>
      </c>
      <c r="P205" s="6" t="s">
        <v>1</v>
      </c>
      <c r="Q205" s="6" t="s">
        <v>1</v>
      </c>
      <c r="R205" s="6" t="s">
        <v>1</v>
      </c>
      <c r="S205" s="5" t="s">
        <v>1</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7"/>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 ca="1">IF(OR(I205="",VLOOKUP(I$1,Services!$A$1:$B$22,2,0)="Exclude"),"",IF($D205=1,IF(OR(price_limit="",price_limit="No Limit"),IF(I205="Yes",1,2),IF(SUMIFS(WhatIf!$G:$G,WhatIf!$A:$A,I$1,WhatIf!$B:$B,I205)&lt;=price_limit,IF(I205="Yes",1,2),"")),""))</f>
        <v/>
      </c>
      <c r="AY205" s="67" t="str">
        <f ca="1">IF(OR(J205="",VLOOKUP(J$1,Services!$A$1:$B$22,2,0)="Exclude"),"",IF($D205=1,IF(OR(price_limit="",price_limit="No Limit"),IF(J205="Yes",1,2),IF(SUMIFS(WhatIf!$G:$G,WhatIf!$A:$A,J$1,WhatIf!$B:$B,J205)&lt;=price_limit,IF(J205="Yes",1,2),"")),""))</f>
        <v/>
      </c>
      <c r="AZ205" s="67" t="str">
        <f ca="1">IF(OR(K205="",VLOOKUP(K$1,Services!$A$1:$B$22,2,0)="Exclude"),"",IF($D205=1,IF(OR(price_limit="",price_limit="No Limit"),IF(K205="Yes",1,2),IF(SUMIFS(WhatIf!$G:$G,WhatIf!$A:$A,K$1,WhatIf!$B:$B,K205)&lt;=price_limit,IF(K205="Yes",1,2),"")),""))</f>
        <v/>
      </c>
      <c r="BA205" s="67" t="str">
        <f ca="1">IF(OR(L205="",VLOOKUP(L$1,Services!$A$1:$B$22,2,0)="Exclude"),"",IF($D205=1,IF(OR(price_limit="",price_limit="No Limit"),IF(L205="Yes",1,2),IF(SUMIFS(WhatIf!$G:$G,WhatIf!$A:$A,L$1,WhatIf!$B:$B,L205)&lt;=price_limit,IF(L205="Yes",1,2),"")),""))</f>
        <v/>
      </c>
      <c r="BB205" s="67" t="str">
        <f ca="1">IF(OR(M205="",VLOOKUP(M$1,Services!$A$1:$B$22,2,0)="Exclude"),"",IF($D205=1,IF(OR(price_limit="",price_limit="No Limit"),IF(M205="Yes",1,2),IF(SUMIFS(WhatIf!$G:$G,WhatIf!$A:$A,M$1,WhatIf!$B:$B,M205)&lt;=price_limit,IF(M205="Yes",1,2),"")),""))</f>
        <v/>
      </c>
      <c r="BC205" s="67" t="str">
        <f ca="1">IF(OR(N205="",VLOOKUP(N$1,Services!$A$1:$B$22,2,0)="Exclude"),"",IF($D205=1,IF(OR(price_limit="",price_limit="No Limit"),IF(N205="Yes",1,2),IF(SUMIFS(WhatIf!$G:$G,WhatIf!$A:$A,N$1,WhatIf!$B:$B,N205)&lt;=price_limit,IF(N205="Yes",1,2),"")),""))</f>
        <v/>
      </c>
      <c r="BD205" s="67" t="str">
        <f ca="1">IF(OR(O205="",VLOOKUP(O$1,Services!$A$1:$B$22,2,0)="Exclude"),"",IF($D205=1,IF(OR(price_limit="",price_limit="No Limit"),IF(O205="Yes",1,2),IF(SUMIFS(WhatIf!$G:$G,WhatIf!$A:$A,O$1,WhatIf!$B:$B,O205)&lt;=price_limit,IF(O205="Yes",1,2),"")),""))</f>
        <v/>
      </c>
      <c r="BE205" s="67" t="str">
        <f ca="1">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 ca="1">IF(OR(R205="",VLOOKUP(R$1,Services!$A$1:$B$22,2,0)="Exclude"),"",IF($D205=1,IF(OR(price_limit="",price_limit="No Limit"),IF(R205="Yes",1,2),IF(SUMIFS(WhatIf!$G:$G,WhatIf!$A:$A,R$1,WhatIf!$B:$B,R205)&lt;=price_limit,IF(R205="Yes",1,2),"")),""))</f>
        <v/>
      </c>
      <c r="BH205" s="67" t="str">
        <f ca="1">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8"/>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511</v>
      </c>
      <c r="C206" s="4" t="s">
        <v>454</v>
      </c>
      <c r="D206" s="3" t="str">
        <f t="shared" ca="1" si="16"/>
        <v/>
      </c>
      <c r="F206" s="5" t="s">
        <v>511</v>
      </c>
      <c r="G206" s="5" t="s">
        <v>511</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7"/>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8"/>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726</v>
      </c>
      <c r="C207" s="4" t="s">
        <v>198</v>
      </c>
      <c r="D207" s="3" t="str">
        <f t="shared" ca="1" si="16"/>
        <v/>
      </c>
      <c r="T207" s="5" t="s">
        <v>244</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7"/>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 ca="1">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8"/>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37.299999999999997" x14ac:dyDescent="0.3">
      <c r="A208" s="19" t="s">
        <v>857</v>
      </c>
      <c r="C208" s="4" t="s">
        <v>843</v>
      </c>
      <c r="P208" s="5" t="s">
        <v>856</v>
      </c>
      <c r="Y208" s="3" t="str">
        <f>IF(AND($D208=1,ISNUMBER(MATCH(E$1&amp;E208&amp;"x",WhatIf!$H:$H,0))),1,"")</f>
        <v/>
      </c>
      <c r="Z208" s="3" t="str">
        <f>IF(AND($D208=1,ISNUMBER(MATCH(F$1&amp;F208&amp;"x",WhatIf!$H:$H,0))),1,"")</f>
        <v/>
      </c>
      <c r="AA208" s="3" t="str">
        <f>IF(AND($D208=1,ISNUMBER(MATCH(G$1&amp;G208&amp;"x",WhatIf!$H:$H,0))),1,"")</f>
        <v/>
      </c>
      <c r="AB208" s="3" t="str">
        <f>IF(AND($D208=1,ISNUMBER(MATCH(H$1&amp;H208&amp;"x",WhatIf!$H:$H,0))),1,"")</f>
        <v/>
      </c>
      <c r="AC208" s="3" t="str">
        <f>IF(AND($D208=1,ISNUMBER(MATCH(I$1&amp;I208&amp;"x",WhatIf!$H:$H,0))),1,"")</f>
        <v/>
      </c>
      <c r="AD208" s="3" t="str">
        <f>IF(AND($D208=1,ISNUMBER(MATCH(J$1&amp;J208&amp;"x",WhatIf!$H:$H,0))),1,"")</f>
        <v/>
      </c>
      <c r="AE208" s="3" t="str">
        <f>IF(AND($D208=1,ISNUMBER(MATCH(K$1&amp;K208&amp;"x",WhatIf!$H:$H,0))),1,"")</f>
        <v/>
      </c>
      <c r="AF208" s="3" t="str">
        <f>IF(AND($D208=1,ISNUMBER(MATCH(L$1&amp;L208&amp;"x",WhatIf!$H:$H,0))),1,"")</f>
        <v/>
      </c>
      <c r="AG208" s="3" t="str">
        <f>IF(AND($D208=1,ISNUMBER(MATCH(M$1&amp;M208&amp;"x",WhatIf!$H:$H,0))),1,"")</f>
        <v/>
      </c>
      <c r="AH208" s="3" t="str">
        <f>IF(AND($D208=1,ISNUMBER(MATCH(N$1&amp;N208&amp;"x",WhatIf!$H:$H,0))),1,"")</f>
        <v/>
      </c>
      <c r="AI208" s="3" t="str">
        <f>IF(AND($D208=1,ISNUMBER(MATCH(O$1&amp;O208&amp;"x",WhatIf!$H:$H,0))),1,"")</f>
        <v/>
      </c>
      <c r="AJ208" s="3" t="str">
        <f>IF(AND($D208=1,ISNUMBER(MATCH(P$1&amp;P208&amp;"x",WhatIf!$H:$H,0))),1,"")</f>
        <v/>
      </c>
      <c r="AK208" s="3" t="str">
        <f>IF(AND($D208=1,ISNUMBER(MATCH(Q$1&amp;Q208&amp;"x",WhatIf!$H:$H,0))),1,"")</f>
        <v/>
      </c>
      <c r="AL208" s="3" t="str">
        <f>IF(AND($D208=1,ISNUMBER(MATCH(R$1&amp;R208&amp;"x",WhatIf!$H:$H,0))),1,"")</f>
        <v/>
      </c>
      <c r="AM208" s="3" t="str">
        <f>IF(AND($D208=1,ISNUMBER(MATCH(S$1&amp;S208&amp;"x",WhatIf!$H:$H,0))),1,"")</f>
        <v/>
      </c>
      <c r="AN208" s="3" t="str">
        <f>IF(AND($D208=1,ISNUMBER(MATCH(T$1&amp;T208&amp;"x",WhatIf!$H:$H,0))),1,"")</f>
        <v/>
      </c>
      <c r="AO208" s="3" t="str">
        <f>IF(AND($D208=1,ISNUMBER(MATCH(U$1&amp;U208&amp;"x",WhatIf!$H:$H,0))),1,"")</f>
        <v/>
      </c>
      <c r="AP208" s="3" t="str">
        <f>IF(AND($D208=1,ISNUMBER(MATCH(V$1&amp;V208&amp;"x",WhatIf!$H:$H,0))),1,"")</f>
        <v/>
      </c>
      <c r="AQ208" s="3" t="str">
        <f>IF(AND($D208=1,ISNUMBER(MATCH(W$1&amp;W208&amp;"x",WhatIf!$H:$H,0))),1,"")</f>
        <v/>
      </c>
      <c r="AR208" s="3" t="str">
        <f>IF(AND($D208=1,ISNUMBER(MATCH(X$1&amp;X208&amp;"x",WhatIf!$H:$H,0))),1,"")</f>
        <v/>
      </c>
      <c r="AS208" s="3" t="str">
        <f t="shared" si="17"/>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8"/>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918</v>
      </c>
      <c r="C209" s="4" t="s">
        <v>843</v>
      </c>
      <c r="P209" s="5" t="s">
        <v>919</v>
      </c>
      <c r="Y209" s="3" t="str">
        <f>IF(AND($D209=1,ISNUMBER(MATCH(E$1&amp;E209&amp;"x",WhatIf!$H:$H,0))),1,"")</f>
        <v/>
      </c>
      <c r="Z209" s="3" t="str">
        <f>IF(AND($D209=1,ISNUMBER(MATCH(F$1&amp;F209&amp;"x",WhatIf!$H:$H,0))),1,"")</f>
        <v/>
      </c>
      <c r="AA209" s="3" t="str">
        <f>IF(AND($D209=1,ISNUMBER(MATCH(G$1&amp;G209&amp;"x",WhatIf!$H:$H,0))),1,"")</f>
        <v/>
      </c>
      <c r="AB209" s="3" t="str">
        <f>IF(AND($D209=1,ISNUMBER(MATCH(H$1&amp;H209&amp;"x",WhatIf!$H:$H,0))),1,"")</f>
        <v/>
      </c>
      <c r="AC209" s="3" t="str">
        <f>IF(AND($D209=1,ISNUMBER(MATCH(I$1&amp;I209&amp;"x",WhatIf!$H:$H,0))),1,"")</f>
        <v/>
      </c>
      <c r="AD209" s="3" t="str">
        <f>IF(AND($D209=1,ISNUMBER(MATCH(J$1&amp;J209&amp;"x",WhatIf!$H:$H,0))),1,"")</f>
        <v/>
      </c>
      <c r="AE209" s="3" t="str">
        <f>IF(AND($D209=1,ISNUMBER(MATCH(K$1&amp;K209&amp;"x",WhatIf!$H:$H,0))),1,"")</f>
        <v/>
      </c>
      <c r="AF209" s="3" t="str">
        <f>IF(AND($D209=1,ISNUMBER(MATCH(L$1&amp;L209&amp;"x",WhatIf!$H:$H,0))),1,"")</f>
        <v/>
      </c>
      <c r="AG209" s="3" t="str">
        <f>IF(AND($D209=1,ISNUMBER(MATCH(M$1&amp;M209&amp;"x",WhatIf!$H:$H,0))),1,"")</f>
        <v/>
      </c>
      <c r="AH209" s="3" t="str">
        <f>IF(AND($D209=1,ISNUMBER(MATCH(N$1&amp;N209&amp;"x",WhatIf!$H:$H,0))),1,"")</f>
        <v/>
      </c>
      <c r="AI209" s="3" t="str">
        <f>IF(AND($D209=1,ISNUMBER(MATCH(O$1&amp;O209&amp;"x",WhatIf!$H:$H,0))),1,"")</f>
        <v/>
      </c>
      <c r="AJ209" s="3" t="str">
        <f>IF(AND($D209=1,ISNUMBER(MATCH(P$1&amp;P209&amp;"x",WhatIf!$H:$H,0))),1,"")</f>
        <v/>
      </c>
      <c r="AK209" s="3" t="str">
        <f>IF(AND($D209=1,ISNUMBER(MATCH(Q$1&amp;Q209&amp;"x",WhatIf!$H:$H,0))),1,"")</f>
        <v/>
      </c>
      <c r="AL209" s="3" t="str">
        <f>IF(AND($D209=1,ISNUMBER(MATCH(R$1&amp;R209&amp;"x",WhatIf!$H:$H,0))),1,"")</f>
        <v/>
      </c>
      <c r="AM209" s="3" t="str">
        <f>IF(AND($D209=1,ISNUMBER(MATCH(S$1&amp;S209&amp;"x",WhatIf!$H:$H,0))),1,"")</f>
        <v/>
      </c>
      <c r="AN209" s="3" t="str">
        <f>IF(AND($D209=1,ISNUMBER(MATCH(T$1&amp;T209&amp;"x",WhatIf!$H:$H,0))),1,"")</f>
        <v/>
      </c>
      <c r="AO209" s="3" t="str">
        <f>IF(AND($D209=1,ISNUMBER(MATCH(U$1&amp;U209&amp;"x",WhatIf!$H:$H,0))),1,"")</f>
        <v/>
      </c>
      <c r="AP209" s="3" t="str">
        <f>IF(AND($D209=1,ISNUMBER(MATCH(V$1&amp;V209&amp;"x",WhatIf!$H:$H,0))),1,"")</f>
        <v/>
      </c>
      <c r="AQ209" s="3" t="str">
        <f>IF(AND($D209=1,ISNUMBER(MATCH(W$1&amp;W209&amp;"x",WhatIf!$H:$H,0))),1,"")</f>
        <v/>
      </c>
      <c r="AR209" s="3" t="str">
        <f>IF(AND($D209=1,ISNUMBER(MATCH(X$1&amp;X209&amp;"x",WhatIf!$H:$H,0))),1,"")</f>
        <v/>
      </c>
      <c r="AS209" s="3" t="str">
        <f t="shared" si="17"/>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8"/>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24.9" x14ac:dyDescent="0.3">
      <c r="A210" s="19" t="s">
        <v>858</v>
      </c>
      <c r="C210" s="4" t="s">
        <v>843</v>
      </c>
      <c r="P210" s="5" t="s">
        <v>855</v>
      </c>
      <c r="Y210" s="3" t="str">
        <f>IF(AND($D210=1,ISNUMBER(MATCH(E$1&amp;E210&amp;"x",WhatIf!$H:$H,0))),1,"")</f>
        <v/>
      </c>
      <c r="Z210" s="3" t="str">
        <f>IF(AND($D210=1,ISNUMBER(MATCH(F$1&amp;F210&amp;"x",WhatIf!$H:$H,0))),1,"")</f>
        <v/>
      </c>
      <c r="AA210" s="3" t="str">
        <f>IF(AND($D210=1,ISNUMBER(MATCH(G$1&amp;G210&amp;"x",WhatIf!$H:$H,0))),1,"")</f>
        <v/>
      </c>
      <c r="AB210" s="3" t="str">
        <f>IF(AND($D210=1,ISNUMBER(MATCH(H$1&amp;H210&amp;"x",WhatIf!$H:$H,0))),1,"")</f>
        <v/>
      </c>
      <c r="AC210" s="3" t="str">
        <f>IF(AND($D210=1,ISNUMBER(MATCH(I$1&amp;I210&amp;"x",WhatIf!$H:$H,0))),1,"")</f>
        <v/>
      </c>
      <c r="AD210" s="3" t="str">
        <f>IF(AND($D210=1,ISNUMBER(MATCH(J$1&amp;J210&amp;"x",WhatIf!$H:$H,0))),1,"")</f>
        <v/>
      </c>
      <c r="AE210" s="3" t="str">
        <f>IF(AND($D210=1,ISNUMBER(MATCH(K$1&amp;K210&amp;"x",WhatIf!$H:$H,0))),1,"")</f>
        <v/>
      </c>
      <c r="AF210" s="3" t="str">
        <f>IF(AND($D210=1,ISNUMBER(MATCH(L$1&amp;L210&amp;"x",WhatIf!$H:$H,0))),1,"")</f>
        <v/>
      </c>
      <c r="AG210" s="3" t="str">
        <f>IF(AND($D210=1,ISNUMBER(MATCH(M$1&amp;M210&amp;"x",WhatIf!$H:$H,0))),1,"")</f>
        <v/>
      </c>
      <c r="AH210" s="3" t="str">
        <f>IF(AND($D210=1,ISNUMBER(MATCH(N$1&amp;N210&amp;"x",WhatIf!$H:$H,0))),1,"")</f>
        <v/>
      </c>
      <c r="AI210" s="3" t="str">
        <f>IF(AND($D210=1,ISNUMBER(MATCH(O$1&amp;O210&amp;"x",WhatIf!$H:$H,0))),1,"")</f>
        <v/>
      </c>
      <c r="AJ210" s="3" t="str">
        <f>IF(AND($D210=1,ISNUMBER(MATCH(P$1&amp;P210&amp;"x",WhatIf!$H:$H,0))),1,"")</f>
        <v/>
      </c>
      <c r="AK210" s="3" t="str">
        <f>IF(AND($D210=1,ISNUMBER(MATCH(Q$1&amp;Q210&amp;"x",WhatIf!$H:$H,0))),1,"")</f>
        <v/>
      </c>
      <c r="AL210" s="3" t="str">
        <f>IF(AND($D210=1,ISNUMBER(MATCH(R$1&amp;R210&amp;"x",WhatIf!$H:$H,0))),1,"")</f>
        <v/>
      </c>
      <c r="AM210" s="3" t="str">
        <f>IF(AND($D210=1,ISNUMBER(MATCH(S$1&amp;S210&amp;"x",WhatIf!$H:$H,0))),1,"")</f>
        <v/>
      </c>
      <c r="AN210" s="3" t="str">
        <f>IF(AND($D210=1,ISNUMBER(MATCH(T$1&amp;T210&amp;"x",WhatIf!$H:$H,0))),1,"")</f>
        <v/>
      </c>
      <c r="AO210" s="3" t="str">
        <f>IF(AND($D210=1,ISNUMBER(MATCH(U$1&amp;U210&amp;"x",WhatIf!$H:$H,0))),1,"")</f>
        <v/>
      </c>
      <c r="AP210" s="3" t="str">
        <f>IF(AND($D210=1,ISNUMBER(MATCH(V$1&amp;V210&amp;"x",WhatIf!$H:$H,0))),1,"")</f>
        <v/>
      </c>
      <c r="AQ210" s="3" t="str">
        <f>IF(AND($D210=1,ISNUMBER(MATCH(W$1&amp;W210&amp;"x",WhatIf!$H:$H,0))),1,"")</f>
        <v/>
      </c>
      <c r="AR210" s="3" t="str">
        <f>IF(AND($D210=1,ISNUMBER(MATCH(X$1&amp;X210&amp;"x",WhatIf!$H:$H,0))),1,"")</f>
        <v/>
      </c>
      <c r="AS210" s="3" t="str">
        <f t="shared" si="17"/>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8"/>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45</v>
      </c>
      <c r="B211" s="4" t="s">
        <v>237</v>
      </c>
      <c r="C211" s="4" t="s">
        <v>280</v>
      </c>
      <c r="D211" s="3" t="str">
        <f t="shared" ref="D211:D242" ca="1" si="19">IF(BR211=0,"",IF(BR211&lt;=VALUE(MID(marker_pick,1,1)),1,""))</f>
        <v/>
      </c>
      <c r="E211" s="5" t="s">
        <v>1</v>
      </c>
      <c r="F211" s="5" t="s">
        <v>1</v>
      </c>
      <c r="G211" s="5" t="s">
        <v>1</v>
      </c>
      <c r="K211" s="5" t="s">
        <v>1</v>
      </c>
      <c r="L211" s="5" t="s">
        <v>1</v>
      </c>
      <c r="M211" s="5" t="s">
        <v>1</v>
      </c>
      <c r="O211" s="6" t="s">
        <v>1</v>
      </c>
      <c r="P211" s="6"/>
      <c r="Q211" s="6" t="s">
        <v>305</v>
      </c>
      <c r="R211" s="6" t="s">
        <v>1</v>
      </c>
      <c r="S211" s="5" t="s">
        <v>1</v>
      </c>
      <c r="X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7"/>
        <v/>
      </c>
      <c r="AT211" s="67" t="str">
        <f ca="1">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 ca="1">IF(OR(K211="",VLOOKUP(K$1,Services!$A$1:$B$22,2,0)="Exclude"),"",IF($D211=1,IF(OR(price_limit="",price_limit="No Limit"),IF(K211="Yes",1,2),IF(SUMIFS(WhatIf!$G:$G,WhatIf!$A:$A,K$1,WhatIf!$B:$B,K211)&lt;=price_limit,IF(K211="Yes",1,2),"")),""))</f>
        <v/>
      </c>
      <c r="BA211" s="67" t="str">
        <f ca="1">IF(OR(L211="",VLOOKUP(L$1,Services!$A$1:$B$22,2,0)="Exclude"),"",IF($D211=1,IF(OR(price_limit="",price_limit="No Limit"),IF(L211="Yes",1,2),IF(SUMIFS(WhatIf!$G:$G,WhatIf!$A:$A,L$1,WhatIf!$B:$B,L211)&lt;=price_limit,IF(L211="Yes",1,2),"")),""))</f>
        <v/>
      </c>
      <c r="BB211" s="67" t="str">
        <f ca="1">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 ca="1">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 ca="1">IF(OR(R211="",VLOOKUP(R$1,Services!$A$1:$B$22,2,0)="Exclude"),"",IF($D211=1,IF(OR(price_limit="",price_limit="No Limit"),IF(R211="Yes",1,2),IF(SUMIFS(WhatIf!$G:$G,WhatIf!$A:$A,R$1,WhatIf!$B:$B,R211)&lt;=price_limit,IF(R211="Yes",1,2),"")),""))</f>
        <v/>
      </c>
      <c r="BH211" s="67" t="str">
        <f ca="1">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 ca="1">IF(OR(X211="",VLOOKUP(X$1,Services!$A$1:$B$22,2,0)="Exclude"),"",IF($D211=1,IF(OR(price_limit="",price_limit="No Limit"),IF(X211="Yes",1,2),IF(SUMIFS(WhatIf!$G:$G,WhatIf!$A:$A,X$1,WhatIf!$B:$B,X211)&lt;=price_limit,IF(X211="Yes",1,2),"")),""))</f>
        <v/>
      </c>
      <c r="BN211" s="3">
        <f t="shared" si="18"/>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652</v>
      </c>
      <c r="C212" s="4" t="s">
        <v>447</v>
      </c>
      <c r="D212" s="3" t="str">
        <f t="shared" ca="1" si="19"/>
        <v/>
      </c>
      <c r="T212" s="5" t="s">
        <v>244</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7"/>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 ca="1">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8"/>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637</v>
      </c>
      <c r="C213" s="4" t="s">
        <v>280</v>
      </c>
      <c r="D213" s="3" t="str">
        <f t="shared" ca="1" si="19"/>
        <v/>
      </c>
      <c r="T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7"/>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 ca="1">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8"/>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795</v>
      </c>
      <c r="B214" s="4" t="s">
        <v>237</v>
      </c>
      <c r="C214" s="4" t="s">
        <v>206</v>
      </c>
      <c r="D214" s="3" t="str">
        <f t="shared" ca="1" si="19"/>
        <v/>
      </c>
      <c r="F214" s="5" t="s">
        <v>793</v>
      </c>
      <c r="G214" s="5" t="s">
        <v>793</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7"/>
        <v/>
      </c>
      <c r="AT214" s="67" t="str">
        <f>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8"/>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397</v>
      </c>
      <c r="C215" s="4" t="s">
        <v>280</v>
      </c>
      <c r="D215" s="3" t="str">
        <f t="shared" ca="1" si="19"/>
        <v/>
      </c>
      <c r="R215" s="6" t="s">
        <v>807</v>
      </c>
      <c r="V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7"/>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 ca="1">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 ca="1">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8"/>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768</v>
      </c>
      <c r="B216" s="4" t="s">
        <v>237</v>
      </c>
      <c r="C216" s="4" t="s">
        <v>206</v>
      </c>
      <c r="D216" s="3" t="str">
        <f t="shared" ca="1" si="19"/>
        <v/>
      </c>
      <c r="F216" s="5" t="s">
        <v>793</v>
      </c>
      <c r="G216" s="5" t="s">
        <v>793</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7"/>
        <v/>
      </c>
      <c r="AT216" s="67" t="str">
        <f>IF(OR(E216="",VLOOKUP(E$1,Services!$A$1:$B$22,2,0)="Exclude"),"",IF($D216=1,IF(OR(price_limit="",price_limit="No Limit"),IF(E216="Yes",1,2),IF(SUMIFS(WhatIf!$G:$G,WhatIf!$A:$A,E$1,WhatIf!$B:$B,E216)&lt;=price_limit,IF(E216="Yes",1,2),"")),""))</f>
        <v/>
      </c>
      <c r="AU216" s="67" t="str">
        <f ca="1">IF(OR(F216="",VLOOKUP(F$1,Services!$A$1:$B$22,2,0)="Exclude"),"",IF($D216=1,IF(OR(price_limit="",price_limit="No Limit"),IF(F216="Yes",1,2),IF(SUMIFS(WhatIf!$G:$G,WhatIf!$A:$A,F$1,WhatIf!$B:$B,F216)&lt;=price_limit,IF(F216="Yes",1,2),"")),""))</f>
        <v/>
      </c>
      <c r="AV216" s="67" t="str">
        <f ca="1">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8"/>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46</v>
      </c>
      <c r="B217" s="4" t="s">
        <v>289</v>
      </c>
      <c r="C217" s="4" t="s">
        <v>280</v>
      </c>
      <c r="D217" s="3" t="str">
        <f t="shared" ca="1" si="19"/>
        <v/>
      </c>
      <c r="E217" s="5" t="s">
        <v>1</v>
      </c>
      <c r="F217" s="5" t="s">
        <v>1</v>
      </c>
      <c r="G217" s="5" t="s">
        <v>1</v>
      </c>
      <c r="J217" s="5" t="s">
        <v>1</v>
      </c>
      <c r="K217" s="5" t="s">
        <v>1</v>
      </c>
      <c r="L217" s="5" t="s">
        <v>1</v>
      </c>
      <c r="M217" s="5" t="s">
        <v>1</v>
      </c>
      <c r="O217" s="6" t="s">
        <v>1</v>
      </c>
      <c r="P217" s="6" t="s">
        <v>1</v>
      </c>
      <c r="Q217" s="6" t="s">
        <v>1</v>
      </c>
      <c r="R217" s="6" t="s">
        <v>1</v>
      </c>
      <c r="S217" s="5" t="s">
        <v>1</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7"/>
        <v/>
      </c>
      <c r="AT217" s="67" t="str">
        <f ca="1">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 ca="1">IF(OR(J217="",VLOOKUP(J$1,Services!$A$1:$B$22,2,0)="Exclude"),"",IF($D217=1,IF(OR(price_limit="",price_limit="No Limit"),IF(J217="Yes",1,2),IF(SUMIFS(WhatIf!$G:$G,WhatIf!$A:$A,J$1,WhatIf!$B:$B,J217)&lt;=price_limit,IF(J217="Yes",1,2),"")),""))</f>
        <v/>
      </c>
      <c r="AZ217" s="67" t="str">
        <f ca="1">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 ca="1">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 ca="1">IF(OR(R217="",VLOOKUP(R$1,Services!$A$1:$B$22,2,0)="Exclude"),"",IF($D217=1,IF(OR(price_limit="",price_limit="No Limit"),IF(R217="Yes",1,2),IF(SUMIFS(WhatIf!$G:$G,WhatIf!$A:$A,R$1,WhatIf!$B:$B,R217)&lt;=price_limit,IF(R217="Yes",1,2),"")),""))</f>
        <v/>
      </c>
      <c r="BH217" s="67" t="str">
        <f ca="1">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8"/>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266</v>
      </c>
      <c r="B218" s="4" t="s">
        <v>237</v>
      </c>
      <c r="C218" s="4" t="s">
        <v>206</v>
      </c>
      <c r="D218" s="3" t="str">
        <f t="shared" ca="1" si="19"/>
        <v/>
      </c>
      <c r="H218" s="5" t="s">
        <v>282</v>
      </c>
      <c r="I218" s="5" t="s">
        <v>282</v>
      </c>
      <c r="J218" s="5" t="s">
        <v>282</v>
      </c>
      <c r="K218" s="5" t="s">
        <v>282</v>
      </c>
      <c r="L218" s="5" t="s">
        <v>282</v>
      </c>
      <c r="M218" s="5" t="s">
        <v>282</v>
      </c>
      <c r="N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7"/>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 ca="1">IF(OR(H218="",VLOOKUP(H$1,Services!$A$1:$B$22,2,0)="Exclude"),"",IF($D218=1,IF(OR(price_limit="",price_limit="No Limit"),IF(H218="Yes",1,2),IF(SUMIFS(WhatIf!$G:$G,WhatIf!$A:$A,H$1,WhatIf!$B:$B,H218)&lt;=price_limit,IF(H218="Yes",1,2),"")),""))</f>
        <v/>
      </c>
      <c r="AX218" s="67" t="str">
        <f ca="1">IF(OR(I218="",VLOOKUP(I$1,Services!$A$1:$B$22,2,0)="Exclude"),"",IF($D218=1,IF(OR(price_limit="",price_limit="No Limit"),IF(I218="Yes",1,2),IF(SUMIFS(WhatIf!$G:$G,WhatIf!$A:$A,I$1,WhatIf!$B:$B,I218)&lt;=price_limit,IF(I218="Yes",1,2),"")),""))</f>
        <v/>
      </c>
      <c r="AY218" s="67" t="str">
        <f ca="1">IF(OR(J218="",VLOOKUP(J$1,Services!$A$1:$B$22,2,0)="Exclude"),"",IF($D218=1,IF(OR(price_limit="",price_limit="No Limit"),IF(J218="Yes",1,2),IF(SUMIFS(WhatIf!$G:$G,WhatIf!$A:$A,J$1,WhatIf!$B:$B,J218)&lt;=price_limit,IF(J218="Yes",1,2),"")),""))</f>
        <v/>
      </c>
      <c r="AZ218" s="67" t="str">
        <f ca="1">IF(OR(K218="",VLOOKUP(K$1,Services!$A$1:$B$22,2,0)="Exclude"),"",IF($D218=1,IF(OR(price_limit="",price_limit="No Limit"),IF(K218="Yes",1,2),IF(SUMIFS(WhatIf!$G:$G,WhatIf!$A:$A,K$1,WhatIf!$B:$B,K218)&lt;=price_limit,IF(K218="Yes",1,2),"")),""))</f>
        <v/>
      </c>
      <c r="BA218" s="67" t="str">
        <f ca="1">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 ca="1">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8"/>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579</v>
      </c>
      <c r="C219" s="4" t="s">
        <v>280</v>
      </c>
      <c r="D219" s="3" t="str">
        <f t="shared" ca="1" si="19"/>
        <v/>
      </c>
      <c r="K219" s="5" t="s">
        <v>1</v>
      </c>
      <c r="L219" s="5" t="s">
        <v>1</v>
      </c>
      <c r="M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7"/>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 ca="1">IF(OR(K219="",VLOOKUP(K$1,Services!$A$1:$B$22,2,0)="Exclude"),"",IF($D219=1,IF(OR(price_limit="",price_limit="No Limit"),IF(K219="Yes",1,2),IF(SUMIFS(WhatIf!$G:$G,WhatIf!$A:$A,K$1,WhatIf!$B:$B,K219)&lt;=price_limit,IF(K219="Yes",1,2),"")),""))</f>
        <v/>
      </c>
      <c r="BA219" s="67" t="str">
        <f ca="1">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8"/>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334</v>
      </c>
      <c r="B220" s="4" t="s">
        <v>711</v>
      </c>
      <c r="C220" s="4" t="s">
        <v>214</v>
      </c>
      <c r="D220" s="3" t="str">
        <f t="shared" ca="1" si="19"/>
        <v/>
      </c>
      <c r="E220" s="5" t="s">
        <v>1</v>
      </c>
      <c r="F220" s="5" t="s">
        <v>498</v>
      </c>
      <c r="G220" s="5" t="s">
        <v>498</v>
      </c>
      <c r="Q220" s="5" t="s">
        <v>305</v>
      </c>
      <c r="T220" s="5" t="s">
        <v>244</v>
      </c>
      <c r="V220" s="5" t="s">
        <v>572</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7"/>
        <v/>
      </c>
      <c r="AT220" s="67" t="str">
        <f ca="1">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 ca="1">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8"/>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24.9" x14ac:dyDescent="0.3">
      <c r="A221" s="19" t="s">
        <v>47</v>
      </c>
      <c r="B221" s="4" t="s">
        <v>275</v>
      </c>
      <c r="C221" s="4" t="s">
        <v>198</v>
      </c>
      <c r="D221" s="3" t="str">
        <f t="shared" ca="1" si="19"/>
        <v/>
      </c>
      <c r="E221" s="5" t="s">
        <v>1</v>
      </c>
      <c r="F221" s="5" t="s">
        <v>1</v>
      </c>
      <c r="G221" s="5" t="s">
        <v>1</v>
      </c>
      <c r="J221" s="5" t="s">
        <v>1</v>
      </c>
      <c r="K221" s="5" t="s">
        <v>1</v>
      </c>
      <c r="L221" s="5" t="s">
        <v>1</v>
      </c>
      <c r="M221" s="5" t="s">
        <v>1</v>
      </c>
      <c r="N221" s="5" t="s">
        <v>1</v>
      </c>
      <c r="O221" s="6"/>
      <c r="P221" s="6" t="s">
        <v>1</v>
      </c>
      <c r="Q221" s="6"/>
      <c r="R221" s="6" t="s">
        <v>1</v>
      </c>
      <c r="S221" s="5" t="s">
        <v>1</v>
      </c>
      <c r="V221" s="5" t="s">
        <v>1</v>
      </c>
      <c r="X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7"/>
        <v/>
      </c>
      <c r="AT221" s="67" t="str">
        <f ca="1">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 ca="1">IF(OR(J221="",VLOOKUP(J$1,Services!$A$1:$B$22,2,0)="Exclude"),"",IF($D221=1,IF(OR(price_limit="",price_limit="No Limit"),IF(J221="Yes",1,2),IF(SUMIFS(WhatIf!$G:$G,WhatIf!$A:$A,J$1,WhatIf!$B:$B,J221)&lt;=price_limit,IF(J221="Yes",1,2),"")),""))</f>
        <v/>
      </c>
      <c r="AZ221" s="67" t="str">
        <f ca="1">IF(OR(K221="",VLOOKUP(K$1,Services!$A$1:$B$22,2,0)="Exclude"),"",IF($D221=1,IF(OR(price_limit="",price_limit="No Limit"),IF(K221="Yes",1,2),IF(SUMIFS(WhatIf!$G:$G,WhatIf!$A:$A,K$1,WhatIf!$B:$B,K221)&lt;=price_limit,IF(K221="Yes",1,2),"")),""))</f>
        <v/>
      </c>
      <c r="BA221" s="67" t="str">
        <f ca="1">IF(OR(L221="",VLOOKUP(L$1,Services!$A$1:$B$22,2,0)="Exclude"),"",IF($D221=1,IF(OR(price_limit="",price_limit="No Limit"),IF(L221="Yes",1,2),IF(SUMIFS(WhatIf!$G:$G,WhatIf!$A:$A,L$1,WhatIf!$B:$B,L221)&lt;=price_limit,IF(L221="Yes",1,2),"")),""))</f>
        <v/>
      </c>
      <c r="BB221" s="67" t="str">
        <f ca="1">IF(OR(M221="",VLOOKUP(M$1,Services!$A$1:$B$22,2,0)="Exclude"),"",IF($D221=1,IF(OR(price_limit="",price_limit="No Limit"),IF(M221="Yes",1,2),IF(SUMIFS(WhatIf!$G:$G,WhatIf!$A:$A,M$1,WhatIf!$B:$B,M221)&lt;=price_limit,IF(M221="Yes",1,2),"")),""))</f>
        <v/>
      </c>
      <c r="BC221" s="67" t="str">
        <f ca="1">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 ca="1">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 ca="1">IF(OR(R221="",VLOOKUP(R$1,Services!$A$1:$B$22,2,0)="Exclude"),"",IF($D221=1,IF(OR(price_limit="",price_limit="No Limit"),IF(R221="Yes",1,2),IF(SUMIFS(WhatIf!$G:$G,WhatIf!$A:$A,R$1,WhatIf!$B:$B,R221)&lt;=price_limit,IF(R221="Yes",1,2),"")),""))</f>
        <v/>
      </c>
      <c r="BH221" s="67" t="str">
        <f ca="1">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 ca="1">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 ca="1">IF(OR(X221="",VLOOKUP(X$1,Services!$A$1:$B$22,2,0)="Exclude"),"",IF($D221=1,IF(OR(price_limit="",price_limit="No Limit"),IF(X221="Yes",1,2),IF(SUMIFS(WhatIf!$G:$G,WhatIf!$A:$A,X$1,WhatIf!$B:$B,X221)&lt;=price_limit,IF(X221="Yes",1,2),"")),""))</f>
        <v/>
      </c>
      <c r="BN221" s="3">
        <f t="shared" si="18"/>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48</v>
      </c>
      <c r="B222" s="4" t="s">
        <v>335</v>
      </c>
      <c r="C222" s="4" t="s">
        <v>445</v>
      </c>
      <c r="D222" s="3" t="str">
        <f t="shared" ca="1" si="19"/>
        <v/>
      </c>
      <c r="E222" s="5" t="s">
        <v>1</v>
      </c>
      <c r="F222" s="5" t="s">
        <v>499</v>
      </c>
      <c r="G222" s="5" t="s">
        <v>499</v>
      </c>
      <c r="H222" s="6"/>
      <c r="I222" s="6"/>
      <c r="L222" s="5" t="s">
        <v>1</v>
      </c>
      <c r="M222" s="5" t="s">
        <v>1</v>
      </c>
      <c r="O222" s="6"/>
      <c r="P222" s="6" t="s">
        <v>280</v>
      </c>
      <c r="Q222" s="6"/>
      <c r="R222" s="6" t="s">
        <v>1</v>
      </c>
      <c r="S222" s="5" t="s">
        <v>1</v>
      </c>
      <c r="V222" s="5" t="s">
        <v>1</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7"/>
        <v/>
      </c>
      <c r="AT222" s="67" t="str">
        <f ca="1">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 ca="1">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 ca="1">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 ca="1">IF(OR(R222="",VLOOKUP(R$1,Services!$A$1:$B$22,2,0)="Exclude"),"",IF($D222=1,IF(OR(price_limit="",price_limit="No Limit"),IF(R222="Yes",1,2),IF(SUMIFS(WhatIf!$G:$G,WhatIf!$A:$A,R$1,WhatIf!$B:$B,R222)&lt;=price_limit,IF(R222="Yes",1,2),"")),""))</f>
        <v/>
      </c>
      <c r="BH222" s="67" t="str">
        <f ca="1">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 ca="1">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 ca="1">IF(OR(X222="",VLOOKUP(X$1,Services!$A$1:$B$22,2,0)="Exclude"),"",IF($D222=1,IF(OR(price_limit="",price_limit="No Limit"),IF(X222="Yes",1,2),IF(SUMIFS(WhatIf!$G:$G,WhatIf!$A:$A,X$1,WhatIf!$B:$B,X222)&lt;=price_limit,IF(X222="Yes",1,2),"")),""))</f>
        <v/>
      </c>
      <c r="BN222" s="3">
        <f t="shared" si="18"/>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867</v>
      </c>
      <c r="B223" s="4" t="s">
        <v>237</v>
      </c>
      <c r="C223" s="4" t="s">
        <v>280</v>
      </c>
      <c r="D223" s="3" t="str">
        <f t="shared" ca="1" si="19"/>
        <v/>
      </c>
      <c r="U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7"/>
        <v/>
      </c>
      <c r="AT223" s="67" t="str">
        <f>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 ca="1">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8"/>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37.299999999999997" x14ac:dyDescent="0.3">
      <c r="A224" s="19" t="s">
        <v>862</v>
      </c>
      <c r="C224" s="4" t="s">
        <v>280</v>
      </c>
      <c r="D224" s="3" t="str">
        <f t="shared" ca="1" si="19"/>
        <v/>
      </c>
      <c r="F224" s="5" t="s">
        <v>862</v>
      </c>
      <c r="G224" s="5" t="s">
        <v>862</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7"/>
        <v/>
      </c>
      <c r="AT224" s="67" t="str">
        <f>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8"/>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120</v>
      </c>
      <c r="B225" s="4" t="s">
        <v>237</v>
      </c>
      <c r="C225" s="4" t="s">
        <v>214</v>
      </c>
      <c r="D225" s="3" t="str">
        <f t="shared" ca="1" si="19"/>
        <v/>
      </c>
      <c r="F225" s="5" t="s">
        <v>1</v>
      </c>
      <c r="G225" s="5" t="s">
        <v>1</v>
      </c>
      <c r="O225" s="5" t="s">
        <v>1</v>
      </c>
      <c r="R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7"/>
        <v/>
      </c>
      <c r="AT225" s="67" t="str">
        <f>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 ca="1">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 ca="1">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8"/>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121</v>
      </c>
      <c r="B226" s="4" t="s">
        <v>237</v>
      </c>
      <c r="C226" s="4" t="s">
        <v>198</v>
      </c>
      <c r="D226" s="3" t="str">
        <f t="shared" ca="1" si="19"/>
        <v/>
      </c>
      <c r="E226" s="5" t="s">
        <v>1</v>
      </c>
      <c r="F226" s="5" t="s">
        <v>496</v>
      </c>
      <c r="G226" s="5" t="s">
        <v>496</v>
      </c>
      <c r="H226" s="6"/>
      <c r="I226" s="6"/>
      <c r="L226" s="5" t="s">
        <v>1</v>
      </c>
      <c r="M226" s="5" t="s">
        <v>1</v>
      </c>
      <c r="R226" s="6" t="s">
        <v>807</v>
      </c>
      <c r="X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7"/>
        <v/>
      </c>
      <c r="AT226" s="67" t="str">
        <f ca="1">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 ca="1">IF(OR(L226="",VLOOKUP(L$1,Services!$A$1:$B$22,2,0)="Exclude"),"",IF($D226=1,IF(OR(price_limit="",price_limit="No Limit"),IF(L226="Yes",1,2),IF(SUMIFS(WhatIf!$G:$G,WhatIf!$A:$A,L$1,WhatIf!$B:$B,L226)&lt;=price_limit,IF(L226="Yes",1,2),"")),""))</f>
        <v/>
      </c>
      <c r="BB226" s="67" t="str">
        <f ca="1">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 ca="1">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 ca="1">IF(OR(X226="",VLOOKUP(X$1,Services!$A$1:$B$22,2,0)="Exclude"),"",IF($D226=1,IF(OR(price_limit="",price_limit="No Limit"),IF(X226="Yes",1,2),IF(SUMIFS(WhatIf!$G:$G,WhatIf!$A:$A,X$1,WhatIf!$B:$B,X226)&lt;=price_limit,IF(X226="Yes",1,2),"")),""))</f>
        <v/>
      </c>
      <c r="BN226" s="3">
        <f t="shared" si="18"/>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122</v>
      </c>
      <c r="B227" s="4" t="s">
        <v>237</v>
      </c>
      <c r="C227" s="4" t="s">
        <v>448</v>
      </c>
      <c r="D227" s="3" t="str">
        <f t="shared" ca="1" si="19"/>
        <v/>
      </c>
      <c r="F227" s="5" t="s">
        <v>495</v>
      </c>
      <c r="G227" s="5" t="s">
        <v>495</v>
      </c>
      <c r="I227" s="5" t="s">
        <v>1</v>
      </c>
      <c r="Q227" s="6" t="s">
        <v>806</v>
      </c>
      <c r="V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7"/>
        <v/>
      </c>
      <c r="AT227" s="67" t="str">
        <f>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 ca="1">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 ca="1">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8"/>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300</v>
      </c>
      <c r="B228" s="4" t="s">
        <v>157</v>
      </c>
      <c r="C228" s="4" t="s">
        <v>207</v>
      </c>
      <c r="D228" s="3" t="str">
        <f t="shared" ca="1" si="19"/>
        <v/>
      </c>
      <c r="O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7"/>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 ca="1">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8"/>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732</v>
      </c>
      <c r="C229" s="4" t="s">
        <v>445</v>
      </c>
      <c r="D229" s="3" t="str">
        <f t="shared" ca="1" si="19"/>
        <v/>
      </c>
      <c r="F229" s="5" t="s">
        <v>732</v>
      </c>
      <c r="G229" s="5" t="s">
        <v>732</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7"/>
        <v/>
      </c>
      <c r="AT229" s="67" t="str">
        <f>IF(OR(E229="",VLOOKUP(E$1,Services!$A$1:$B$22,2,0)="Exclude"),"",IF($D229=1,IF(OR(price_limit="",price_limit="No Limit"),IF(E229="Yes",1,2),IF(SUMIFS(WhatIf!$G:$G,WhatIf!$A:$A,E$1,WhatIf!$B:$B,E229)&lt;=price_limit,IF(E229="Yes",1,2),"")),""))</f>
        <v/>
      </c>
      <c r="AU229" s="67" t="str">
        <f ca="1">IF(OR(F229="",VLOOKUP(F$1,Services!$A$1:$B$22,2,0)="Exclude"),"",IF($D229=1,IF(OR(price_limit="",price_limit="No Limit"),IF(F229="Yes",1,2),IF(SUMIFS(WhatIf!$G:$G,WhatIf!$A:$A,F$1,WhatIf!$B:$B,F229)&lt;=price_limit,IF(F229="Yes",1,2),"")),""))</f>
        <v/>
      </c>
      <c r="AV229" s="67" t="str">
        <f ca="1">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8"/>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889</v>
      </c>
      <c r="C230" s="4" t="s">
        <v>450</v>
      </c>
      <c r="D230" s="3" t="str">
        <f t="shared" ca="1" si="19"/>
        <v/>
      </c>
      <c r="R230" s="5" t="s">
        <v>923</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7"/>
        <v/>
      </c>
      <c r="AT230" s="67" t="str">
        <f>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 ca="1">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8"/>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873</v>
      </c>
      <c r="B231" s="4" t="s">
        <v>908</v>
      </c>
      <c r="C231" s="4" t="s">
        <v>207</v>
      </c>
      <c r="D231" s="3" t="str">
        <f t="shared" ca="1" si="19"/>
        <v/>
      </c>
      <c r="R231" s="5" t="s">
        <v>927</v>
      </c>
      <c r="V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7"/>
        <v/>
      </c>
      <c r="AT231" s="67" t="str">
        <f>IF(OR(E231="",VLOOKUP(E$1,Services!$A$1:$B$22,2,0)="Exclude"),"",IF($D231=1,IF(OR(price_limit="",price_limit="No Limit"),IF(E231="Yes",1,2),IF(SUMIFS(WhatIf!$G:$G,WhatIf!$A:$A,E$1,WhatIf!$B:$B,E231)&lt;=price_limit,IF(E231="Yes",1,2),"")),""))</f>
        <v/>
      </c>
      <c r="AU231" s="67" t="str">
        <f>IF(OR(F231="",VLOOKUP(F$1,Services!$A$1:$B$22,2,0)="Exclude"),"",IF($D231=1,IF(OR(price_limit="",price_limit="No Limit"),IF(F231="Yes",1,2),IF(SUMIFS(WhatIf!$G:$G,WhatIf!$A:$A,F$1,WhatIf!$B:$B,F231)&lt;=price_limit,IF(F231="Yes",1,2),"")),""))</f>
        <v/>
      </c>
      <c r="AV231" s="67" t="str">
        <f>IF(OR(G231="",VLOOKUP(G$1,Services!$A$1:$B$22,2,0)="Exclude"),"",IF($D231=1,IF(OR(price_limit="",price_limit="No Limit"),IF(G231="Yes",1,2),IF(SUMIFS(WhatIf!$G:$G,WhatIf!$A:$A,G$1,WhatIf!$B:$B,G231)&lt;=price_limit,IF(G231="Yes",1,2),"")),""))</f>
        <v/>
      </c>
      <c r="AW231" s="67" t="str">
        <f>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 ca="1">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 ca="1">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8"/>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267</v>
      </c>
      <c r="B232" s="4" t="s">
        <v>237</v>
      </c>
      <c r="C232" s="4" t="s">
        <v>206</v>
      </c>
      <c r="D232" s="3" t="str">
        <f t="shared" ca="1" si="19"/>
        <v/>
      </c>
      <c r="H232" s="5" t="s">
        <v>282</v>
      </c>
      <c r="I232" s="5" t="s">
        <v>282</v>
      </c>
      <c r="J232" s="5" t="s">
        <v>282</v>
      </c>
      <c r="K232" s="5" t="s">
        <v>282</v>
      </c>
      <c r="L232" s="5" t="s">
        <v>282</v>
      </c>
      <c r="M232" s="5" t="s">
        <v>282</v>
      </c>
      <c r="N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7"/>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 ca="1">IF(OR(I232="",VLOOKUP(I$1,Services!$A$1:$B$22,2,0)="Exclude"),"",IF($D232=1,IF(OR(price_limit="",price_limit="No Limit"),IF(I232="Yes",1,2),IF(SUMIFS(WhatIf!$G:$G,WhatIf!$A:$A,I$1,WhatIf!$B:$B,I232)&lt;=price_limit,IF(I232="Yes",1,2),"")),""))</f>
        <v/>
      </c>
      <c r="AY232" s="67" t="str">
        <f ca="1">IF(OR(J232="",VLOOKUP(J$1,Services!$A$1:$B$22,2,0)="Exclude"),"",IF($D232=1,IF(OR(price_limit="",price_limit="No Limit"),IF(J232="Yes",1,2),IF(SUMIFS(WhatIf!$G:$G,WhatIf!$A:$A,J$1,WhatIf!$B:$B,J232)&lt;=price_limit,IF(J232="Yes",1,2),"")),""))</f>
        <v/>
      </c>
      <c r="AZ232" s="67" t="str">
        <f ca="1">IF(OR(K232="",VLOOKUP(K$1,Services!$A$1:$B$22,2,0)="Exclude"),"",IF($D232=1,IF(OR(price_limit="",price_limit="No Limit"),IF(K232="Yes",1,2),IF(SUMIFS(WhatIf!$G:$G,WhatIf!$A:$A,K$1,WhatIf!$B:$B,K232)&lt;=price_limit,IF(K232="Yes",1,2),"")),""))</f>
        <v/>
      </c>
      <c r="BA232" s="67" t="str">
        <f ca="1">IF(OR(L232="",VLOOKUP(L$1,Services!$A$1:$B$22,2,0)="Exclude"),"",IF($D232=1,IF(OR(price_limit="",price_limit="No Limit"),IF(L232="Yes",1,2),IF(SUMIFS(WhatIf!$G:$G,WhatIf!$A:$A,L$1,WhatIf!$B:$B,L232)&lt;=price_limit,IF(L232="Yes",1,2),"")),""))</f>
        <v/>
      </c>
      <c r="BB232" s="67" t="str">
        <f ca="1">IF(OR(M232="",VLOOKUP(M$1,Services!$A$1:$B$22,2,0)="Exclude"),"",IF($D232=1,IF(OR(price_limit="",price_limit="No Limit"),IF(M232="Yes",1,2),IF(SUMIFS(WhatIf!$G:$G,WhatIf!$A:$A,M$1,WhatIf!$B:$B,M232)&lt;=price_limit,IF(M232="Yes",1,2),"")),""))</f>
        <v/>
      </c>
      <c r="BC232" s="67" t="str">
        <f ca="1">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8"/>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796</v>
      </c>
      <c r="C233" s="4" t="s">
        <v>206</v>
      </c>
      <c r="D233" s="3" t="str">
        <f t="shared" ca="1" si="19"/>
        <v/>
      </c>
      <c r="F233" s="5" t="s">
        <v>803</v>
      </c>
      <c r="G233" s="5" t="s">
        <v>803</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7"/>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8"/>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769</v>
      </c>
      <c r="C234" s="4" t="s">
        <v>206</v>
      </c>
      <c r="D234" s="3" t="str">
        <f t="shared" ca="1" si="19"/>
        <v/>
      </c>
      <c r="F234" s="5" t="s">
        <v>803</v>
      </c>
      <c r="G234" s="5" t="s">
        <v>803</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7"/>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8"/>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797</v>
      </c>
      <c r="C235" s="4" t="s">
        <v>206</v>
      </c>
      <c r="D235" s="3" t="str">
        <f t="shared" ca="1" si="19"/>
        <v/>
      </c>
      <c r="F235" s="5" t="s">
        <v>802</v>
      </c>
      <c r="G235" s="5" t="s">
        <v>802</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7"/>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8"/>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x14ac:dyDescent="0.3">
      <c r="A236" s="19" t="s">
        <v>731</v>
      </c>
      <c r="C236" s="4" t="s">
        <v>207</v>
      </c>
      <c r="D236" s="3" t="str">
        <f t="shared" ca="1" si="19"/>
        <v/>
      </c>
      <c r="O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7"/>
        <v/>
      </c>
      <c r="AT236" s="67" t="str">
        <f>IF(OR(E236="",VLOOKUP(E$1,Services!$A$1:$B$22,2,0)="Exclude"),"",IF($D236=1,IF(OR(price_limit="",price_limit="No Limit"),IF(E236="Yes",1,2),IF(SUMIFS(WhatIf!$G:$G,WhatIf!$A:$A,E$1,WhatIf!$B:$B,E236)&lt;=price_limit,IF(E236="Yes",1,2),"")),""))</f>
        <v/>
      </c>
      <c r="AU236" s="67" t="str">
        <f>IF(OR(F236="",VLOOKUP(F$1,Services!$A$1:$B$22,2,0)="Exclude"),"",IF($D236=1,IF(OR(price_limit="",price_limit="No Limit"),IF(F236="Yes",1,2),IF(SUMIFS(WhatIf!$G:$G,WhatIf!$A:$A,F$1,WhatIf!$B:$B,F236)&lt;=price_limit,IF(F236="Yes",1,2),"")),""))</f>
        <v/>
      </c>
      <c r="AV236" s="67" t="str">
        <f>IF(OR(G236="",VLOOKUP(G$1,Services!$A$1:$B$22,2,0)="Exclude"),"",IF($D236=1,IF(OR(price_limit="",price_limit="No Limit"),IF(G236="Yes",1,2),IF(SUMIFS(WhatIf!$G:$G,WhatIf!$A:$A,G$1,WhatIf!$B:$B,G236)&lt;=price_limit,IF(G236="Yes",1,2),"")),""))</f>
        <v/>
      </c>
      <c r="AW236" s="67" t="str">
        <f>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 ca="1">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8"/>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49</v>
      </c>
      <c r="B237" s="4" t="s">
        <v>656</v>
      </c>
      <c r="C237" s="4" t="s">
        <v>207</v>
      </c>
      <c r="D237" s="3" t="str">
        <f t="shared" ca="1" si="19"/>
        <v/>
      </c>
      <c r="F237" s="5" t="s">
        <v>495</v>
      </c>
      <c r="G237" s="5" t="s">
        <v>495</v>
      </c>
      <c r="K237" s="5" t="s">
        <v>1</v>
      </c>
      <c r="L237" s="5" t="s">
        <v>1</v>
      </c>
      <c r="M237" s="5" t="s">
        <v>1</v>
      </c>
      <c r="O237" s="6" t="s">
        <v>1</v>
      </c>
      <c r="P237" s="6"/>
      <c r="Q237" s="6" t="s">
        <v>305</v>
      </c>
      <c r="R237" s="6"/>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7"/>
        <v/>
      </c>
      <c r="AT237" s="67" t="str">
        <f>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 ca="1">IF(OR(K237="",VLOOKUP(K$1,Services!$A$1:$B$22,2,0)="Exclude"),"",IF($D237=1,IF(OR(price_limit="",price_limit="No Limit"),IF(K237="Yes",1,2),IF(SUMIFS(WhatIf!$G:$G,WhatIf!$A:$A,K$1,WhatIf!$B:$B,K237)&lt;=price_limit,IF(K237="Yes",1,2),"")),""))</f>
        <v/>
      </c>
      <c r="BA237" s="67" t="str">
        <f ca="1">IF(OR(L237="",VLOOKUP(L$1,Services!$A$1:$B$22,2,0)="Exclude"),"",IF($D237=1,IF(OR(price_limit="",price_limit="No Limit"),IF(L237="Yes",1,2),IF(SUMIFS(WhatIf!$G:$G,WhatIf!$A:$A,L$1,WhatIf!$B:$B,L237)&lt;=price_limit,IF(L237="Yes",1,2),"")),""))</f>
        <v/>
      </c>
      <c r="BB237" s="67" t="str">
        <f ca="1">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 ca="1">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8"/>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49.75" x14ac:dyDescent="0.3">
      <c r="A238" s="19" t="s">
        <v>123</v>
      </c>
      <c r="B238" s="4" t="s">
        <v>759</v>
      </c>
      <c r="C238" s="4" t="s">
        <v>207</v>
      </c>
      <c r="D238" s="3" t="str">
        <f t="shared" ca="1" si="19"/>
        <v/>
      </c>
      <c r="F238" s="5" t="s">
        <v>495</v>
      </c>
      <c r="G238" s="5" t="s">
        <v>495</v>
      </c>
      <c r="Q238" s="6" t="s">
        <v>806</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7"/>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8"/>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24.9" x14ac:dyDescent="0.3">
      <c r="A239" s="19" t="s">
        <v>733</v>
      </c>
      <c r="C239" s="4" t="s">
        <v>280</v>
      </c>
      <c r="D239" s="3" t="str">
        <f t="shared" ca="1" si="19"/>
        <v/>
      </c>
      <c r="F239" s="5" t="s">
        <v>733</v>
      </c>
      <c r="G239" s="5" t="s">
        <v>733</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7"/>
        <v/>
      </c>
      <c r="AT239" s="67" t="str">
        <f>IF(OR(E239="",VLOOKUP(E$1,Services!$A$1:$B$22,2,0)="Exclude"),"",IF($D239=1,IF(OR(price_limit="",price_limit="No Limit"),IF(E239="Yes",1,2),IF(SUMIFS(WhatIf!$G:$G,WhatIf!$A:$A,E$1,WhatIf!$B:$B,E239)&lt;=price_limit,IF(E239="Yes",1,2),"")),""))</f>
        <v/>
      </c>
      <c r="AU239" s="67" t="str">
        <f ca="1">IF(OR(F239="",VLOOKUP(F$1,Services!$A$1:$B$22,2,0)="Exclude"),"",IF($D239=1,IF(OR(price_limit="",price_limit="No Limit"),IF(F239="Yes",1,2),IF(SUMIFS(WhatIf!$G:$G,WhatIf!$A:$A,F$1,WhatIf!$B:$B,F239)&lt;=price_limit,IF(F239="Yes",1,2),"")),""))</f>
        <v/>
      </c>
      <c r="AV239" s="67" t="str">
        <f ca="1">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8"/>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37.299999999999997" x14ac:dyDescent="0.3">
      <c r="A240" s="19" t="s">
        <v>154</v>
      </c>
      <c r="B240" s="4" t="s">
        <v>869</v>
      </c>
      <c r="C240" s="4" t="s">
        <v>207</v>
      </c>
      <c r="D240" s="3" t="str">
        <f t="shared" ca="1" si="19"/>
        <v/>
      </c>
      <c r="E240" s="5" t="s">
        <v>1</v>
      </c>
      <c r="F240" s="5" t="s">
        <v>1</v>
      </c>
      <c r="J240" s="5" t="s">
        <v>1</v>
      </c>
      <c r="K240" s="5" t="s">
        <v>1</v>
      </c>
      <c r="L240" s="5" t="s">
        <v>1</v>
      </c>
      <c r="M240" s="5" t="s">
        <v>1</v>
      </c>
      <c r="N240" s="5" t="s">
        <v>1</v>
      </c>
      <c r="O240" s="5" t="s">
        <v>1</v>
      </c>
      <c r="P240" s="5" t="s">
        <v>1</v>
      </c>
      <c r="Q240" s="5" t="s">
        <v>1</v>
      </c>
      <c r="R240" s="5" t="s">
        <v>1</v>
      </c>
      <c r="S240" s="5" t="s">
        <v>1</v>
      </c>
      <c r="V240" s="5" t="s">
        <v>1</v>
      </c>
      <c r="X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7"/>
        <v/>
      </c>
      <c r="AT240" s="67" t="str">
        <f ca="1">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 ca="1">IF(OR(J240="",VLOOKUP(J$1,Services!$A$1:$B$22,2,0)="Exclude"),"",IF($D240=1,IF(OR(price_limit="",price_limit="No Limit"),IF(J240="Yes",1,2),IF(SUMIFS(WhatIf!$G:$G,WhatIf!$A:$A,J$1,WhatIf!$B:$B,J240)&lt;=price_limit,IF(J240="Yes",1,2),"")),""))</f>
        <v/>
      </c>
      <c r="AZ240" s="67" t="str">
        <f ca="1">IF(OR(K240="",VLOOKUP(K$1,Services!$A$1:$B$22,2,0)="Exclude"),"",IF($D240=1,IF(OR(price_limit="",price_limit="No Limit"),IF(K240="Yes",1,2),IF(SUMIFS(WhatIf!$G:$G,WhatIf!$A:$A,K$1,WhatIf!$B:$B,K240)&lt;=price_limit,IF(K240="Yes",1,2),"")),""))</f>
        <v/>
      </c>
      <c r="BA240" s="67" t="str">
        <f ca="1">IF(OR(L240="",VLOOKUP(L$1,Services!$A$1:$B$22,2,0)="Exclude"),"",IF($D240=1,IF(OR(price_limit="",price_limit="No Limit"),IF(L240="Yes",1,2),IF(SUMIFS(WhatIf!$G:$G,WhatIf!$A:$A,L$1,WhatIf!$B:$B,L240)&lt;=price_limit,IF(L240="Yes",1,2),"")),""))</f>
        <v/>
      </c>
      <c r="BB240" s="67" t="str">
        <f ca="1">IF(OR(M240="",VLOOKUP(M$1,Services!$A$1:$B$22,2,0)="Exclude"),"",IF($D240=1,IF(OR(price_limit="",price_limit="No Limit"),IF(M240="Yes",1,2),IF(SUMIFS(WhatIf!$G:$G,WhatIf!$A:$A,M$1,WhatIf!$B:$B,M240)&lt;=price_limit,IF(M240="Yes",1,2),"")),""))</f>
        <v/>
      </c>
      <c r="BC240" s="67" t="str">
        <f ca="1">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 ca="1">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 ca="1">IF(OR(R240="",VLOOKUP(R$1,Services!$A$1:$B$22,2,0)="Exclude"),"",IF($D240=1,IF(OR(price_limit="",price_limit="No Limit"),IF(R240="Yes",1,2),IF(SUMIFS(WhatIf!$G:$G,WhatIf!$A:$A,R$1,WhatIf!$B:$B,R240)&lt;=price_limit,IF(R240="Yes",1,2),"")),""))</f>
        <v/>
      </c>
      <c r="BH240" s="67" t="str">
        <f ca="1">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 ca="1">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 ca="1">IF(OR(X240="",VLOOKUP(X$1,Services!$A$1:$B$22,2,0)="Exclude"),"",IF($D240=1,IF(OR(price_limit="",price_limit="No Limit"),IF(X240="Yes",1,2),IF(SUMIFS(WhatIf!$G:$G,WhatIf!$A:$A,X$1,WhatIf!$B:$B,X240)&lt;=price_limit,IF(X240="Yes",1,2),"")),""))</f>
        <v/>
      </c>
      <c r="BN240" s="3">
        <f t="shared" si="18"/>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485</v>
      </c>
      <c r="B241" s="4" t="s">
        <v>237</v>
      </c>
      <c r="C241" s="4" t="s">
        <v>207</v>
      </c>
      <c r="D241" s="3" t="str">
        <f t="shared" ca="1" si="19"/>
        <v/>
      </c>
      <c r="I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7"/>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 ca="1">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8"/>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486</v>
      </c>
      <c r="B242" s="4" t="s">
        <v>237</v>
      </c>
      <c r="C242" s="4" t="s">
        <v>207</v>
      </c>
      <c r="D242" s="3" t="str">
        <f t="shared" ca="1" si="19"/>
        <v/>
      </c>
      <c r="I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7"/>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 ca="1">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18"/>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50</v>
      </c>
      <c r="B243" s="4" t="s">
        <v>237</v>
      </c>
      <c r="C243" s="4" t="s">
        <v>214</v>
      </c>
      <c r="D243" s="3" t="str">
        <f t="shared" ref="D243:D274" ca="1" si="20">IF(BR243=0,"",IF(BR243&lt;=VALUE(MID(marker_pick,1,1)),1,""))</f>
        <v/>
      </c>
      <c r="G243" s="5" t="s">
        <v>1</v>
      </c>
      <c r="H243" s="5" t="s">
        <v>1</v>
      </c>
      <c r="I243" s="5" t="s">
        <v>1</v>
      </c>
      <c r="J243" s="5" t="s">
        <v>1</v>
      </c>
      <c r="K243" s="5" t="s">
        <v>1</v>
      </c>
      <c r="L243" s="5" t="s">
        <v>1</v>
      </c>
      <c r="M243" s="5" t="s">
        <v>1</v>
      </c>
      <c r="N243" s="5" t="s">
        <v>1</v>
      </c>
      <c r="O243" s="6" t="s">
        <v>1</v>
      </c>
      <c r="P243" s="6" t="s">
        <v>1</v>
      </c>
      <c r="Q243" s="6" t="s">
        <v>1</v>
      </c>
      <c r="R243" s="6"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7"/>
        <v/>
      </c>
      <c r="AT243" s="67" t="str">
        <f>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 ca="1">IF(OR(I243="",VLOOKUP(I$1,Services!$A$1:$B$22,2,0)="Exclude"),"",IF($D243=1,IF(OR(price_limit="",price_limit="No Limit"),IF(I243="Yes",1,2),IF(SUMIFS(WhatIf!$G:$G,WhatIf!$A:$A,I$1,WhatIf!$B:$B,I243)&lt;=price_limit,IF(I243="Yes",1,2),"")),""))</f>
        <v/>
      </c>
      <c r="AY243" s="67" t="str">
        <f ca="1">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 ca="1">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18"/>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51</v>
      </c>
      <c r="B244" s="4" t="s">
        <v>237</v>
      </c>
      <c r="C244" s="4" t="s">
        <v>280</v>
      </c>
      <c r="D244" s="3" t="str">
        <f t="shared" ca="1" si="20"/>
        <v/>
      </c>
      <c r="E244" s="5" t="s">
        <v>1</v>
      </c>
      <c r="F244" s="5" t="s">
        <v>496</v>
      </c>
      <c r="G244" s="5" t="s">
        <v>496</v>
      </c>
      <c r="H244" s="5" t="s">
        <v>1</v>
      </c>
      <c r="I244" s="5" t="s">
        <v>1</v>
      </c>
      <c r="J244" s="5" t="s">
        <v>1</v>
      </c>
      <c r="K244" s="5" t="s">
        <v>1</v>
      </c>
      <c r="L244" s="5" t="s">
        <v>1</v>
      </c>
      <c r="M244" s="5" t="s">
        <v>1</v>
      </c>
      <c r="N244" s="5" t="s">
        <v>1</v>
      </c>
      <c r="O244" s="6"/>
      <c r="P244" s="6"/>
      <c r="Q244" s="6"/>
      <c r="R244" s="6" t="s">
        <v>1</v>
      </c>
      <c r="S244" s="5" t="s">
        <v>1</v>
      </c>
      <c r="V244" s="5" t="s">
        <v>1</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7"/>
        <v/>
      </c>
      <c r="AT244" s="67" t="str">
        <f ca="1">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 ca="1">IF(OR(I244="",VLOOKUP(I$1,Services!$A$1:$B$22,2,0)="Exclude"),"",IF($D244=1,IF(OR(price_limit="",price_limit="No Limit"),IF(I244="Yes",1,2),IF(SUMIFS(WhatIf!$G:$G,WhatIf!$A:$A,I$1,WhatIf!$B:$B,I244)&lt;=price_limit,IF(I244="Yes",1,2),"")),""))</f>
        <v/>
      </c>
      <c r="AY244" s="67" t="str">
        <f ca="1">IF(OR(J244="",VLOOKUP(J$1,Services!$A$1:$B$22,2,0)="Exclude"),"",IF($D244=1,IF(OR(price_limit="",price_limit="No Limit"),IF(J244="Yes",1,2),IF(SUMIFS(WhatIf!$G:$G,WhatIf!$A:$A,J$1,WhatIf!$B:$B,J244)&lt;=price_limit,IF(J244="Yes",1,2),"")),""))</f>
        <v/>
      </c>
      <c r="AZ244" s="67" t="str">
        <f ca="1">IF(OR(K244="",VLOOKUP(K$1,Services!$A$1:$B$22,2,0)="Exclude"),"",IF($D244=1,IF(OR(price_limit="",price_limit="No Limit"),IF(K244="Yes",1,2),IF(SUMIFS(WhatIf!$G:$G,WhatIf!$A:$A,K$1,WhatIf!$B:$B,K244)&lt;=price_limit,IF(K244="Yes",1,2),"")),""))</f>
        <v/>
      </c>
      <c r="BA244" s="67" t="str">
        <f ca="1">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 ca="1">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 ca="1">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18"/>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124</v>
      </c>
      <c r="B245" s="4" t="s">
        <v>237</v>
      </c>
      <c r="C245" s="4" t="s">
        <v>447</v>
      </c>
      <c r="D245" s="3" t="str">
        <f t="shared" ca="1" si="20"/>
        <v/>
      </c>
      <c r="E245" s="5" t="s">
        <v>1</v>
      </c>
      <c r="H245" s="6"/>
      <c r="I245" s="6"/>
      <c r="L245" s="5" t="s">
        <v>1</v>
      </c>
      <c r="M245" s="5" t="s">
        <v>1</v>
      </c>
      <c r="R245" s="6" t="s">
        <v>807</v>
      </c>
      <c r="V245" s="5" t="s">
        <v>572</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7"/>
        <v/>
      </c>
      <c r="AT245" s="67" t="str">
        <f ca="1">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 ca="1">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 ca="1">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18"/>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125</v>
      </c>
      <c r="B246" s="4" t="s">
        <v>237</v>
      </c>
      <c r="C246" s="4" t="s">
        <v>447</v>
      </c>
      <c r="D246" s="3" t="str">
        <f t="shared" ca="1" si="20"/>
        <v/>
      </c>
      <c r="E246" s="5" t="s">
        <v>1</v>
      </c>
      <c r="R246" s="6" t="s">
        <v>807</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7"/>
        <v/>
      </c>
      <c r="AT246" s="67" t="str">
        <f ca="1">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18"/>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12.45" customHeight="1" x14ac:dyDescent="0.3">
      <c r="A247" s="19" t="s">
        <v>52</v>
      </c>
      <c r="B247" s="4" t="s">
        <v>227</v>
      </c>
      <c r="C247" s="4" t="s">
        <v>280</v>
      </c>
      <c r="D247" s="3" t="str">
        <f t="shared" ca="1" si="20"/>
        <v/>
      </c>
      <c r="E247" s="5" t="s">
        <v>1</v>
      </c>
      <c r="F247" s="5" t="s">
        <v>496</v>
      </c>
      <c r="G247" s="5" t="s">
        <v>496</v>
      </c>
      <c r="J247" s="5" t="s">
        <v>1</v>
      </c>
      <c r="K247" s="5" t="s">
        <v>1</v>
      </c>
      <c r="L247" s="5" t="s">
        <v>1</v>
      </c>
      <c r="M247" s="5" t="s">
        <v>1</v>
      </c>
      <c r="O247" s="6"/>
      <c r="P247" s="6"/>
      <c r="Q247" s="6"/>
      <c r="R247" s="6" t="s">
        <v>807</v>
      </c>
      <c r="V247" s="5" t="s">
        <v>572</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7"/>
        <v/>
      </c>
      <c r="AT247" s="67" t="str">
        <f ca="1">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 ca="1">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 ca="1">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 ca="1">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 ca="1">IF(OR(X247="",VLOOKUP(X$1,Services!$A$1:$B$22,2,0)="Exclude"),"",IF($D247=1,IF(OR(price_limit="",price_limit="No Limit"),IF(X247="Yes",1,2),IF(SUMIFS(WhatIf!$G:$G,WhatIf!$A:$A,X$1,WhatIf!$B:$B,X247)&lt;=price_limit,IF(X247="Yes",1,2),"")),""))</f>
        <v/>
      </c>
      <c r="BN247" s="3">
        <f t="shared" si="18"/>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377</v>
      </c>
      <c r="B248" s="4" t="s">
        <v>226</v>
      </c>
      <c r="C248" s="4" t="s">
        <v>447</v>
      </c>
      <c r="D248" s="3" t="str">
        <f t="shared" ca="1" si="20"/>
        <v/>
      </c>
      <c r="O248" s="6"/>
      <c r="P248" s="6"/>
      <c r="Q248" s="6"/>
      <c r="R248" s="6" t="s">
        <v>807</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7"/>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 ca="1">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 ca="1">IF(OR(X248="",VLOOKUP(X$1,Services!$A$1:$B$22,2,0)="Exclude"),"",IF($D248=1,IF(OR(price_limit="",price_limit="No Limit"),IF(X248="Yes",1,2),IF(SUMIFS(WhatIf!$G:$G,WhatIf!$A:$A,X$1,WhatIf!$B:$B,X248)&lt;=price_limit,IF(X248="Yes",1,2),"")),""))</f>
        <v/>
      </c>
      <c r="BN248" s="3">
        <f t="shared" si="18"/>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268</v>
      </c>
      <c r="B249" s="4" t="s">
        <v>770</v>
      </c>
      <c r="C249" s="4" t="s">
        <v>206</v>
      </c>
      <c r="D249" s="3" t="str">
        <f t="shared" ca="1" si="20"/>
        <v/>
      </c>
      <c r="F249" s="5" t="s">
        <v>803</v>
      </c>
      <c r="G249" s="5" t="s">
        <v>803</v>
      </c>
      <c r="H249" s="5" t="s">
        <v>282</v>
      </c>
      <c r="I249" s="5" t="s">
        <v>282</v>
      </c>
      <c r="J249" s="5" t="s">
        <v>282</v>
      </c>
      <c r="K249" s="5" t="s">
        <v>282</v>
      </c>
      <c r="L249" s="5" t="s">
        <v>282</v>
      </c>
      <c r="M249" s="5" t="s">
        <v>282</v>
      </c>
      <c r="N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7"/>
        <v/>
      </c>
      <c r="AT249" s="67" t="str">
        <f>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8"/>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378</v>
      </c>
      <c r="B250" s="4" t="s">
        <v>228</v>
      </c>
      <c r="C250" s="4" t="s">
        <v>444</v>
      </c>
      <c r="D250" s="3" t="str">
        <f t="shared" ca="1" si="20"/>
        <v/>
      </c>
      <c r="H250" s="5" t="s">
        <v>1</v>
      </c>
      <c r="I250" s="5" t="s">
        <v>1</v>
      </c>
      <c r="O250" s="6" t="s">
        <v>1</v>
      </c>
      <c r="P250" s="6"/>
      <c r="Q250" s="6" t="s">
        <v>1</v>
      </c>
      <c r="R250" s="6"/>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7"/>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IF(OR(M250="",VLOOKUP(M$1,Services!$A$1:$B$22,2,0)="Exclude"),"",IF($D250=1,IF(OR(price_limit="",price_limit="No Limit"),IF(M250="Yes",1,2),IF(SUMIFS(WhatIf!$G:$G,WhatIf!$A:$A,M$1,WhatIf!$B:$B,M250)&lt;=price_limit,IF(M250="Yes",1,2),"")),""))</f>
        <v/>
      </c>
      <c r="BC250" s="67" t="str">
        <f>IF(OR(N250="",VLOOKUP(N$1,Services!$A$1:$B$22,2,0)="Exclude"),"",IF($D250=1,IF(OR(price_limit="",price_limit="No Limit"),IF(N250="Yes",1,2),IF(SUMIFS(WhatIf!$G:$G,WhatIf!$A:$A,N$1,WhatIf!$B:$B,N250)&lt;=price_limit,IF(N250="Yes",1,2),"")),""))</f>
        <v/>
      </c>
      <c r="BD250" s="67" t="str">
        <f ca="1">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8"/>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651</v>
      </c>
      <c r="B251" s="4" t="s">
        <v>739</v>
      </c>
      <c r="C251" s="4" t="s">
        <v>280</v>
      </c>
      <c r="D251" s="3" t="str">
        <f t="shared" ca="1" si="20"/>
        <v/>
      </c>
      <c r="P251" s="5" t="s">
        <v>1</v>
      </c>
      <c r="T251" s="5" t="s">
        <v>244</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7"/>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 ca="1">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 ca="1">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8"/>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269</v>
      </c>
      <c r="B252" s="4" t="s">
        <v>237</v>
      </c>
      <c r="C252" s="4" t="s">
        <v>206</v>
      </c>
      <c r="D252" s="3" t="str">
        <f t="shared" ca="1" si="20"/>
        <v/>
      </c>
      <c r="H252" s="5" t="s">
        <v>282</v>
      </c>
      <c r="I252" s="5" t="s">
        <v>282</v>
      </c>
      <c r="J252" s="5" t="s">
        <v>282</v>
      </c>
      <c r="K252" s="5" t="s">
        <v>282</v>
      </c>
      <c r="L252" s="5" t="s">
        <v>282</v>
      </c>
      <c r="M252" s="5" t="s">
        <v>282</v>
      </c>
      <c r="N252" s="5" t="s">
        <v>1</v>
      </c>
      <c r="Q252" s="5" t="s">
        <v>805</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7"/>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8"/>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53</v>
      </c>
      <c r="B253" s="4" t="s">
        <v>393</v>
      </c>
      <c r="C253" s="4" t="s">
        <v>198</v>
      </c>
      <c r="D253" s="3" t="str">
        <f t="shared" ca="1" si="20"/>
        <v/>
      </c>
      <c r="F253" s="5" t="s">
        <v>501</v>
      </c>
      <c r="G253" s="5" t="s">
        <v>501</v>
      </c>
      <c r="H253" s="6" t="s">
        <v>1</v>
      </c>
      <c r="I253" s="6" t="s">
        <v>1</v>
      </c>
      <c r="L253" s="5" t="s">
        <v>1</v>
      </c>
      <c r="M253" s="5" t="s">
        <v>1</v>
      </c>
      <c r="O253" s="6" t="s">
        <v>1</v>
      </c>
      <c r="P253" s="6" t="s">
        <v>1</v>
      </c>
      <c r="Q253" s="6" t="s">
        <v>305</v>
      </c>
      <c r="R253" s="6"/>
      <c r="V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7"/>
        <v/>
      </c>
      <c r="AT253" s="67" t="str">
        <f>IF(OR(E253="",VLOOKUP(E$1,Services!$A$1:$B$22,2,0)="Exclude"),"",IF($D253=1,IF(OR(price_limit="",price_limit="No Limit"),IF(E253="Yes",1,2),IF(SUMIFS(WhatIf!$G:$G,WhatIf!$A:$A,E$1,WhatIf!$B:$B,E253)&lt;=price_limit,IF(E253="Yes",1,2),"")),""))</f>
        <v/>
      </c>
      <c r="AU253" s="67" t="str">
        <f ca="1">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 ca="1">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8"/>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49.75" x14ac:dyDescent="0.3">
      <c r="A254" s="19" t="s">
        <v>54</v>
      </c>
      <c r="B254" s="4" t="s">
        <v>543</v>
      </c>
      <c r="C254" s="4" t="s">
        <v>280</v>
      </c>
      <c r="D254" s="3" t="str">
        <f t="shared" ca="1" si="20"/>
        <v/>
      </c>
      <c r="G254" s="5" t="s">
        <v>1</v>
      </c>
      <c r="H254" s="5" t="s">
        <v>1</v>
      </c>
      <c r="I254" s="5" t="s">
        <v>1</v>
      </c>
      <c r="J254" s="5" t="s">
        <v>1</v>
      </c>
      <c r="K254" s="5" t="s">
        <v>1</v>
      </c>
      <c r="L254" s="5" t="s">
        <v>1</v>
      </c>
      <c r="M254" s="5" t="s">
        <v>1</v>
      </c>
      <c r="N254" s="5" t="s">
        <v>1</v>
      </c>
      <c r="O254" s="6" t="s">
        <v>1</v>
      </c>
      <c r="P254" s="6"/>
      <c r="Q254" s="6" t="s">
        <v>1</v>
      </c>
      <c r="R254" s="6"/>
      <c r="V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7"/>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 ca="1">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 ca="1">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8"/>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640</v>
      </c>
      <c r="C255" s="4" t="s">
        <v>207</v>
      </c>
      <c r="D255" s="3" t="str">
        <f t="shared" ca="1" si="20"/>
        <v/>
      </c>
      <c r="T255" s="5" t="s">
        <v>244</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7"/>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 ca="1">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18"/>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37.299999999999997" x14ac:dyDescent="0.3">
      <c r="A256" s="19" t="s">
        <v>163</v>
      </c>
      <c r="B256" s="4" t="s">
        <v>237</v>
      </c>
      <c r="C256" s="4" t="s">
        <v>207</v>
      </c>
      <c r="D256" s="3" t="str">
        <f t="shared" ca="1" si="20"/>
        <v/>
      </c>
      <c r="H256" s="5" t="s">
        <v>163</v>
      </c>
      <c r="I256" s="5" t="s">
        <v>163</v>
      </c>
      <c r="J256" s="5" t="s">
        <v>163</v>
      </c>
      <c r="K256" s="5" t="s">
        <v>163</v>
      </c>
      <c r="L256" s="5" t="s">
        <v>163</v>
      </c>
      <c r="M256" s="5" t="s">
        <v>163</v>
      </c>
      <c r="N256" s="5" t="s">
        <v>163</v>
      </c>
      <c r="O256" s="5" t="s">
        <v>163</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7"/>
        <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 ca="1">IF(OR(I256="",VLOOKUP(I$1,Services!$A$1:$B$22,2,0)="Exclude"),"",IF($D256=1,IF(OR(price_limit="",price_limit="No Limit"),IF(I256="Yes",1,2),IF(SUMIFS(WhatIf!$G:$G,WhatIf!$A:$A,I$1,WhatIf!$B:$B,I256)&lt;=price_limit,IF(I256="Yes",1,2),"")),""))</f>
        <v/>
      </c>
      <c r="AY256" s="67" t="str">
        <f ca="1">IF(OR(J256="",VLOOKUP(J$1,Services!$A$1:$B$22,2,0)="Exclude"),"",IF($D256=1,IF(OR(price_limit="",price_limit="No Limit"),IF(J256="Yes",1,2),IF(SUMIFS(WhatIf!$G:$G,WhatIf!$A:$A,J$1,WhatIf!$B:$B,J256)&lt;=price_limit,IF(J256="Yes",1,2),"")),""))</f>
        <v/>
      </c>
      <c r="AZ256" s="67" t="str">
        <f ca="1">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18"/>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55</v>
      </c>
      <c r="B257" s="4" t="s">
        <v>237</v>
      </c>
      <c r="C257" s="4" t="s">
        <v>207</v>
      </c>
      <c r="D257" s="3" t="str">
        <f t="shared" ca="1" si="20"/>
        <v/>
      </c>
      <c r="F257" s="5" t="s">
        <v>495</v>
      </c>
      <c r="G257" s="5" t="s">
        <v>495</v>
      </c>
      <c r="H257" s="6"/>
      <c r="I257" s="6"/>
      <c r="L257" s="5" t="s">
        <v>1</v>
      </c>
      <c r="M257" s="5" t="s">
        <v>1</v>
      </c>
      <c r="O257" s="5" t="s">
        <v>1</v>
      </c>
      <c r="P257" s="6"/>
      <c r="Q257" s="6" t="s">
        <v>305</v>
      </c>
      <c r="R257" s="6"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7"/>
        <v/>
      </c>
      <c r="AT257" s="67" t="str">
        <f>IF(OR(E257="",VLOOKUP(E$1,Services!$A$1:$B$22,2,0)="Exclude"),"",IF($D257=1,IF(OR(price_limit="",price_limit="No Limit"),IF(E257="Yes",1,2),IF(SUMIFS(WhatIf!$G:$G,WhatIf!$A:$A,E$1,WhatIf!$B:$B,E257)&lt;=price_limit,IF(E257="Yes",1,2),"")),""))</f>
        <v/>
      </c>
      <c r="AU257" s="67" t="str">
        <f ca="1">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 ca="1">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18"/>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4</v>
      </c>
      <c r="B258" s="4" t="s">
        <v>237</v>
      </c>
      <c r="C258" s="4" t="s">
        <v>444</v>
      </c>
      <c r="D258" s="3">
        <f t="shared" ca="1" si="20"/>
        <v>1</v>
      </c>
      <c r="G258" s="5" t="s">
        <v>1</v>
      </c>
      <c r="H258" s="5" t="s">
        <v>1</v>
      </c>
      <c r="I258" s="5" t="s">
        <v>1</v>
      </c>
      <c r="J258" s="5" t="s">
        <v>1</v>
      </c>
      <c r="K258" s="5" t="s">
        <v>1</v>
      </c>
      <c r="L258" s="5" t="s">
        <v>1</v>
      </c>
      <c r="M258" s="5" t="s">
        <v>1</v>
      </c>
      <c r="N258" s="5" t="s">
        <v>1</v>
      </c>
      <c r="O258" s="6" t="s">
        <v>1</v>
      </c>
      <c r="P258" s="6" t="s">
        <v>1</v>
      </c>
      <c r="Q258" s="6" t="s">
        <v>1</v>
      </c>
      <c r="R258" s="6"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f ca="1">IF(AND($D258=1,ISNUMBER(MATCH(O$1&amp;O258&amp;"x",WhatIf!$H:$H,0))),1,"")</f>
        <v>1</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f t="shared" ref="AS258:AS321" ca="1" si="21">IF(SUM(Y258:AR258)&gt;0,1,"")</f>
        <v>1</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f ca="1">IF(OR(G258="",VLOOKUP(G$1,Services!$A$1:$B$22,2,0)="Exclude"),"",IF($D258=1,IF(OR(price_limit="",price_limit="No Limit"),IF(G258="Yes",1,2),IF(SUMIFS(WhatIf!$G:$G,WhatIf!$A:$A,G$1,WhatIf!$B:$B,G258)&lt;=price_limit,IF(G258="Yes",1,2),"")),""))</f>
        <v>1</v>
      </c>
      <c r="AW258" s="67">
        <f ca="1">IF(OR(H258="",VLOOKUP(H$1,Services!$A$1:$B$22,2,0)="Exclude"),"",IF($D258=1,IF(OR(price_limit="",price_limit="No Limit"),IF(H258="Yes",1,2),IF(SUMIFS(WhatIf!$G:$G,WhatIf!$A:$A,H$1,WhatIf!$B:$B,H258)&lt;=price_limit,IF(H258="Yes",1,2),"")),""))</f>
        <v>1</v>
      </c>
      <c r="AX258" s="67">
        <f ca="1">IF(OR(I258="",VLOOKUP(I$1,Services!$A$1:$B$22,2,0)="Exclude"),"",IF($D258=1,IF(OR(price_limit="",price_limit="No Limit"),IF(I258="Yes",1,2),IF(SUMIFS(WhatIf!$G:$G,WhatIf!$A:$A,I$1,WhatIf!$B:$B,I258)&lt;=price_limit,IF(I258="Yes",1,2),"")),""))</f>
        <v>1</v>
      </c>
      <c r="AY258" s="67">
        <f ca="1">IF(OR(J258="",VLOOKUP(J$1,Services!$A$1:$B$22,2,0)="Exclude"),"",IF($D258=1,IF(OR(price_limit="",price_limit="No Limit"),IF(J258="Yes",1,2),IF(SUMIFS(WhatIf!$G:$G,WhatIf!$A:$A,J$1,WhatIf!$B:$B,J258)&lt;=price_limit,IF(J258="Yes",1,2),"")),""))</f>
        <v>1</v>
      </c>
      <c r="AZ258" s="67">
        <f ca="1">IF(OR(K258="",VLOOKUP(K$1,Services!$A$1:$B$22,2,0)="Exclude"),"",IF($D258=1,IF(OR(price_limit="",price_limit="No Limit"),IF(K258="Yes",1,2),IF(SUMIFS(WhatIf!$G:$G,WhatIf!$A:$A,K$1,WhatIf!$B:$B,K258)&lt;=price_limit,IF(K258="Yes",1,2),"")),""))</f>
        <v>1</v>
      </c>
      <c r="BA258" s="67">
        <f ca="1">IF(OR(L258="",VLOOKUP(L$1,Services!$A$1:$B$22,2,0)="Exclude"),"",IF($D258=1,IF(OR(price_limit="",price_limit="No Limit"),IF(L258="Yes",1,2),IF(SUMIFS(WhatIf!$G:$G,WhatIf!$A:$A,L$1,WhatIf!$B:$B,L258)&lt;=price_limit,IF(L258="Yes",1,2),"")),""))</f>
        <v>1</v>
      </c>
      <c r="BB258" s="67">
        <f ca="1">IF(OR(M258="",VLOOKUP(M$1,Services!$A$1:$B$22,2,0)="Exclude"),"",IF($D258=1,IF(OR(price_limit="",price_limit="No Limit"),IF(M258="Yes",1,2),IF(SUMIFS(WhatIf!$G:$G,WhatIf!$A:$A,M$1,WhatIf!$B:$B,M258)&lt;=price_limit,IF(M258="Yes",1,2),"")),""))</f>
        <v>1</v>
      </c>
      <c r="BC258" s="67">
        <f ca="1">IF(OR(N258="",VLOOKUP(N$1,Services!$A$1:$B$22,2,0)="Exclude"),"",IF($D258=1,IF(OR(price_limit="",price_limit="No Limit"),IF(N258="Yes",1,2),IF(SUMIFS(WhatIf!$G:$G,WhatIf!$A:$A,N$1,WhatIf!$B:$B,N258)&lt;=price_limit,IF(N258="Yes",1,2),"")),""))</f>
        <v>1</v>
      </c>
      <c r="BD258" s="67">
        <f ca="1">IF(OR(O258="",VLOOKUP(O$1,Services!$A$1:$B$22,2,0)="Exclude"),"",IF($D258=1,IF(OR(price_limit="",price_limit="No Limit"),IF(O258="Yes",1,2),IF(SUMIFS(WhatIf!$G:$G,WhatIf!$A:$A,O$1,WhatIf!$B:$B,O258)&lt;=price_limit,IF(O258="Yes",1,2),"")),""))</f>
        <v>1</v>
      </c>
      <c r="BE258" s="67">
        <f ca="1">IF(OR(P258="",VLOOKUP(P$1,Services!$A$1:$B$22,2,0)="Exclude"),"",IF($D258=1,IF(OR(price_limit="",price_limit="No Limit"),IF(P258="Yes",1,2),IF(SUMIFS(WhatIf!$G:$G,WhatIf!$A:$A,P$1,WhatIf!$B:$B,P258)&lt;=price_limit,IF(P258="Yes",1,2),"")),""))</f>
        <v>1</v>
      </c>
      <c r="BF258" s="67" t="str">
        <f>IF(OR(Q258="",VLOOKUP(Q$1,Services!$A$1:$B$22,2,0)="Exclude"),"",IF($D258=1,IF(OR(price_limit="",price_limit="No Limit"),IF(Q258="Yes",1,2),IF(SUMIFS(WhatIf!$G:$G,WhatIf!$A:$A,Q$1,WhatIf!$B:$B,Q258)&lt;=price_limit,IF(Q258="Yes",1,2),"")),""))</f>
        <v/>
      </c>
      <c r="BG258" s="67">
        <f ca="1">IF(OR(R258="",VLOOKUP(R$1,Services!$A$1:$B$22,2,0)="Exclude"),"",IF($D258=1,IF(OR(price_limit="",price_limit="No Limit"),IF(R258="Yes",1,2),IF(SUMIFS(WhatIf!$G:$G,WhatIf!$A:$A,R$1,WhatIf!$B:$B,R258)&lt;=price_limit,IF(R258="Yes",1,2),"")),""))</f>
        <v>1</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2">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1</v>
      </c>
    </row>
    <row r="259" spans="1:70" ht="24.9" x14ac:dyDescent="0.3">
      <c r="A259" s="19" t="s">
        <v>179</v>
      </c>
      <c r="B259" s="4" t="s">
        <v>297</v>
      </c>
      <c r="C259" s="4" t="s">
        <v>207</v>
      </c>
      <c r="D259" s="3" t="str">
        <f t="shared" ca="1" si="20"/>
        <v/>
      </c>
      <c r="G259" s="5" t="s">
        <v>1</v>
      </c>
      <c r="H259" s="5" t="s">
        <v>1</v>
      </c>
      <c r="I259" s="5" t="s">
        <v>1</v>
      </c>
      <c r="J259" s="5" t="s">
        <v>1</v>
      </c>
      <c r="K259" s="5" t="s">
        <v>1</v>
      </c>
      <c r="L259" s="5" t="s">
        <v>1</v>
      </c>
      <c r="M259" s="5" t="s">
        <v>1</v>
      </c>
      <c r="N259" s="5" t="s">
        <v>1</v>
      </c>
      <c r="O259" s="6" t="s">
        <v>1</v>
      </c>
      <c r="P259" s="6" t="s">
        <v>1</v>
      </c>
      <c r="Q259" s="6" t="s">
        <v>1</v>
      </c>
      <c r="R259" s="6"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1"/>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 ca="1">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 ca="1">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 ca="1">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 ca="1">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2"/>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242</v>
      </c>
      <c r="B260" s="4" t="s">
        <v>195</v>
      </c>
      <c r="C260" s="4" t="s">
        <v>448</v>
      </c>
      <c r="D260" s="3" t="str">
        <f t="shared" ca="1" si="20"/>
        <v/>
      </c>
      <c r="G260" s="5" t="s">
        <v>1</v>
      </c>
      <c r="O260" s="6"/>
      <c r="P260" s="6"/>
      <c r="Q260" s="6" t="s">
        <v>806</v>
      </c>
      <c r="R260" s="6"/>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1"/>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2"/>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394</v>
      </c>
      <c r="B261" s="4" t="s">
        <v>237</v>
      </c>
      <c r="C261" s="4" t="s">
        <v>214</v>
      </c>
      <c r="D261" s="3" t="str">
        <f t="shared" ca="1" si="20"/>
        <v/>
      </c>
      <c r="F261" s="5" t="s">
        <v>498</v>
      </c>
      <c r="G261" s="5" t="s">
        <v>498</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1"/>
        <v/>
      </c>
      <c r="AT261" s="67" t="str">
        <f>IF(OR(E261="",VLOOKUP(E$1,Services!$A$1:$B$22,2,0)="Exclude"),"",IF($D261=1,IF(OR(price_limit="",price_limit="No Limit"),IF(E261="Yes",1,2),IF(SUMIFS(WhatIf!$G:$G,WhatIf!$A:$A,E$1,WhatIf!$B:$B,E261)&lt;=price_limit,IF(E261="Yes",1,2),"")),""))</f>
        <v/>
      </c>
      <c r="AU261" s="67" t="str">
        <f ca="1">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2"/>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126</v>
      </c>
      <c r="B262" s="4" t="s">
        <v>237</v>
      </c>
      <c r="C262" s="4" t="s">
        <v>214</v>
      </c>
      <c r="D262" s="3" t="str">
        <f t="shared" ca="1" si="20"/>
        <v/>
      </c>
      <c r="O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1"/>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 ca="1">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2"/>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127</v>
      </c>
      <c r="B263" s="4" t="s">
        <v>301</v>
      </c>
      <c r="C263" s="4" t="s">
        <v>207</v>
      </c>
      <c r="D263" s="3" t="str">
        <f t="shared" ca="1" si="20"/>
        <v/>
      </c>
      <c r="O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1"/>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 ca="1">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2"/>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128</v>
      </c>
      <c r="B264" s="4" t="s">
        <v>229</v>
      </c>
      <c r="C264" s="4" t="s">
        <v>214</v>
      </c>
      <c r="D264" s="3" t="str">
        <f t="shared" ca="1" si="20"/>
        <v/>
      </c>
      <c r="F264" s="5" t="s">
        <v>498</v>
      </c>
      <c r="G264" s="5" t="s">
        <v>498</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1"/>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2"/>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129</v>
      </c>
      <c r="B265" s="4" t="s">
        <v>398</v>
      </c>
      <c r="C265" s="4" t="s">
        <v>214</v>
      </c>
      <c r="D265" s="3" t="str">
        <f t="shared" ca="1" si="20"/>
        <v/>
      </c>
      <c r="F265" s="5" t="s">
        <v>498</v>
      </c>
      <c r="G265" s="5" t="s">
        <v>498</v>
      </c>
      <c r="T265" s="5" t="s">
        <v>244</v>
      </c>
      <c r="X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1"/>
        <v/>
      </c>
      <c r="AT265" s="67" t="str">
        <f>IF(OR(E265="",VLOOKUP(E$1,Services!$A$1:$B$22,2,0)="Exclude"),"",IF($D265=1,IF(OR(price_limit="",price_limit="No Limit"),IF(E265="Yes",1,2),IF(SUMIFS(WhatIf!$G:$G,WhatIf!$A:$A,E$1,WhatIf!$B:$B,E265)&lt;=price_limit,IF(E265="Yes",1,2),"")),""))</f>
        <v/>
      </c>
      <c r="AU265" s="67" t="str">
        <f ca="1">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 ca="1">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 ca="1">IF(OR(X265="",VLOOKUP(X$1,Services!$A$1:$B$22,2,0)="Exclude"),"",IF($D265=1,IF(OR(price_limit="",price_limit="No Limit"),IF(X265="Yes",1,2),IF(SUMIFS(WhatIf!$G:$G,WhatIf!$A:$A,X$1,WhatIf!$B:$B,X265)&lt;=price_limit,IF(X265="Yes",1,2),"")),""))</f>
        <v/>
      </c>
      <c r="BN265" s="3">
        <f t="shared" si="22"/>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56</v>
      </c>
      <c r="B266" s="4" t="s">
        <v>237</v>
      </c>
      <c r="C266" s="4" t="s">
        <v>214</v>
      </c>
      <c r="D266" s="3" t="str">
        <f t="shared" ca="1" si="20"/>
        <v/>
      </c>
      <c r="F266" s="5" t="s">
        <v>1</v>
      </c>
      <c r="G266" s="5" t="s">
        <v>1</v>
      </c>
      <c r="O266" s="5" t="s">
        <v>1</v>
      </c>
      <c r="P266" s="6"/>
      <c r="R266" s="6" t="s">
        <v>807</v>
      </c>
      <c r="X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1"/>
        <v/>
      </c>
      <c r="AT266" s="67" t="str">
        <f>IF(OR(E266="",VLOOKUP(E$1,Services!$A$1:$B$22,2,0)="Exclude"),"",IF($D266=1,IF(OR(price_limit="",price_limit="No Limit"),IF(E266="Yes",1,2),IF(SUMIFS(WhatIf!$G:$G,WhatIf!$A:$A,E$1,WhatIf!$B:$B,E266)&lt;=price_limit,IF(E266="Yes",1,2),"")),""))</f>
        <v/>
      </c>
      <c r="AU266" s="67" t="str">
        <f ca="1">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 ca="1">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 ca="1">IF(OR(X266="",VLOOKUP(X$1,Services!$A$1:$B$22,2,0)="Exclude"),"",IF($D266=1,IF(OR(price_limit="",price_limit="No Limit"),IF(X266="Yes",1,2),IF(SUMIFS(WhatIf!$G:$G,WhatIf!$A:$A,X$1,WhatIf!$B:$B,X266)&lt;=price_limit,IF(X266="Yes",1,2),"")),""))</f>
        <v/>
      </c>
      <c r="BN266" s="3">
        <f t="shared" si="22"/>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57</v>
      </c>
      <c r="B267" s="4" t="s">
        <v>237</v>
      </c>
      <c r="C267" s="4" t="s">
        <v>207</v>
      </c>
      <c r="D267" s="3" t="str">
        <f t="shared" ca="1" si="20"/>
        <v/>
      </c>
      <c r="G267" s="5" t="s">
        <v>1</v>
      </c>
      <c r="O267" s="6"/>
      <c r="P267" s="6"/>
      <c r="Q267" s="6" t="s">
        <v>305</v>
      </c>
      <c r="R267" s="6" t="s">
        <v>1</v>
      </c>
      <c r="V267" s="5"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1"/>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 ca="1">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2"/>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37.299999999999997" x14ac:dyDescent="0.3">
      <c r="A268" s="19" t="s">
        <v>180</v>
      </c>
      <c r="B268" s="4" t="s">
        <v>130</v>
      </c>
      <c r="C268" s="4" t="s">
        <v>207</v>
      </c>
      <c r="D268" s="3" t="str">
        <f t="shared" ca="1" si="20"/>
        <v/>
      </c>
      <c r="F268" s="5" t="s">
        <v>495</v>
      </c>
      <c r="G268" s="5" t="s">
        <v>495</v>
      </c>
      <c r="O268" s="6"/>
      <c r="P268" s="6"/>
      <c r="Q268" s="6" t="s">
        <v>806</v>
      </c>
      <c r="R268" s="5" t="s">
        <v>924</v>
      </c>
      <c r="V268" s="5" t="s">
        <v>572</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1"/>
        <v/>
      </c>
      <c r="AT268" s="67" t="str">
        <f>IF(OR(E268="",VLOOKUP(E$1,Services!$A$1:$B$22,2,0)="Exclude"),"",IF($D268=1,IF(OR(price_limit="",price_limit="No Limit"),IF(E268="Yes",1,2),IF(SUMIFS(WhatIf!$G:$G,WhatIf!$A:$A,E$1,WhatIf!$B:$B,E268)&lt;=price_limit,IF(E268="Yes",1,2),"")),""))</f>
        <v/>
      </c>
      <c r="AU268" s="67" t="str">
        <f ca="1">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 ca="1">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2"/>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58</v>
      </c>
      <c r="B269" s="4" t="s">
        <v>237</v>
      </c>
      <c r="C269" s="4" t="s">
        <v>207</v>
      </c>
      <c r="D269" s="3" t="str">
        <f t="shared" ca="1" si="20"/>
        <v/>
      </c>
      <c r="F269" s="5" t="s">
        <v>495</v>
      </c>
      <c r="G269" s="5" t="s">
        <v>495</v>
      </c>
      <c r="H269" s="6"/>
      <c r="I269" s="6"/>
      <c r="L269" s="5" t="s">
        <v>1</v>
      </c>
      <c r="M269" s="5" t="s">
        <v>1</v>
      </c>
      <c r="O269" s="6"/>
      <c r="P269" s="6"/>
      <c r="Q269" s="6" t="s">
        <v>305</v>
      </c>
      <c r="R269" s="6"/>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1"/>
        <v/>
      </c>
      <c r="AT269" s="67" t="str">
        <f>IF(OR(E269="",VLOOKUP(E$1,Services!$A$1:$B$22,2,0)="Exclude"),"",IF($D269=1,IF(OR(price_limit="",price_limit="No Limit"),IF(E269="Yes",1,2),IF(SUMIFS(WhatIf!$G:$G,WhatIf!$A:$A,E$1,WhatIf!$B:$B,E269)&lt;=price_limit,IF(E269="Yes",1,2),"")),""))</f>
        <v/>
      </c>
      <c r="AU269" s="67" t="str">
        <f ca="1">IF(OR(F269="",VLOOKUP(F$1,Services!$A$1:$B$22,2,0)="Exclude"),"",IF($D269=1,IF(OR(price_limit="",price_limit="No Limit"),IF(F269="Yes",1,2),IF(SUMIFS(WhatIf!$G:$G,WhatIf!$A:$A,F$1,WhatIf!$B:$B,F269)&lt;=price_limit,IF(F269="Yes",1,2),"")),""))</f>
        <v/>
      </c>
      <c r="AV269" s="67" t="str">
        <f ca="1">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 ca="1">IF(OR(L269="",VLOOKUP(L$1,Services!$A$1:$B$22,2,0)="Exclude"),"",IF($D269=1,IF(OR(price_limit="",price_limit="No Limit"),IF(L269="Yes",1,2),IF(SUMIFS(WhatIf!$G:$G,WhatIf!$A:$A,L$1,WhatIf!$B:$B,L269)&lt;=price_limit,IF(L269="Yes",1,2),"")),""))</f>
        <v/>
      </c>
      <c r="BB269" s="67" t="str">
        <f ca="1">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2"/>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59</v>
      </c>
      <c r="B270" s="4" t="s">
        <v>716</v>
      </c>
      <c r="C270" s="4" t="s">
        <v>443</v>
      </c>
      <c r="D270" s="3" t="str">
        <f t="shared" ca="1" si="20"/>
        <v/>
      </c>
      <c r="E270" s="5" t="s">
        <v>1</v>
      </c>
      <c r="F270" s="5" t="s">
        <v>497</v>
      </c>
      <c r="G270" s="5" t="s">
        <v>1</v>
      </c>
      <c r="H270" s="5" t="s">
        <v>1</v>
      </c>
      <c r="I270" s="5" t="s">
        <v>1</v>
      </c>
      <c r="K270" s="5" t="s">
        <v>1</v>
      </c>
      <c r="L270" s="5" t="s">
        <v>1</v>
      </c>
      <c r="M270" s="5" t="s">
        <v>1</v>
      </c>
      <c r="N270" s="5" t="s">
        <v>1</v>
      </c>
      <c r="O270" s="6"/>
      <c r="P270" s="6"/>
      <c r="Q270" s="6"/>
      <c r="R270" s="6"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1"/>
        <v/>
      </c>
      <c r="AT270" s="67" t="str">
        <f ca="1">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 ca="1">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2"/>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920</v>
      </c>
      <c r="C271" s="4" t="s">
        <v>447</v>
      </c>
      <c r="D271" s="3" t="str">
        <f t="shared" ca="1" si="20"/>
        <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1"/>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IF(OR(G271="",VLOOKUP(G$1,Services!$A$1:$B$22,2,0)="Exclude"),"",IF($D271=1,IF(OR(price_limit="",price_limit="No Limit"),IF(G271="Yes",1,2),IF(SUMIFS(WhatIf!$G:$G,WhatIf!$A:$A,G$1,WhatIf!$B:$B,G271)&lt;=price_limit,IF(G271="Yes",1,2),"")),""))</f>
        <v/>
      </c>
      <c r="AW271" s="67" t="str">
        <f>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2"/>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60</v>
      </c>
      <c r="B272" s="4" t="s">
        <v>336</v>
      </c>
      <c r="C272" s="4" t="s">
        <v>443</v>
      </c>
      <c r="D272" s="3" t="str">
        <f t="shared" ca="1" si="20"/>
        <v/>
      </c>
      <c r="E272" s="5" t="s">
        <v>1</v>
      </c>
      <c r="H272" s="5" t="s">
        <v>1</v>
      </c>
      <c r="I272" s="5" t="s">
        <v>1</v>
      </c>
      <c r="J272" s="5" t="s">
        <v>1</v>
      </c>
      <c r="K272" s="5" t="s">
        <v>1</v>
      </c>
      <c r="L272" s="5" t="s">
        <v>1</v>
      </c>
      <c r="M272" s="5" t="s">
        <v>1</v>
      </c>
      <c r="N272" s="5" t="s">
        <v>1</v>
      </c>
      <c r="O272" s="6"/>
      <c r="P272" s="6"/>
      <c r="Q272" s="6"/>
      <c r="R272" s="6" t="s">
        <v>1</v>
      </c>
      <c r="S272" s="5" t="s">
        <v>1</v>
      </c>
      <c r="V272" s="5" t="s">
        <v>1</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1"/>
        <v/>
      </c>
      <c r="AT272" s="67" t="str">
        <f ca="1">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 ca="1">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 ca="1">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2"/>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x14ac:dyDescent="0.3">
      <c r="A273" s="19" t="s">
        <v>61</v>
      </c>
      <c r="B273" s="4" t="s">
        <v>295</v>
      </c>
      <c r="C273" s="4" t="s">
        <v>443</v>
      </c>
      <c r="D273" s="3" t="str">
        <f t="shared" ca="1" si="20"/>
        <v/>
      </c>
      <c r="E273" s="5" t="s">
        <v>1</v>
      </c>
      <c r="F273" s="5" t="s">
        <v>497</v>
      </c>
      <c r="G273" s="5" t="s">
        <v>497</v>
      </c>
      <c r="K273" s="5" t="s">
        <v>1</v>
      </c>
      <c r="L273" s="5" t="s">
        <v>1</v>
      </c>
      <c r="M273" s="5" t="s">
        <v>1</v>
      </c>
      <c r="O273" s="6"/>
      <c r="P273" s="6"/>
      <c r="Q273" s="6"/>
      <c r="R273" s="6" t="s">
        <v>807</v>
      </c>
      <c r="S273" s="5" t="s">
        <v>1</v>
      </c>
      <c r="V273" s="5" t="s">
        <v>572</v>
      </c>
      <c r="X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1"/>
        <v/>
      </c>
      <c r="AT273" s="67" t="str">
        <f ca="1">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 ca="1">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 ca="1">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 ca="1">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 ca="1">IF(OR(X273="",VLOOKUP(X$1,Services!$A$1:$B$22,2,0)="Exclude"),"",IF($D273=1,IF(OR(price_limit="",price_limit="No Limit"),IF(X273="Yes",1,2),IF(SUMIFS(WhatIf!$G:$G,WhatIf!$A:$A,X$1,WhatIf!$B:$B,X273)&lt;=price_limit,IF(X273="Yes",1,2),"")),""))</f>
        <v/>
      </c>
      <c r="BN273" s="3">
        <f t="shared" si="22"/>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204</v>
      </c>
      <c r="B274" s="4" t="s">
        <v>871</v>
      </c>
      <c r="C274" s="4" t="s">
        <v>206</v>
      </c>
      <c r="D274" s="3" t="str">
        <f t="shared" ca="1" si="20"/>
        <v/>
      </c>
      <c r="F274" s="5" t="s">
        <v>793</v>
      </c>
      <c r="G274" s="5" t="s">
        <v>793</v>
      </c>
      <c r="H274" s="5" t="s">
        <v>282</v>
      </c>
      <c r="I274" s="5" t="s">
        <v>282</v>
      </c>
      <c r="J274" s="5" t="s">
        <v>282</v>
      </c>
      <c r="K274" s="5" t="s">
        <v>282</v>
      </c>
      <c r="L274" s="5" t="s">
        <v>282</v>
      </c>
      <c r="M274" s="5" t="s">
        <v>282</v>
      </c>
      <c r="N274" s="5" t="s">
        <v>1</v>
      </c>
      <c r="R274" s="5" t="s">
        <v>931</v>
      </c>
      <c r="W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1"/>
        <v/>
      </c>
      <c r="AT274" s="67" t="str">
        <f>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 ca="1">IF(OR(I274="",VLOOKUP(I$1,Services!$A$1:$B$22,2,0)="Exclude"),"",IF($D274=1,IF(OR(price_limit="",price_limit="No Limit"),IF(I274="Yes",1,2),IF(SUMIFS(WhatIf!$G:$G,WhatIf!$A:$A,I$1,WhatIf!$B:$B,I274)&lt;=price_limit,IF(I274="Yes",1,2),"")),""))</f>
        <v/>
      </c>
      <c r="AY274" s="67" t="str">
        <f ca="1">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 ca="1">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 ca="1">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 ca="1">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2"/>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270</v>
      </c>
      <c r="B275" s="4" t="s">
        <v>237</v>
      </c>
      <c r="C275" s="4" t="s">
        <v>206</v>
      </c>
      <c r="D275" s="3" t="str">
        <f t="shared" ref="D275:D306" ca="1" si="23">IF(BR275=0,"",IF(BR275&lt;=VALUE(MID(marker_pick,1,1)),1,""))</f>
        <v/>
      </c>
      <c r="F275" s="5" t="s">
        <v>892</v>
      </c>
      <c r="G275" s="5" t="s">
        <v>892</v>
      </c>
      <c r="H275" s="5" t="s">
        <v>282</v>
      </c>
      <c r="I275" s="5" t="s">
        <v>282</v>
      </c>
      <c r="J275" s="5" t="s">
        <v>282</v>
      </c>
      <c r="K275" s="5" t="s">
        <v>282</v>
      </c>
      <c r="L275" s="5" t="s">
        <v>282</v>
      </c>
      <c r="M275" s="5" t="s">
        <v>282</v>
      </c>
      <c r="N275" s="5" t="s">
        <v>1</v>
      </c>
      <c r="R275" s="5" t="s">
        <v>923</v>
      </c>
      <c r="W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1"/>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 ca="1">IF(OR(I275="",VLOOKUP(I$1,Services!$A$1:$B$22,2,0)="Exclude"),"",IF($D275=1,IF(OR(price_limit="",price_limit="No Limit"),IF(I275="Yes",1,2),IF(SUMIFS(WhatIf!$G:$G,WhatIf!$A:$A,I$1,WhatIf!$B:$B,I275)&lt;=price_limit,IF(I275="Yes",1,2),"")),""))</f>
        <v/>
      </c>
      <c r="AY275" s="67" t="str">
        <f ca="1">IF(OR(J275="",VLOOKUP(J$1,Services!$A$1:$B$22,2,0)="Exclude"),"",IF($D275=1,IF(OR(price_limit="",price_limit="No Limit"),IF(J275="Yes",1,2),IF(SUMIFS(WhatIf!$G:$G,WhatIf!$A:$A,J$1,WhatIf!$B:$B,J275)&lt;=price_limit,IF(J275="Yes",1,2),"")),""))</f>
        <v/>
      </c>
      <c r="AZ275" s="67" t="str">
        <f ca="1">IF(OR(K275="",VLOOKUP(K$1,Services!$A$1:$B$22,2,0)="Exclude"),"",IF($D275=1,IF(OR(price_limit="",price_limit="No Limit"),IF(K275="Yes",1,2),IF(SUMIFS(WhatIf!$G:$G,WhatIf!$A:$A,K$1,WhatIf!$B:$B,K275)&lt;=price_limit,IF(K275="Yes",1,2),"")),""))</f>
        <v/>
      </c>
      <c r="BA275" s="67" t="str">
        <f ca="1">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 ca="1">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 ca="1">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2"/>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648</v>
      </c>
      <c r="C276" s="4" t="s">
        <v>198</v>
      </c>
      <c r="D276" s="3" t="str">
        <f t="shared" ca="1" si="23"/>
        <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1"/>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IF(OR(G276="",VLOOKUP(G$1,Services!$A$1:$B$22,2,0)="Exclude"),"",IF($D276=1,IF(OR(price_limit="",price_limit="No Limit"),IF(G276="Yes",1,2),IF(SUMIFS(WhatIf!$G:$G,WhatIf!$A:$A,G$1,WhatIf!$B:$B,G276)&lt;=price_limit,IF(G276="Yes",1,2),"")),""))</f>
        <v/>
      </c>
      <c r="AW276" s="67" t="str">
        <f>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 ca="1">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2"/>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898</v>
      </c>
      <c r="B277" s="19"/>
      <c r="C277" s="4" t="s">
        <v>214</v>
      </c>
      <c r="D277" s="3" t="str">
        <f t="shared" ca="1" si="23"/>
        <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1"/>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2"/>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131</v>
      </c>
      <c r="B278" s="4" t="s">
        <v>783</v>
      </c>
      <c r="C278" s="4" t="s">
        <v>207</v>
      </c>
      <c r="D278" s="3" t="str">
        <f t="shared" ca="1" si="23"/>
        <v/>
      </c>
      <c r="F278" s="5" t="s">
        <v>495</v>
      </c>
      <c r="G278" s="5" t="s">
        <v>495</v>
      </c>
      <c r="H278" s="6"/>
      <c r="I278" s="6" t="s">
        <v>1</v>
      </c>
      <c r="L278" s="5" t="s">
        <v>1</v>
      </c>
      <c r="M278" s="5" t="s">
        <v>1</v>
      </c>
      <c r="O278" s="5" t="s">
        <v>1</v>
      </c>
      <c r="P278" s="5" t="s">
        <v>1</v>
      </c>
      <c r="Q278" s="5" t="s">
        <v>305</v>
      </c>
      <c r="R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1"/>
        <v/>
      </c>
      <c r="AT278" s="67" t="str">
        <f>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IF(OR(H278="",VLOOKUP(H$1,Services!$A$1:$B$22,2,0)="Exclude"),"",IF($D278=1,IF(OR(price_limit="",price_limit="No Limit"),IF(H278="Yes",1,2),IF(SUMIFS(WhatIf!$G:$G,WhatIf!$A:$A,H$1,WhatIf!$B:$B,H278)&lt;=price_limit,IF(H278="Yes",1,2),"")),""))</f>
        <v/>
      </c>
      <c r="AX278" s="67" t="str">
        <f ca="1">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 ca="1">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 ca="1">IF(OR(O278="",VLOOKUP(O$1,Services!$A$1:$B$22,2,0)="Exclude"),"",IF($D278=1,IF(OR(price_limit="",price_limit="No Limit"),IF(O278="Yes",1,2),IF(SUMIFS(WhatIf!$G:$G,WhatIf!$A:$A,O$1,WhatIf!$B:$B,O278)&lt;=price_limit,IF(O278="Yes",1,2),"")),""))</f>
        <v/>
      </c>
      <c r="BE278" s="67" t="str">
        <f ca="1">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2"/>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580</v>
      </c>
      <c r="B279" s="19" t="s">
        <v>646</v>
      </c>
      <c r="C279" s="4" t="s">
        <v>214</v>
      </c>
      <c r="D279" s="3" t="str">
        <f t="shared" ca="1" si="23"/>
        <v/>
      </c>
      <c r="J279" s="5" t="s">
        <v>1</v>
      </c>
      <c r="K279" s="5" t="s">
        <v>1</v>
      </c>
      <c r="L279" s="5" t="s">
        <v>1</v>
      </c>
      <c r="M279" s="5" t="s">
        <v>1</v>
      </c>
      <c r="T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1"/>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IF(OR(G279="",VLOOKUP(G$1,Services!$A$1:$B$22,2,0)="Exclude"),"",IF($D279=1,IF(OR(price_limit="",price_limit="No Limit"),IF(G279="Yes",1,2),IF(SUMIFS(WhatIf!$G:$G,WhatIf!$A:$A,G$1,WhatIf!$B:$B,G279)&lt;=price_limit,IF(G279="Yes",1,2),"")),""))</f>
        <v/>
      </c>
      <c r="AW279" s="67" t="str">
        <f>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 ca="1">IF(OR(J279="",VLOOKUP(J$1,Services!$A$1:$B$22,2,0)="Exclude"),"",IF($D279=1,IF(OR(price_limit="",price_limit="No Limit"),IF(J279="Yes",1,2),IF(SUMIFS(WhatIf!$G:$G,WhatIf!$A:$A,J$1,WhatIf!$B:$B,J279)&lt;=price_limit,IF(J279="Yes",1,2),"")),""))</f>
        <v/>
      </c>
      <c r="AZ279" s="67" t="str">
        <f ca="1">IF(OR(K279="",VLOOKUP(K$1,Services!$A$1:$B$22,2,0)="Exclude"),"",IF($D279=1,IF(OR(price_limit="",price_limit="No Limit"),IF(K279="Yes",1,2),IF(SUMIFS(WhatIf!$G:$G,WhatIf!$A:$A,K$1,WhatIf!$B:$B,K279)&lt;=price_limit,IF(K279="Yes",1,2),"")),""))</f>
        <v/>
      </c>
      <c r="BA279" s="67" t="str">
        <f ca="1">IF(OR(L279="",VLOOKUP(L$1,Services!$A$1:$B$22,2,0)="Exclude"),"",IF($D279=1,IF(OR(price_limit="",price_limit="No Limit"),IF(L279="Yes",1,2),IF(SUMIFS(WhatIf!$G:$G,WhatIf!$A:$A,L$1,WhatIf!$B:$B,L279)&lt;=price_limit,IF(L279="Yes",1,2),"")),""))</f>
        <v/>
      </c>
      <c r="BB279" s="67" t="str">
        <f ca="1">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 ca="1">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2"/>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x14ac:dyDescent="0.3">
      <c r="A280" s="19" t="s">
        <v>785</v>
      </c>
      <c r="B280" s="4" t="s">
        <v>237</v>
      </c>
      <c r="C280" s="4" t="s">
        <v>207</v>
      </c>
      <c r="D280" s="3" t="str">
        <f t="shared" ca="1" si="23"/>
        <v/>
      </c>
      <c r="O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1"/>
        <v/>
      </c>
      <c r="AT280" s="67" t="str">
        <f>IF(OR(E280="",VLOOKUP(E$1,Services!$A$1:$B$22,2,0)="Exclude"),"",IF($D280=1,IF(OR(price_limit="",price_limit="No Limit"),IF(E280="Yes",1,2),IF(SUMIFS(WhatIf!$G:$G,WhatIf!$A:$A,E$1,WhatIf!$B:$B,E280)&lt;=price_limit,IF(E280="Yes",1,2),"")),""))</f>
        <v/>
      </c>
      <c r="AU280" s="67" t="str">
        <f>IF(OR(F280="",VLOOKUP(F$1,Services!$A$1:$B$22,2,0)="Exclude"),"",IF($D280=1,IF(OR(price_limit="",price_limit="No Limit"),IF(F280="Yes",1,2),IF(SUMIFS(WhatIf!$G:$G,WhatIf!$A:$A,F$1,WhatIf!$B:$B,F280)&lt;=price_limit,IF(F280="Yes",1,2),"")),""))</f>
        <v/>
      </c>
      <c r="AV280" s="67" t="str">
        <f>IF(OR(G280="",VLOOKUP(G$1,Services!$A$1:$B$22,2,0)="Exclude"),"",IF($D280=1,IF(OR(price_limit="",price_limit="No Limit"),IF(G280="Yes",1,2),IF(SUMIFS(WhatIf!$G:$G,WhatIf!$A:$A,G$1,WhatIf!$B:$B,G280)&lt;=price_limit,IF(G280="Yes",1,2),"")),""))</f>
        <v/>
      </c>
      <c r="AW280" s="67" t="str">
        <f>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 ca="1">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2"/>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132</v>
      </c>
      <c r="B281" s="4" t="s">
        <v>541</v>
      </c>
      <c r="C281" s="4" t="s">
        <v>198</v>
      </c>
      <c r="D281" s="3" t="str">
        <f t="shared" ca="1" si="23"/>
        <v/>
      </c>
      <c r="F281" s="5" t="s">
        <v>501</v>
      </c>
      <c r="G281" s="5" t="s">
        <v>501</v>
      </c>
      <c r="R281" s="5" t="s">
        <v>927</v>
      </c>
      <c r="U281" s="5" t="s">
        <v>1</v>
      </c>
      <c r="X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1"/>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 ca="1">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 ca="1">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 ca="1">IF(OR(X281="",VLOOKUP(X$1,Services!$A$1:$B$22,2,0)="Exclude"),"",IF($D281=1,IF(OR(price_limit="",price_limit="No Limit"),IF(X281="Yes",1,2),IF(SUMIFS(WhatIf!$G:$G,WhatIf!$A:$A,X$1,WhatIf!$B:$B,X281)&lt;=price_limit,IF(X281="Yes",1,2),"")),""))</f>
        <v/>
      </c>
      <c r="BN281" s="3">
        <f t="shared" si="22"/>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751</v>
      </c>
      <c r="B282" s="4" t="s">
        <v>133</v>
      </c>
      <c r="C282" s="4" t="s">
        <v>207</v>
      </c>
      <c r="D282" s="3" t="str">
        <f t="shared" ca="1" si="23"/>
        <v/>
      </c>
      <c r="F282" s="5" t="s">
        <v>495</v>
      </c>
      <c r="G282" s="5" t="s">
        <v>495</v>
      </c>
      <c r="Q282" s="6" t="s">
        <v>806</v>
      </c>
      <c r="R282" s="5" t="s">
        <v>927</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1"/>
        <v/>
      </c>
      <c r="AT282" s="67" t="str">
        <f>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 ca="1">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2"/>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512</v>
      </c>
      <c r="C283" s="4" t="s">
        <v>207</v>
      </c>
      <c r="D283" s="3" t="str">
        <f t="shared" ca="1" si="23"/>
        <v/>
      </c>
      <c r="F283" s="5" t="s">
        <v>512</v>
      </c>
      <c r="G283" s="5" t="s">
        <v>512</v>
      </c>
      <c r="Q283" s="6"/>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1"/>
        <v/>
      </c>
      <c r="AT283" s="67" t="str">
        <f>IF(OR(E283="",VLOOKUP(E$1,Services!$A$1:$B$22,2,0)="Exclude"),"",IF($D283=1,IF(OR(price_limit="",price_limit="No Limit"),IF(E283="Yes",1,2),IF(SUMIFS(WhatIf!$G:$G,WhatIf!$A:$A,E$1,WhatIf!$B:$B,E283)&lt;=price_limit,IF(E283="Yes",1,2),"")),""))</f>
        <v/>
      </c>
      <c r="AU283" s="67" t="str">
        <f ca="1">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IF(OR(M283="",VLOOKUP(M$1,Services!$A$1:$B$22,2,0)="Exclude"),"",IF($D283=1,IF(OR(price_limit="",price_limit="No Limit"),IF(M283="Yes",1,2),IF(SUMIFS(WhatIf!$G:$G,WhatIf!$A:$A,M$1,WhatIf!$B:$B,M283)&lt;=price_limit,IF(M283="Yes",1,2),"")),""))</f>
        <v/>
      </c>
      <c r="BC283" s="67" t="str">
        <f>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2"/>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x14ac:dyDescent="0.3">
      <c r="A284" s="19" t="s">
        <v>431</v>
      </c>
      <c r="B284" s="4" t="s">
        <v>237</v>
      </c>
      <c r="C284" s="4" t="s">
        <v>198</v>
      </c>
      <c r="D284" s="3" t="str">
        <f t="shared" ca="1" si="23"/>
        <v/>
      </c>
      <c r="H284" s="5" t="s">
        <v>1</v>
      </c>
      <c r="I284" s="5" t="s">
        <v>1</v>
      </c>
      <c r="J284" s="5" t="s">
        <v>1</v>
      </c>
      <c r="L284" s="5" t="s">
        <v>1</v>
      </c>
      <c r="M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1"/>
        <v/>
      </c>
      <c r="AT284" s="67" t="str">
        <f>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 ca="1">IF(OR(H284="",VLOOKUP(H$1,Services!$A$1:$B$22,2,0)="Exclude"),"",IF($D284=1,IF(OR(price_limit="",price_limit="No Limit"),IF(H284="Yes",1,2),IF(SUMIFS(WhatIf!$G:$G,WhatIf!$A:$A,H$1,WhatIf!$B:$B,H284)&lt;=price_limit,IF(H284="Yes",1,2),"")),""))</f>
        <v/>
      </c>
      <c r="AX284" s="67" t="str">
        <f ca="1">IF(OR(I284="",VLOOKUP(I$1,Services!$A$1:$B$22,2,0)="Exclude"),"",IF($D284=1,IF(OR(price_limit="",price_limit="No Limit"),IF(I284="Yes",1,2),IF(SUMIFS(WhatIf!$G:$G,WhatIf!$A:$A,I$1,WhatIf!$B:$B,I284)&lt;=price_limit,IF(I284="Yes",1,2),"")),""))</f>
        <v/>
      </c>
      <c r="AY284" s="67" t="str">
        <f ca="1">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 ca="1">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2"/>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24.9" x14ac:dyDescent="0.3">
      <c r="A285" s="19" t="s">
        <v>337</v>
      </c>
      <c r="B285" s="4" t="s">
        <v>710</v>
      </c>
      <c r="C285" s="4" t="s">
        <v>198</v>
      </c>
      <c r="D285" s="3" t="str">
        <f t="shared" ca="1" si="23"/>
        <v/>
      </c>
      <c r="E285" s="5" t="s">
        <v>1</v>
      </c>
      <c r="K285" s="5" t="s">
        <v>1</v>
      </c>
      <c r="L285" s="5" t="s">
        <v>1</v>
      </c>
      <c r="M285" s="5" t="s">
        <v>1</v>
      </c>
      <c r="O285" s="6" t="s">
        <v>1</v>
      </c>
      <c r="P285" s="6"/>
      <c r="Q285" s="6" t="s">
        <v>1</v>
      </c>
      <c r="R285" s="6" t="s">
        <v>1</v>
      </c>
      <c r="S285" s="5" t="s">
        <v>1</v>
      </c>
      <c r="V285" s="5" t="s">
        <v>1</v>
      </c>
      <c r="X285" s="5"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1"/>
        <v/>
      </c>
      <c r="AT285" s="67" t="str">
        <f ca="1">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 ca="1">IF(OR(K285="",VLOOKUP(K$1,Services!$A$1:$B$22,2,0)="Exclude"),"",IF($D285=1,IF(OR(price_limit="",price_limit="No Limit"),IF(K285="Yes",1,2),IF(SUMIFS(WhatIf!$G:$G,WhatIf!$A:$A,K$1,WhatIf!$B:$B,K285)&lt;=price_limit,IF(K285="Yes",1,2),"")),""))</f>
        <v/>
      </c>
      <c r="BA285" s="67" t="str">
        <f ca="1">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 ca="1">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 ca="1">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 ca="1">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 ca="1">IF(OR(X285="",VLOOKUP(X$1,Services!$A$1:$B$22,2,0)="Exclude"),"",IF($D285=1,IF(OR(price_limit="",price_limit="No Limit"),IF(X285="Yes",1,2),IF(SUMIFS(WhatIf!$G:$G,WhatIf!$A:$A,X$1,WhatIf!$B:$B,X285)&lt;=price_limit,IF(X285="Yes",1,2),"")),""))</f>
        <v/>
      </c>
      <c r="BN285" s="3">
        <f t="shared" si="22"/>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24.9" x14ac:dyDescent="0.3">
      <c r="A286" s="19" t="s">
        <v>181</v>
      </c>
      <c r="B286" s="4" t="s">
        <v>134</v>
      </c>
      <c r="C286" s="4" t="s">
        <v>198</v>
      </c>
      <c r="D286" s="3" t="str">
        <f t="shared" ca="1" si="23"/>
        <v/>
      </c>
      <c r="F286" s="5" t="s">
        <v>499</v>
      </c>
      <c r="G286" s="5" t="s">
        <v>499</v>
      </c>
      <c r="H286" s="6" t="s">
        <v>1</v>
      </c>
      <c r="I286" s="6" t="s">
        <v>1</v>
      </c>
      <c r="L286" s="5" t="s">
        <v>1</v>
      </c>
      <c r="M286" s="5" t="s">
        <v>1</v>
      </c>
      <c r="O286" s="6" t="s">
        <v>1</v>
      </c>
      <c r="P286" s="6" t="s">
        <v>1</v>
      </c>
      <c r="Q286" s="6" t="s">
        <v>1</v>
      </c>
      <c r="R286" s="6"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1"/>
        <v/>
      </c>
      <c r="AT286" s="67" t="str">
        <f>IF(OR(E286="",VLOOKUP(E$1,Services!$A$1:$B$22,2,0)="Exclude"),"",IF($D286=1,IF(OR(price_limit="",price_limit="No Limit"),IF(E286="Yes",1,2),IF(SUMIFS(WhatIf!$G:$G,WhatIf!$A:$A,E$1,WhatIf!$B:$B,E286)&lt;=price_limit,IF(E286="Yes",1,2),"")),""))</f>
        <v/>
      </c>
      <c r="AU286" s="67" t="str">
        <f ca="1">IF(OR(F286="",VLOOKUP(F$1,Services!$A$1:$B$22,2,0)="Exclude"),"",IF($D286=1,IF(OR(price_limit="",price_limit="No Limit"),IF(F286="Yes",1,2),IF(SUMIFS(WhatIf!$G:$G,WhatIf!$A:$A,F$1,WhatIf!$B:$B,F286)&lt;=price_limit,IF(F286="Yes",1,2),"")),""))</f>
        <v/>
      </c>
      <c r="AV286" s="67" t="str">
        <f ca="1">IF(OR(G286="",VLOOKUP(G$1,Services!$A$1:$B$22,2,0)="Exclude"),"",IF($D286=1,IF(OR(price_limit="",price_limit="No Limit"),IF(G286="Yes",1,2),IF(SUMIFS(WhatIf!$G:$G,WhatIf!$A:$A,G$1,WhatIf!$B:$B,G286)&lt;=price_limit,IF(G286="Yes",1,2),"")),""))</f>
        <v/>
      </c>
      <c r="AW286" s="67" t="str">
        <f ca="1">IF(OR(H286="",VLOOKUP(H$1,Services!$A$1:$B$22,2,0)="Exclude"),"",IF($D286=1,IF(OR(price_limit="",price_limit="No Limit"),IF(H286="Yes",1,2),IF(SUMIFS(WhatIf!$G:$G,WhatIf!$A:$A,H$1,WhatIf!$B:$B,H286)&lt;=price_limit,IF(H286="Yes",1,2),"")),""))</f>
        <v/>
      </c>
      <c r="AX286" s="67" t="str">
        <f ca="1">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 ca="1">IF(OR(L286="",VLOOKUP(L$1,Services!$A$1:$B$22,2,0)="Exclude"),"",IF($D286=1,IF(OR(price_limit="",price_limit="No Limit"),IF(L286="Yes",1,2),IF(SUMIFS(WhatIf!$G:$G,WhatIf!$A:$A,L$1,WhatIf!$B:$B,L286)&lt;=price_limit,IF(L286="Yes",1,2),"")),""))</f>
        <v/>
      </c>
      <c r="BB286" s="67" t="str">
        <f ca="1">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 ca="1">IF(OR(O286="",VLOOKUP(O$1,Services!$A$1:$B$22,2,0)="Exclude"),"",IF($D286=1,IF(OR(price_limit="",price_limit="No Limit"),IF(O286="Yes",1,2),IF(SUMIFS(WhatIf!$G:$G,WhatIf!$A:$A,O$1,WhatIf!$B:$B,O286)&lt;=price_limit,IF(O286="Yes",1,2),"")),""))</f>
        <v/>
      </c>
      <c r="BE286" s="67" t="str">
        <f ca="1">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2"/>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338</v>
      </c>
      <c r="B287" s="4" t="s">
        <v>237</v>
      </c>
      <c r="C287" s="4" t="s">
        <v>207</v>
      </c>
      <c r="D287" s="3" t="str">
        <f t="shared" ca="1" si="23"/>
        <v/>
      </c>
      <c r="R287" s="5" t="s">
        <v>924</v>
      </c>
      <c r="V287" s="5" t="s">
        <v>572</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1"/>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2"/>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339</v>
      </c>
      <c r="B288" s="4" t="s">
        <v>237</v>
      </c>
      <c r="C288" s="4" t="s">
        <v>207</v>
      </c>
      <c r="D288" s="3" t="str">
        <f t="shared" ca="1" si="23"/>
        <v/>
      </c>
      <c r="R288" s="5" t="s">
        <v>924</v>
      </c>
      <c r="V288" s="5" t="s">
        <v>572</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1"/>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2"/>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340</v>
      </c>
      <c r="B289" s="4" t="s">
        <v>237</v>
      </c>
      <c r="C289" s="4" t="s">
        <v>207</v>
      </c>
      <c r="D289" s="3" t="str">
        <f t="shared" ca="1" si="23"/>
        <v/>
      </c>
      <c r="R289" s="5" t="s">
        <v>924</v>
      </c>
      <c r="V289" s="5" t="s">
        <v>572</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1"/>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2"/>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341</v>
      </c>
      <c r="B290" s="4" t="s">
        <v>237</v>
      </c>
      <c r="C290" s="4" t="s">
        <v>207</v>
      </c>
      <c r="D290" s="3" t="str">
        <f t="shared" ca="1" si="23"/>
        <v/>
      </c>
      <c r="R290" s="5" t="s">
        <v>924</v>
      </c>
      <c r="V290" s="5" t="s">
        <v>572</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1"/>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2"/>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342</v>
      </c>
      <c r="B291" s="4" t="s">
        <v>237</v>
      </c>
      <c r="C291" s="4" t="s">
        <v>207</v>
      </c>
      <c r="D291" s="3" t="str">
        <f t="shared" ca="1" si="23"/>
        <v/>
      </c>
      <c r="R291" s="5" t="s">
        <v>924</v>
      </c>
      <c r="V291" s="5" t="s">
        <v>572</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1"/>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 ca="1">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2"/>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343</v>
      </c>
      <c r="B292" s="4" t="s">
        <v>237</v>
      </c>
      <c r="C292" s="4" t="s">
        <v>207</v>
      </c>
      <c r="D292" s="3" t="str">
        <f t="shared" ca="1" si="23"/>
        <v/>
      </c>
      <c r="R292" s="5" t="s">
        <v>924</v>
      </c>
      <c r="V292" s="5" t="s">
        <v>572</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1"/>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IF(OR(G292="",VLOOKUP(G$1,Services!$A$1:$B$22,2,0)="Exclude"),"",IF($D292=1,IF(OR(price_limit="",price_limit="No Limit"),IF(G292="Yes",1,2),IF(SUMIFS(WhatIf!$G:$G,WhatIf!$A:$A,G$1,WhatIf!$B:$B,G292)&lt;=price_limit,IF(G292="Yes",1,2),"")),""))</f>
        <v/>
      </c>
      <c r="AW292" s="67" t="str">
        <f>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2"/>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230</v>
      </c>
      <c r="B293" s="4" t="s">
        <v>344</v>
      </c>
      <c r="C293" s="4" t="s">
        <v>448</v>
      </c>
      <c r="D293" s="3" t="str">
        <f t="shared" ca="1" si="23"/>
        <v/>
      </c>
      <c r="F293" s="5" t="s">
        <v>495</v>
      </c>
      <c r="G293" s="5" t="s">
        <v>495</v>
      </c>
      <c r="R293" s="5" t="s">
        <v>1</v>
      </c>
      <c r="V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1"/>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 ca="1">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2"/>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x14ac:dyDescent="0.3">
      <c r="A294" s="19" t="s">
        <v>513</v>
      </c>
      <c r="C294" s="4" t="s">
        <v>450</v>
      </c>
      <c r="D294" s="3" t="str">
        <f t="shared" ca="1" si="23"/>
        <v/>
      </c>
      <c r="F294" s="5" t="s">
        <v>513</v>
      </c>
      <c r="G294" s="5" t="s">
        <v>513</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1"/>
        <v/>
      </c>
      <c r="AT294" s="67" t="str">
        <f>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2"/>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37.299999999999997" x14ac:dyDescent="0.3">
      <c r="A295" s="19" t="s">
        <v>62</v>
      </c>
      <c r="B295" s="4" t="s">
        <v>740</v>
      </c>
      <c r="C295" s="4" t="s">
        <v>280</v>
      </c>
      <c r="D295" s="3" t="str">
        <f t="shared" ca="1" si="23"/>
        <v/>
      </c>
      <c r="E295" s="5" t="s">
        <v>1</v>
      </c>
      <c r="F295" s="5" t="s">
        <v>496</v>
      </c>
      <c r="G295" s="5" t="s">
        <v>1</v>
      </c>
      <c r="I295" s="5" t="s">
        <v>1</v>
      </c>
      <c r="J295" s="5" t="s">
        <v>1</v>
      </c>
      <c r="K295" s="5" t="s">
        <v>1</v>
      </c>
      <c r="L295" s="5" t="s">
        <v>1</v>
      </c>
      <c r="M295" s="5" t="s">
        <v>1</v>
      </c>
      <c r="N295" s="5" t="s">
        <v>1</v>
      </c>
      <c r="O295" s="6"/>
      <c r="P295" s="6"/>
      <c r="Q295" s="6"/>
      <c r="R295" s="6" t="s">
        <v>1</v>
      </c>
      <c r="V295" s="5" t="s">
        <v>1</v>
      </c>
      <c r="X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1"/>
        <v/>
      </c>
      <c r="AT295" s="67" t="str">
        <f ca="1">IF(OR(E295="",VLOOKUP(E$1,Services!$A$1:$B$22,2,0)="Exclude"),"",IF($D295=1,IF(OR(price_limit="",price_limit="No Limit"),IF(E295="Yes",1,2),IF(SUMIFS(WhatIf!$G:$G,WhatIf!$A:$A,E$1,WhatIf!$B:$B,E295)&lt;=price_limit,IF(E295="Yes",1,2),"")),""))</f>
        <v/>
      </c>
      <c r="AU295" s="67" t="str">
        <f ca="1">IF(OR(F295="",VLOOKUP(F$1,Services!$A$1:$B$22,2,0)="Exclude"),"",IF($D295=1,IF(OR(price_limit="",price_limit="No Limit"),IF(F295="Yes",1,2),IF(SUMIFS(WhatIf!$G:$G,WhatIf!$A:$A,F$1,WhatIf!$B:$B,F295)&lt;=price_limit,IF(F295="Yes",1,2),"")),""))</f>
        <v/>
      </c>
      <c r="AV295" s="67" t="str">
        <f ca="1">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 ca="1">IF(OR(I295="",VLOOKUP(I$1,Services!$A$1:$B$22,2,0)="Exclude"),"",IF($D295=1,IF(OR(price_limit="",price_limit="No Limit"),IF(I295="Yes",1,2),IF(SUMIFS(WhatIf!$G:$G,WhatIf!$A:$A,I$1,WhatIf!$B:$B,I295)&lt;=price_limit,IF(I295="Yes",1,2),"")),""))</f>
        <v/>
      </c>
      <c r="AY295" s="67" t="str">
        <f ca="1">IF(OR(J295="",VLOOKUP(J$1,Services!$A$1:$B$22,2,0)="Exclude"),"",IF($D295=1,IF(OR(price_limit="",price_limit="No Limit"),IF(J295="Yes",1,2),IF(SUMIFS(WhatIf!$G:$G,WhatIf!$A:$A,J$1,WhatIf!$B:$B,J295)&lt;=price_limit,IF(J295="Yes",1,2),"")),""))</f>
        <v/>
      </c>
      <c r="AZ295" s="67" t="str">
        <f ca="1">IF(OR(K295="",VLOOKUP(K$1,Services!$A$1:$B$22,2,0)="Exclude"),"",IF($D295=1,IF(OR(price_limit="",price_limit="No Limit"),IF(K295="Yes",1,2),IF(SUMIFS(WhatIf!$G:$G,WhatIf!$A:$A,K$1,WhatIf!$B:$B,K295)&lt;=price_limit,IF(K295="Yes",1,2),"")),""))</f>
        <v/>
      </c>
      <c r="BA295" s="67" t="str">
        <f ca="1">IF(OR(L295="",VLOOKUP(L$1,Services!$A$1:$B$22,2,0)="Exclude"),"",IF($D295=1,IF(OR(price_limit="",price_limit="No Limit"),IF(L295="Yes",1,2),IF(SUMIFS(WhatIf!$G:$G,WhatIf!$A:$A,L$1,WhatIf!$B:$B,L295)&lt;=price_limit,IF(L295="Yes",1,2),"")),""))</f>
        <v/>
      </c>
      <c r="BB295" s="67" t="str">
        <f ca="1">IF(OR(M295="",VLOOKUP(M$1,Services!$A$1:$B$22,2,0)="Exclude"),"",IF($D295=1,IF(OR(price_limit="",price_limit="No Limit"),IF(M295="Yes",1,2),IF(SUMIFS(WhatIf!$G:$G,WhatIf!$A:$A,M$1,WhatIf!$B:$B,M295)&lt;=price_limit,IF(M295="Yes",1,2),"")),""))</f>
        <v/>
      </c>
      <c r="BC295" s="67" t="str">
        <f ca="1">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 ca="1">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 ca="1">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 ca="1">IF(OR(X295="",VLOOKUP(X$1,Services!$A$1:$B$22,2,0)="Exclude"),"",IF($D295=1,IF(OR(price_limit="",price_limit="No Limit"),IF(X295="Yes",1,2),IF(SUMIFS(WhatIf!$G:$G,WhatIf!$A:$A,X$1,WhatIf!$B:$B,X295)&lt;=price_limit,IF(X295="Yes",1,2),"")),""))</f>
        <v/>
      </c>
      <c r="BN295" s="3">
        <f t="shared" si="22"/>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24.9" x14ac:dyDescent="0.3">
      <c r="A296" s="19" t="s">
        <v>205</v>
      </c>
      <c r="B296" s="4" t="s">
        <v>237</v>
      </c>
      <c r="C296" s="4" t="s">
        <v>206</v>
      </c>
      <c r="D296" s="3" t="str">
        <f t="shared" ca="1" si="23"/>
        <v/>
      </c>
      <c r="F296" s="5" t="s">
        <v>793</v>
      </c>
      <c r="G296" s="5" t="s">
        <v>793</v>
      </c>
      <c r="H296" s="5" t="s">
        <v>282</v>
      </c>
      <c r="I296" s="5" t="s">
        <v>282</v>
      </c>
      <c r="J296" s="5" t="s">
        <v>282</v>
      </c>
      <c r="K296" s="5" t="s">
        <v>282</v>
      </c>
      <c r="L296" s="5" t="s">
        <v>282</v>
      </c>
      <c r="M296" s="5" t="s">
        <v>282</v>
      </c>
      <c r="N296" s="5" t="s">
        <v>1</v>
      </c>
      <c r="W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1"/>
        <v/>
      </c>
      <c r="AT296" s="67" t="str">
        <f>IF(OR(E296="",VLOOKUP(E$1,Services!$A$1:$B$22,2,0)="Exclude"),"",IF($D296=1,IF(OR(price_limit="",price_limit="No Limit"),IF(E296="Yes",1,2),IF(SUMIFS(WhatIf!$G:$G,WhatIf!$A:$A,E$1,WhatIf!$B:$B,E296)&lt;=price_limit,IF(E296="Yes",1,2),"")),""))</f>
        <v/>
      </c>
      <c r="AU296" s="67" t="str">
        <f ca="1">IF(OR(F296="",VLOOKUP(F$1,Services!$A$1:$B$22,2,0)="Exclude"),"",IF($D296=1,IF(OR(price_limit="",price_limit="No Limit"),IF(F296="Yes",1,2),IF(SUMIFS(WhatIf!$G:$G,WhatIf!$A:$A,F$1,WhatIf!$B:$B,F296)&lt;=price_limit,IF(F296="Yes",1,2),"")),""))</f>
        <v/>
      </c>
      <c r="AV296" s="67" t="str">
        <f ca="1">IF(OR(G296="",VLOOKUP(G$1,Services!$A$1:$B$22,2,0)="Exclude"),"",IF($D296=1,IF(OR(price_limit="",price_limit="No Limit"),IF(G296="Yes",1,2),IF(SUMIFS(WhatIf!$G:$G,WhatIf!$A:$A,G$1,WhatIf!$B:$B,G296)&lt;=price_limit,IF(G296="Yes",1,2),"")),""))</f>
        <v/>
      </c>
      <c r="AW296" s="67" t="str">
        <f ca="1">IF(OR(H296="",VLOOKUP(H$1,Services!$A$1:$B$22,2,0)="Exclude"),"",IF($D296=1,IF(OR(price_limit="",price_limit="No Limit"),IF(H296="Yes",1,2),IF(SUMIFS(WhatIf!$G:$G,WhatIf!$A:$A,H$1,WhatIf!$B:$B,H296)&lt;=price_limit,IF(H296="Yes",1,2),"")),""))</f>
        <v/>
      </c>
      <c r="AX296" s="67" t="str">
        <f ca="1">IF(OR(I296="",VLOOKUP(I$1,Services!$A$1:$B$22,2,0)="Exclude"),"",IF($D296=1,IF(OR(price_limit="",price_limit="No Limit"),IF(I296="Yes",1,2),IF(SUMIFS(WhatIf!$G:$G,WhatIf!$A:$A,I$1,WhatIf!$B:$B,I296)&lt;=price_limit,IF(I296="Yes",1,2),"")),""))</f>
        <v/>
      </c>
      <c r="AY296" s="67" t="str">
        <f ca="1">IF(OR(J296="",VLOOKUP(J$1,Services!$A$1:$B$22,2,0)="Exclude"),"",IF($D296=1,IF(OR(price_limit="",price_limit="No Limit"),IF(J296="Yes",1,2),IF(SUMIFS(WhatIf!$G:$G,WhatIf!$A:$A,J$1,WhatIf!$B:$B,J296)&lt;=price_limit,IF(J296="Yes",1,2),"")),""))</f>
        <v/>
      </c>
      <c r="AZ296" s="67" t="str">
        <f ca="1">IF(OR(K296="",VLOOKUP(K$1,Services!$A$1:$B$22,2,0)="Exclude"),"",IF($D296=1,IF(OR(price_limit="",price_limit="No Limit"),IF(K296="Yes",1,2),IF(SUMIFS(WhatIf!$G:$G,WhatIf!$A:$A,K$1,WhatIf!$B:$B,K296)&lt;=price_limit,IF(K296="Yes",1,2),"")),""))</f>
        <v/>
      </c>
      <c r="BA296" s="67" t="str">
        <f ca="1">IF(OR(L296="",VLOOKUP(L$1,Services!$A$1:$B$22,2,0)="Exclude"),"",IF($D296=1,IF(OR(price_limit="",price_limit="No Limit"),IF(L296="Yes",1,2),IF(SUMIFS(WhatIf!$G:$G,WhatIf!$A:$A,L$1,WhatIf!$B:$B,L296)&lt;=price_limit,IF(L296="Yes",1,2),"")),""))</f>
        <v/>
      </c>
      <c r="BB296" s="67" t="str">
        <f ca="1">IF(OR(M296="",VLOOKUP(M$1,Services!$A$1:$B$22,2,0)="Exclude"),"",IF($D296=1,IF(OR(price_limit="",price_limit="No Limit"),IF(M296="Yes",1,2),IF(SUMIFS(WhatIf!$G:$G,WhatIf!$A:$A,M$1,WhatIf!$B:$B,M296)&lt;=price_limit,IF(M296="Yes",1,2),"")),""))</f>
        <v/>
      </c>
      <c r="BC296" s="67" t="str">
        <f ca="1">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 ca="1">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2"/>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63</v>
      </c>
      <c r="B297" s="4" t="s">
        <v>237</v>
      </c>
      <c r="C297" s="4" t="s">
        <v>444</v>
      </c>
      <c r="D297" s="3" t="str">
        <f t="shared" ca="1" si="23"/>
        <v/>
      </c>
      <c r="O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1"/>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 ca="1">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2"/>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x14ac:dyDescent="0.3">
      <c r="A298" s="19" t="s">
        <v>913</v>
      </c>
      <c r="B298" s="4" t="s">
        <v>237</v>
      </c>
      <c r="C298" s="4" t="s">
        <v>443</v>
      </c>
      <c r="D298" s="3" t="str">
        <f t="shared" ca="1" si="23"/>
        <v/>
      </c>
      <c r="O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1"/>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 ca="1">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2"/>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135</v>
      </c>
      <c r="B299" s="4" t="s">
        <v>293</v>
      </c>
      <c r="C299" s="4" t="s">
        <v>198</v>
      </c>
      <c r="D299" s="3" t="str">
        <f t="shared" ca="1" si="23"/>
        <v/>
      </c>
      <c r="E299" s="5" t="s">
        <v>1</v>
      </c>
      <c r="R299" s="6" t="s">
        <v>807</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1"/>
        <v/>
      </c>
      <c r="AT299" s="67" t="str">
        <f ca="1">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 ca="1">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2"/>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271</v>
      </c>
      <c r="B300" s="4" t="s">
        <v>237</v>
      </c>
      <c r="C300" s="4" t="s">
        <v>206</v>
      </c>
      <c r="D300" s="3" t="str">
        <f t="shared" ca="1" si="23"/>
        <v/>
      </c>
      <c r="H300" s="5" t="s">
        <v>282</v>
      </c>
      <c r="I300" s="5" t="s">
        <v>282</v>
      </c>
      <c r="J300" s="5" t="s">
        <v>282</v>
      </c>
      <c r="K300" s="5" t="s">
        <v>282</v>
      </c>
      <c r="L300" s="5" t="s">
        <v>282</v>
      </c>
      <c r="M300" s="5" t="s">
        <v>282</v>
      </c>
      <c r="N300" s="5" t="s">
        <v>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1"/>
        <v/>
      </c>
      <c r="AT300" s="67" t="str">
        <f>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 ca="1">IF(OR(I300="",VLOOKUP(I$1,Services!$A$1:$B$22,2,0)="Exclude"),"",IF($D300=1,IF(OR(price_limit="",price_limit="No Limit"),IF(I300="Yes",1,2),IF(SUMIFS(WhatIf!$G:$G,WhatIf!$A:$A,I$1,WhatIf!$B:$B,I300)&lt;=price_limit,IF(I300="Yes",1,2),"")),""))</f>
        <v/>
      </c>
      <c r="AY300" s="67" t="str">
        <f ca="1">IF(OR(J300="",VLOOKUP(J$1,Services!$A$1:$B$22,2,0)="Exclude"),"",IF($D300=1,IF(OR(price_limit="",price_limit="No Limit"),IF(J300="Yes",1,2),IF(SUMIFS(WhatIf!$G:$G,WhatIf!$A:$A,J$1,WhatIf!$B:$B,J300)&lt;=price_limit,IF(J300="Yes",1,2),"")),""))</f>
        <v/>
      </c>
      <c r="AZ300" s="67" t="str">
        <f ca="1">IF(OR(K300="",VLOOKUP(K$1,Services!$A$1:$B$22,2,0)="Exclude"),"",IF($D300=1,IF(OR(price_limit="",price_limit="No Limit"),IF(K300="Yes",1,2),IF(SUMIFS(WhatIf!$G:$G,WhatIf!$A:$A,K$1,WhatIf!$B:$B,K300)&lt;=price_limit,IF(K300="Yes",1,2),"")),""))</f>
        <v/>
      </c>
      <c r="BA300" s="67" t="str">
        <f ca="1">IF(OR(L300="",VLOOKUP(L$1,Services!$A$1:$B$22,2,0)="Exclude"),"",IF($D300=1,IF(OR(price_limit="",price_limit="No Limit"),IF(L300="Yes",1,2),IF(SUMIFS(WhatIf!$G:$G,WhatIf!$A:$A,L$1,WhatIf!$B:$B,L300)&lt;=price_limit,IF(L300="Yes",1,2),"")),""))</f>
        <v/>
      </c>
      <c r="BB300" s="67" t="str">
        <f ca="1">IF(OR(M300="",VLOOKUP(M$1,Services!$A$1:$B$22,2,0)="Exclude"),"",IF($D300=1,IF(OR(price_limit="",price_limit="No Limit"),IF(M300="Yes",1,2),IF(SUMIFS(WhatIf!$G:$G,WhatIf!$A:$A,M$1,WhatIf!$B:$B,M300)&lt;=price_limit,IF(M300="Yes",1,2),"")),""))</f>
        <v/>
      </c>
      <c r="BC300" s="67" t="str">
        <f ca="1">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2"/>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24.9" x14ac:dyDescent="0.3">
      <c r="A301" s="19" t="s">
        <v>136</v>
      </c>
      <c r="B301" s="4" t="s">
        <v>237</v>
      </c>
      <c r="C301" s="4" t="s">
        <v>198</v>
      </c>
      <c r="D301" s="3" t="str">
        <f t="shared" ca="1" si="23"/>
        <v/>
      </c>
      <c r="F301" s="5" t="s">
        <v>501</v>
      </c>
      <c r="G301" s="5" t="s">
        <v>501</v>
      </c>
      <c r="U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1"/>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 ca="1">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2"/>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24.9" x14ac:dyDescent="0.3">
      <c r="A302" s="19" t="s">
        <v>345</v>
      </c>
      <c r="B302" s="4" t="s">
        <v>237</v>
      </c>
      <c r="C302" s="4" t="s">
        <v>445</v>
      </c>
      <c r="D302" s="3" t="str">
        <f t="shared" ca="1" si="23"/>
        <v/>
      </c>
      <c r="Q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1"/>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2"/>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x14ac:dyDescent="0.3">
      <c r="A303" s="19" t="s">
        <v>137</v>
      </c>
      <c r="B303" s="4" t="s">
        <v>639</v>
      </c>
      <c r="C303" s="4" t="s">
        <v>198</v>
      </c>
      <c r="D303" s="3" t="str">
        <f t="shared" ca="1" si="23"/>
        <v/>
      </c>
      <c r="K303" s="5" t="s">
        <v>1</v>
      </c>
      <c r="L303" s="5" t="s">
        <v>1</v>
      </c>
      <c r="M303" s="5" t="s">
        <v>1</v>
      </c>
      <c r="O303" s="5" t="s">
        <v>1</v>
      </c>
      <c r="P303" s="5" t="s">
        <v>1</v>
      </c>
      <c r="Q303" s="5" t="s">
        <v>305</v>
      </c>
      <c r="R303" s="5" t="s">
        <v>1</v>
      </c>
      <c r="T303" s="5" t="s">
        <v>244</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1"/>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 ca="1">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 ca="1">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 ca="1">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 ca="1">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2"/>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645</v>
      </c>
      <c r="C304" s="4" t="s">
        <v>280</v>
      </c>
      <c r="D304" s="3" t="str">
        <f t="shared" ca="1" si="23"/>
        <v/>
      </c>
      <c r="T304" s="5" t="s">
        <v>244</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1"/>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 ca="1">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2"/>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720</v>
      </c>
      <c r="C305" s="4" t="s">
        <v>280</v>
      </c>
      <c r="D305" s="3" t="str">
        <f t="shared" ca="1" si="23"/>
        <v/>
      </c>
      <c r="Q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1"/>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2"/>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649</v>
      </c>
      <c r="B306" s="4" t="s">
        <v>911</v>
      </c>
      <c r="C306" s="4" t="s">
        <v>198</v>
      </c>
      <c r="D306" s="3" t="str">
        <f t="shared" ca="1" si="23"/>
        <v/>
      </c>
      <c r="F306" s="5" t="s">
        <v>501</v>
      </c>
      <c r="G306" s="5" t="s">
        <v>501</v>
      </c>
      <c r="T306" s="5" t="s">
        <v>244</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1"/>
        <v/>
      </c>
      <c r="AT306" s="67" t="str">
        <f>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 ca="1">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2"/>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771</v>
      </c>
      <c r="B307" s="4" t="s">
        <v>237</v>
      </c>
      <c r="C307" s="4" t="s">
        <v>206</v>
      </c>
      <c r="D307" s="3" t="str">
        <f t="shared" ref="D307:D315" ca="1" si="24">IF(BR307=0,"",IF(BR307&lt;=VALUE(MID(marker_pick,1,1)),1,""))</f>
        <v/>
      </c>
      <c r="F307" s="5" t="s">
        <v>793</v>
      </c>
      <c r="G307" s="5" t="s">
        <v>793</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1"/>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2"/>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x14ac:dyDescent="0.3">
      <c r="A308" s="19" t="s">
        <v>714</v>
      </c>
      <c r="B308" s="4" t="s">
        <v>641</v>
      </c>
      <c r="C308" s="4" t="s">
        <v>198</v>
      </c>
      <c r="D308" s="3" t="str">
        <f t="shared" ca="1" si="24"/>
        <v/>
      </c>
      <c r="H308" s="5" t="s">
        <v>1</v>
      </c>
      <c r="I308" s="5" t="s">
        <v>1</v>
      </c>
      <c r="J308" s="5" t="s">
        <v>1</v>
      </c>
      <c r="K308" s="5" t="s">
        <v>1</v>
      </c>
      <c r="L308" s="5" t="s">
        <v>1</v>
      </c>
      <c r="M308" s="5" t="s">
        <v>1</v>
      </c>
      <c r="N308" s="5" t="s">
        <v>1</v>
      </c>
      <c r="T308" s="5" t="s">
        <v>244</v>
      </c>
      <c r="U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1"/>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 ca="1">IF(OR(I308="",VLOOKUP(I$1,Services!$A$1:$B$22,2,0)="Exclude"),"",IF($D308=1,IF(OR(price_limit="",price_limit="No Limit"),IF(I308="Yes",1,2),IF(SUMIFS(WhatIf!$G:$G,WhatIf!$A:$A,I$1,WhatIf!$B:$B,I308)&lt;=price_limit,IF(I308="Yes",1,2),"")),""))</f>
        <v/>
      </c>
      <c r="AY308" s="67" t="str">
        <f ca="1">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 ca="1">IF(OR(T308="",VLOOKUP(T$1,Services!$A$1:$B$22,2,0)="Exclude"),"",IF($D308=1,IF(OR(price_limit="",price_limit="No Limit"),IF(T308="Yes",1,2),IF(SUMIFS(WhatIf!$G:$G,WhatIf!$A:$A,T$1,WhatIf!$B:$B,T308)&lt;=price_limit,IF(T308="Yes",1,2),"")),""))</f>
        <v/>
      </c>
      <c r="BJ308" s="67" t="str">
        <f ca="1">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2"/>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x14ac:dyDescent="0.3">
      <c r="A309" s="19" t="s">
        <v>709</v>
      </c>
      <c r="B309" s="4" t="s">
        <v>713</v>
      </c>
      <c r="C309" s="4" t="s">
        <v>198</v>
      </c>
      <c r="D309" s="3" t="str">
        <f t="shared" ca="1" si="24"/>
        <v/>
      </c>
      <c r="H309" s="5" t="s">
        <v>1</v>
      </c>
      <c r="I309" s="5" t="s">
        <v>1</v>
      </c>
      <c r="J309" s="5" t="s">
        <v>1</v>
      </c>
      <c r="K309" s="5" t="s">
        <v>1</v>
      </c>
      <c r="L309" s="5" t="s">
        <v>1</v>
      </c>
      <c r="M309" s="5" t="s">
        <v>1</v>
      </c>
      <c r="N309" s="5" t="s">
        <v>1</v>
      </c>
      <c r="T309" s="5" t="s">
        <v>244</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1"/>
        <v/>
      </c>
      <c r="AT309" s="67" t="str">
        <f>IF(OR(E309="",VLOOKUP(E$1,Services!$A$1:$B$22,2,0)="Exclude"),"",IF($D309=1,IF(OR(price_limit="",price_limit="No Limit"),IF(E309="Yes",1,2),IF(SUMIFS(WhatIf!$G:$G,WhatIf!$A:$A,E$1,WhatIf!$B:$B,E309)&lt;=price_limit,IF(E309="Yes",1,2),"")),""))</f>
        <v/>
      </c>
      <c r="AU309" s="67" t="str">
        <f>IF(OR(F309="",VLOOKUP(F$1,Services!$A$1:$B$22,2,0)="Exclude"),"",IF($D309=1,IF(OR(price_limit="",price_limit="No Limit"),IF(F309="Yes",1,2),IF(SUMIFS(WhatIf!$G:$G,WhatIf!$A:$A,F$1,WhatIf!$B:$B,F309)&lt;=price_limit,IF(F309="Yes",1,2),"")),""))</f>
        <v/>
      </c>
      <c r="AV309" s="67" t="str">
        <f>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 ca="1">IF(OR(I309="",VLOOKUP(I$1,Services!$A$1:$B$22,2,0)="Exclude"),"",IF($D309=1,IF(OR(price_limit="",price_limit="No Limit"),IF(I309="Yes",1,2),IF(SUMIFS(WhatIf!$G:$G,WhatIf!$A:$A,I$1,WhatIf!$B:$B,I309)&lt;=price_limit,IF(I309="Yes",1,2),"")),""))</f>
        <v/>
      </c>
      <c r="AY309" s="67" t="str">
        <f ca="1">IF(OR(J309="",VLOOKUP(J$1,Services!$A$1:$B$22,2,0)="Exclude"),"",IF($D309=1,IF(OR(price_limit="",price_limit="No Limit"),IF(J309="Yes",1,2),IF(SUMIFS(WhatIf!$G:$G,WhatIf!$A:$A,J$1,WhatIf!$B:$B,J309)&lt;=price_limit,IF(J309="Yes",1,2),"")),""))</f>
        <v/>
      </c>
      <c r="AZ309" s="67" t="str">
        <f ca="1">IF(OR(K309="",VLOOKUP(K$1,Services!$A$1:$B$22,2,0)="Exclude"),"",IF($D309=1,IF(OR(price_limit="",price_limit="No Limit"),IF(K309="Yes",1,2),IF(SUMIFS(WhatIf!$G:$G,WhatIf!$A:$A,K$1,WhatIf!$B:$B,K309)&lt;=price_limit,IF(K309="Yes",1,2),"")),""))</f>
        <v/>
      </c>
      <c r="BA309" s="67" t="str">
        <f ca="1">IF(OR(L309="",VLOOKUP(L$1,Services!$A$1:$B$22,2,0)="Exclude"),"",IF($D309=1,IF(OR(price_limit="",price_limit="No Limit"),IF(L309="Yes",1,2),IF(SUMIFS(WhatIf!$G:$G,WhatIf!$A:$A,L$1,WhatIf!$B:$B,L309)&lt;=price_limit,IF(L309="Yes",1,2),"")),""))</f>
        <v/>
      </c>
      <c r="BB309" s="67" t="str">
        <f ca="1">IF(OR(M309="",VLOOKUP(M$1,Services!$A$1:$B$22,2,0)="Exclude"),"",IF($D309=1,IF(OR(price_limit="",price_limit="No Limit"),IF(M309="Yes",1,2),IF(SUMIFS(WhatIf!$G:$G,WhatIf!$A:$A,M$1,WhatIf!$B:$B,M309)&lt;=price_limit,IF(M309="Yes",1,2),"")),""))</f>
        <v/>
      </c>
      <c r="BC309" s="67" t="str">
        <f ca="1">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 ca="1">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2"/>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929</v>
      </c>
      <c r="C310" s="4" t="s">
        <v>450</v>
      </c>
      <c r="D310" s="3" t="str">
        <f t="shared" ca="1" si="24"/>
        <v/>
      </c>
      <c r="R310" s="5" t="s">
        <v>929</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1"/>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 ca="1">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2"/>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772</v>
      </c>
      <c r="C311" s="4" t="s">
        <v>206</v>
      </c>
      <c r="D311" s="3" t="str">
        <f t="shared" ca="1" si="24"/>
        <v/>
      </c>
      <c r="F311" s="5" t="s">
        <v>892</v>
      </c>
      <c r="G311" s="5" t="s">
        <v>892</v>
      </c>
      <c r="W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1"/>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 ca="1">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2"/>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24.9" x14ac:dyDescent="0.3">
      <c r="A312" s="19" t="s">
        <v>138</v>
      </c>
      <c r="B312" s="4" t="s">
        <v>237</v>
      </c>
      <c r="C312" s="4" t="s">
        <v>280</v>
      </c>
      <c r="D312" s="3" t="str">
        <f t="shared" ca="1" si="24"/>
        <v/>
      </c>
      <c r="F312" s="5" t="s">
        <v>500</v>
      </c>
      <c r="G312" s="5" t="s">
        <v>500</v>
      </c>
      <c r="J312" s="5" t="s">
        <v>1</v>
      </c>
      <c r="K312" s="5" t="s">
        <v>1</v>
      </c>
      <c r="L312" s="5" t="s">
        <v>1</v>
      </c>
      <c r="M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1"/>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 ca="1">IF(OR(J312="",VLOOKUP(J$1,Services!$A$1:$B$22,2,0)="Exclude"),"",IF($D312=1,IF(OR(price_limit="",price_limit="No Limit"),IF(J312="Yes",1,2),IF(SUMIFS(WhatIf!$G:$G,WhatIf!$A:$A,J$1,WhatIf!$B:$B,J312)&lt;=price_limit,IF(J312="Yes",1,2),"")),""))</f>
        <v/>
      </c>
      <c r="AZ312" s="67" t="str">
        <f ca="1">IF(OR(K312="",VLOOKUP(K$1,Services!$A$1:$B$22,2,0)="Exclude"),"",IF($D312=1,IF(OR(price_limit="",price_limit="No Limit"),IF(K312="Yes",1,2),IF(SUMIFS(WhatIf!$G:$G,WhatIf!$A:$A,K$1,WhatIf!$B:$B,K312)&lt;=price_limit,IF(K312="Yes",1,2),"")),""))</f>
        <v/>
      </c>
      <c r="BA312" s="67" t="str">
        <f ca="1">IF(OR(L312="",VLOOKUP(L$1,Services!$A$1:$B$22,2,0)="Exclude"),"",IF($D312=1,IF(OR(price_limit="",price_limit="No Limit"),IF(L312="Yes",1,2),IF(SUMIFS(WhatIf!$G:$G,WhatIf!$A:$A,L$1,WhatIf!$B:$B,L312)&lt;=price_limit,IF(L312="Yes",1,2),"")),""))</f>
        <v/>
      </c>
      <c r="BB312" s="67" t="str">
        <f ca="1">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2"/>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24.9" x14ac:dyDescent="0.3">
      <c r="A313" s="19" t="s">
        <v>139</v>
      </c>
      <c r="B313" s="4" t="s">
        <v>237</v>
      </c>
      <c r="C313" s="4" t="s">
        <v>447</v>
      </c>
      <c r="D313" s="3" t="str">
        <f t="shared" ca="1" si="24"/>
        <v/>
      </c>
      <c r="E313" s="5" t="s">
        <v>1</v>
      </c>
      <c r="F313" s="5" t="s">
        <v>496</v>
      </c>
      <c r="G313" s="5" t="s">
        <v>496</v>
      </c>
      <c r="H313" s="6" t="s">
        <v>1</v>
      </c>
      <c r="I313" s="6" t="s">
        <v>1</v>
      </c>
      <c r="L313" s="5" t="s">
        <v>1</v>
      </c>
      <c r="M313" s="5" t="s">
        <v>1</v>
      </c>
      <c r="R313" s="6" t="s">
        <v>807</v>
      </c>
      <c r="S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1"/>
        <v/>
      </c>
      <c r="AT313" s="67" t="str">
        <f ca="1">IF(OR(E313="",VLOOKUP(E$1,Services!$A$1:$B$22,2,0)="Exclude"),"",IF($D313=1,IF(OR(price_limit="",price_limit="No Limit"),IF(E313="Yes",1,2),IF(SUMIFS(WhatIf!$G:$G,WhatIf!$A:$A,E$1,WhatIf!$B:$B,E313)&lt;=price_limit,IF(E313="Yes",1,2),"")),""))</f>
        <v/>
      </c>
      <c r="AU313" s="67" t="str">
        <f ca="1">IF(OR(F313="",VLOOKUP(F$1,Services!$A$1:$B$22,2,0)="Exclude"),"",IF($D313=1,IF(OR(price_limit="",price_limit="No Limit"),IF(F313="Yes",1,2),IF(SUMIFS(WhatIf!$G:$G,WhatIf!$A:$A,F$1,WhatIf!$B:$B,F313)&lt;=price_limit,IF(F313="Yes",1,2),"")),""))</f>
        <v/>
      </c>
      <c r="AV313" s="67" t="str">
        <f ca="1">IF(OR(G313="",VLOOKUP(G$1,Services!$A$1:$B$22,2,0)="Exclude"),"",IF($D313=1,IF(OR(price_limit="",price_limit="No Limit"),IF(G313="Yes",1,2),IF(SUMIFS(WhatIf!$G:$G,WhatIf!$A:$A,G$1,WhatIf!$B:$B,G313)&lt;=price_limit,IF(G313="Yes",1,2),"")),""))</f>
        <v/>
      </c>
      <c r="AW313" s="67" t="str">
        <f ca="1">IF(OR(H313="",VLOOKUP(H$1,Services!$A$1:$B$22,2,0)="Exclude"),"",IF($D313=1,IF(OR(price_limit="",price_limit="No Limit"),IF(H313="Yes",1,2),IF(SUMIFS(WhatIf!$G:$G,WhatIf!$A:$A,H$1,WhatIf!$B:$B,H313)&lt;=price_limit,IF(H313="Yes",1,2),"")),""))</f>
        <v/>
      </c>
      <c r="AX313" s="67" t="str">
        <f ca="1">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 ca="1">IF(OR(L313="",VLOOKUP(L$1,Services!$A$1:$B$22,2,0)="Exclude"),"",IF($D313=1,IF(OR(price_limit="",price_limit="No Limit"),IF(L313="Yes",1,2),IF(SUMIFS(WhatIf!$G:$G,WhatIf!$A:$A,L$1,WhatIf!$B:$B,L313)&lt;=price_limit,IF(L313="Yes",1,2),"")),""))</f>
        <v/>
      </c>
      <c r="BB313" s="67" t="str">
        <f ca="1">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 ca="1">IF(OR(R313="",VLOOKUP(R$1,Services!$A$1:$B$22,2,0)="Exclude"),"",IF($D313=1,IF(OR(price_limit="",price_limit="No Limit"),IF(R313="Yes",1,2),IF(SUMIFS(WhatIf!$G:$G,WhatIf!$A:$A,R$1,WhatIf!$B:$B,R313)&lt;=price_limit,IF(R313="Yes",1,2),"")),""))</f>
        <v/>
      </c>
      <c r="BH313" s="67" t="str">
        <f ca="1">IF(OR(S313="",VLOOKUP(S$1,Services!$A$1:$B$22,2,0)="Exclude"),"",IF($D313=1,IF(OR(price_limit="",price_limit="No Limit"),IF(S313="Yes",1,2),IF(SUMIFS(WhatIf!$G:$G,WhatIf!$A:$A,S$1,WhatIf!$B:$B,S313)&lt;=price_limit,IF(S313="Yes",1,2),"")),""))</f>
        <v/>
      </c>
      <c r="BI313" s="67" t="str">
        <f>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2"/>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140</v>
      </c>
      <c r="B314" s="4" t="s">
        <v>231</v>
      </c>
      <c r="C314" s="4" t="s">
        <v>198</v>
      </c>
      <c r="D314" s="3" t="str">
        <f t="shared" ca="1" si="24"/>
        <v/>
      </c>
      <c r="F314" s="5" t="s">
        <v>501</v>
      </c>
      <c r="G314" s="5" t="s">
        <v>501</v>
      </c>
      <c r="J314" s="5" t="s">
        <v>1</v>
      </c>
      <c r="K314" s="5" t="s">
        <v>1</v>
      </c>
      <c r="L314" s="5" t="s">
        <v>1</v>
      </c>
      <c r="M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1"/>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 ca="1">IF(OR(J314="",VLOOKUP(J$1,Services!$A$1:$B$22,2,0)="Exclude"),"",IF($D314=1,IF(OR(price_limit="",price_limit="No Limit"),IF(J314="Yes",1,2),IF(SUMIFS(WhatIf!$G:$G,WhatIf!$A:$A,J$1,WhatIf!$B:$B,J314)&lt;=price_limit,IF(J314="Yes",1,2),"")),""))</f>
        <v/>
      </c>
      <c r="AZ314" s="67" t="str">
        <f ca="1">IF(OR(K314="",VLOOKUP(K$1,Services!$A$1:$B$22,2,0)="Exclude"),"",IF($D314=1,IF(OR(price_limit="",price_limit="No Limit"),IF(K314="Yes",1,2),IF(SUMIFS(WhatIf!$G:$G,WhatIf!$A:$A,K$1,WhatIf!$B:$B,K314)&lt;=price_limit,IF(K314="Yes",1,2),"")),""))</f>
        <v/>
      </c>
      <c r="BA314" s="67" t="str">
        <f ca="1">IF(OR(L314="",VLOOKUP(L$1,Services!$A$1:$B$22,2,0)="Exclude"),"",IF($D314=1,IF(OR(price_limit="",price_limit="No Limit"),IF(L314="Yes",1,2),IF(SUMIFS(WhatIf!$G:$G,WhatIf!$A:$A,L$1,WhatIf!$B:$B,L314)&lt;=price_limit,IF(L314="Yes",1,2),"")),""))</f>
        <v/>
      </c>
      <c r="BB314" s="67" t="str">
        <f ca="1">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2"/>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379</v>
      </c>
      <c r="B315" s="4" t="s">
        <v>237</v>
      </c>
      <c r="C315" s="4" t="s">
        <v>198</v>
      </c>
      <c r="D315" s="3" t="str">
        <f t="shared" ca="1" si="24"/>
        <v/>
      </c>
      <c r="F315" s="5" t="s">
        <v>501</v>
      </c>
      <c r="G315" s="5" t="s">
        <v>501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1"/>
        <v/>
      </c>
      <c r="AT315" s="67" t="str">
        <f>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2"/>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x14ac:dyDescent="0.3">
      <c r="A316" s="19" t="s">
        <v>880</v>
      </c>
      <c r="C316" s="4" t="s">
        <v>206</v>
      </c>
      <c r="W316" s="5" t="s">
        <v>879</v>
      </c>
      <c r="Y316" s="3" t="str">
        <f>IF(AND($D316=1,ISNUMBER(MATCH(E$1&amp;E316&amp;"x",WhatIf!$H:$H,0))),1,"")</f>
        <v/>
      </c>
      <c r="Z316" s="3" t="str">
        <f>IF(AND($D316=1,ISNUMBER(MATCH(F$1&amp;F316&amp;"x",WhatIf!$H:$H,0))),1,"")</f>
        <v/>
      </c>
      <c r="AA316" s="3" t="str">
        <f>IF(AND($D316=1,ISNUMBER(MATCH(G$1&amp;G316&amp;"x",WhatIf!$H:$H,0))),1,"")</f>
        <v/>
      </c>
      <c r="AB316" s="3" t="str">
        <f>IF(AND($D316=1,ISNUMBER(MATCH(H$1&amp;H316&amp;"x",WhatIf!$H:$H,0))),1,"")</f>
        <v/>
      </c>
      <c r="AC316" s="3" t="str">
        <f>IF(AND($D316=1,ISNUMBER(MATCH(I$1&amp;I316&amp;"x",WhatIf!$H:$H,0))),1,"")</f>
        <v/>
      </c>
      <c r="AD316" s="3" t="str">
        <f>IF(AND($D316=1,ISNUMBER(MATCH(J$1&amp;J316&amp;"x",WhatIf!$H:$H,0))),1,"")</f>
        <v/>
      </c>
      <c r="AE316" s="3" t="str">
        <f>IF(AND($D316=1,ISNUMBER(MATCH(K$1&amp;K316&amp;"x",WhatIf!$H:$H,0))),1,"")</f>
        <v/>
      </c>
      <c r="AF316" s="3" t="str">
        <f>IF(AND($D316=1,ISNUMBER(MATCH(L$1&amp;L316&amp;"x",WhatIf!$H:$H,0))),1,"")</f>
        <v/>
      </c>
      <c r="AG316" s="3" t="str">
        <f>IF(AND($D316=1,ISNUMBER(MATCH(M$1&amp;M316&amp;"x",WhatIf!$H:$H,0))),1,"")</f>
        <v/>
      </c>
      <c r="AH316" s="3" t="str">
        <f>IF(AND($D316=1,ISNUMBER(MATCH(N$1&amp;N316&amp;"x",WhatIf!$H:$H,0))),1,"")</f>
        <v/>
      </c>
      <c r="AI316" s="3" t="str">
        <f>IF(AND($D316=1,ISNUMBER(MATCH(O$1&amp;O316&amp;"x",WhatIf!$H:$H,0))),1,"")</f>
        <v/>
      </c>
      <c r="AJ316" s="3" t="str">
        <f>IF(AND($D316=1,ISNUMBER(MATCH(P$1&amp;P316&amp;"x",WhatIf!$H:$H,0))),1,"")</f>
        <v/>
      </c>
      <c r="AK316" s="3" t="str">
        <f>IF(AND($D316=1,ISNUMBER(MATCH(Q$1&amp;Q316&amp;"x",WhatIf!$H:$H,0))),1,"")</f>
        <v/>
      </c>
      <c r="AL316" s="3" t="str">
        <f>IF(AND($D316=1,ISNUMBER(MATCH(R$1&amp;R316&amp;"x",WhatIf!$H:$H,0))),1,"")</f>
        <v/>
      </c>
      <c r="AM316" s="3" t="str">
        <f>IF(AND($D316=1,ISNUMBER(MATCH(S$1&amp;S316&amp;"x",WhatIf!$H:$H,0))),1,"")</f>
        <v/>
      </c>
      <c r="AN316" s="3" t="str">
        <f>IF(AND($D316=1,ISNUMBER(MATCH(T$1&amp;T316&amp;"x",WhatIf!$H:$H,0))),1,"")</f>
        <v/>
      </c>
      <c r="AO316" s="3" t="str">
        <f>IF(AND($D316=1,ISNUMBER(MATCH(U$1&amp;U316&amp;"x",WhatIf!$H:$H,0))),1,"")</f>
        <v/>
      </c>
      <c r="AP316" s="3" t="str">
        <f>IF(AND($D316=1,ISNUMBER(MATCH(V$1&amp;V316&amp;"x",WhatIf!$H:$H,0))),1,"")</f>
        <v/>
      </c>
      <c r="AQ316" s="3" t="str">
        <f>IF(AND($D316=1,ISNUMBER(MATCH(W$1&amp;W316&amp;"x",WhatIf!$H:$H,0))),1,"")</f>
        <v/>
      </c>
      <c r="AR316" s="3" t="str">
        <f>IF(AND($D316=1,ISNUMBER(MATCH(X$1&amp;X316&amp;"x",WhatIf!$H:$H,0))),1,"")</f>
        <v/>
      </c>
      <c r="AS316" s="3" t="str">
        <f t="shared" si="21"/>
        <v/>
      </c>
      <c r="AT316" s="67" t="str">
        <f>IF(OR(E316="",VLOOKUP(E$1,Services!$A$1:$B$22,2,0)="Exclude"),"",IF($D316=1,IF(OR(price_limit="",price_limit="No Limit"),IF(E316="Yes",1,2),IF(SUMIFS(WhatIf!$G:$G,WhatIf!$A:$A,E$1,WhatIf!$B:$B,E316)&lt;=price_limit,IF(E316="Yes",1,2),"")),""))</f>
        <v/>
      </c>
      <c r="AU316" s="67" t="str">
        <f>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2"/>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x14ac:dyDescent="0.3">
      <c r="A317" s="19" t="s">
        <v>529</v>
      </c>
      <c r="C317" s="4" t="s">
        <v>214</v>
      </c>
      <c r="D317" s="3" t="str">
        <f t="shared" ref="D317:D334" ca="1" si="25">IF(BR317=0,"",IF(BR317&lt;=VALUE(MID(marker_pick,1,1)),1,""))</f>
        <v/>
      </c>
      <c r="F317" s="5" t="s">
        <v>498</v>
      </c>
      <c r="G317" s="5" t="s">
        <v>498</v>
      </c>
      <c r="T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1"/>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IF(OR(L317="",VLOOKUP(L$1,Services!$A$1:$B$22,2,0)="Exclude"),"",IF($D317=1,IF(OR(price_limit="",price_limit="No Limit"),IF(L317="Yes",1,2),IF(SUMIFS(WhatIf!$G:$G,WhatIf!$A:$A,L$1,WhatIf!$B:$B,L317)&lt;=price_limit,IF(L317="Yes",1,2),"")),""))</f>
        <v/>
      </c>
      <c r="BB317" s="67" t="str">
        <f>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 ca="1">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2"/>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x14ac:dyDescent="0.3">
      <c r="A318" s="19" t="s">
        <v>635</v>
      </c>
      <c r="C318" s="4" t="s">
        <v>280</v>
      </c>
      <c r="D318" s="3" t="str">
        <f t="shared" ca="1" si="25"/>
        <v/>
      </c>
      <c r="T318" s="5" t="s">
        <v>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1"/>
        <v/>
      </c>
      <c r="AT318" s="67" t="str">
        <f>IF(OR(E318="",VLOOKUP(E$1,Services!$A$1:$B$22,2,0)="Exclude"),"",IF($D318=1,IF(OR(price_limit="",price_limit="No Limit"),IF(E318="Yes",1,2),IF(SUMIFS(WhatIf!$G:$G,WhatIf!$A:$A,E$1,WhatIf!$B:$B,E318)&lt;=price_limit,IF(E318="Yes",1,2),"")),""))</f>
        <v/>
      </c>
      <c r="AU318" s="67" t="str">
        <f>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IF(OR(M318="",VLOOKUP(M$1,Services!$A$1:$B$22,2,0)="Exclude"),"",IF($D318=1,IF(OR(price_limit="",price_limit="No Limit"),IF(M318="Yes",1,2),IF(SUMIFS(WhatIf!$G:$G,WhatIf!$A:$A,M$1,WhatIf!$B:$B,M318)&lt;=price_limit,IF(M318="Yes",1,2),"")),""))</f>
        <v/>
      </c>
      <c r="BC318" s="67" t="str">
        <f>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 ca="1">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2"/>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x14ac:dyDescent="0.3">
      <c r="A319" s="19" t="s">
        <v>634</v>
      </c>
      <c r="C319" s="4" t="s">
        <v>206</v>
      </c>
      <c r="D319" s="3" t="str">
        <f t="shared" ca="1" si="25"/>
        <v/>
      </c>
      <c r="T319" s="5" t="s">
        <v>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1"/>
        <v/>
      </c>
      <c r="AT319" s="67" t="str">
        <f>IF(OR(E319="",VLOOKUP(E$1,Services!$A$1:$B$22,2,0)="Exclude"),"",IF($D319=1,IF(OR(price_limit="",price_limit="No Limit"),IF(E319="Yes",1,2),IF(SUMIFS(WhatIf!$G:$G,WhatIf!$A:$A,E$1,WhatIf!$B:$B,E319)&lt;=price_limit,IF(E319="Yes",1,2),"")),""))</f>
        <v/>
      </c>
      <c r="AU319" s="67" t="str">
        <f>IF(OR(F319="",VLOOKUP(F$1,Services!$A$1:$B$22,2,0)="Exclude"),"",IF($D319=1,IF(OR(price_limit="",price_limit="No Limit"),IF(F319="Yes",1,2),IF(SUMIFS(WhatIf!$G:$G,WhatIf!$A:$A,F$1,WhatIf!$B:$B,F319)&lt;=price_limit,IF(F319="Yes",1,2),"")),""))</f>
        <v/>
      </c>
      <c r="AV319" s="67" t="str">
        <f>IF(OR(G319="",VLOOKUP(G$1,Services!$A$1:$B$22,2,0)="Exclude"),"",IF($D319=1,IF(OR(price_limit="",price_limit="No Limit"),IF(G319="Yes",1,2),IF(SUMIFS(WhatIf!$G:$G,WhatIf!$A:$A,G$1,WhatIf!$B:$B,G319)&lt;=price_limit,IF(G319="Yes",1,2),"")),""))</f>
        <v/>
      </c>
      <c r="AW319" s="67" t="str">
        <f>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 ca="1">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2"/>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934</v>
      </c>
      <c r="B320" s="4" t="s">
        <v>935</v>
      </c>
      <c r="C320" s="4" t="s">
        <v>450</v>
      </c>
      <c r="D320" s="3" t="str">
        <f t="shared" ca="1" si="25"/>
        <v/>
      </c>
      <c r="R320" s="5" t="s">
        <v>930</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1"/>
        <v/>
      </c>
      <c r="AT320" s="67" t="str">
        <f>IF(OR(E320="",VLOOKUP(E$1,Services!$A$1:$B$22,2,0)="Exclude"),"",IF($D320=1,IF(OR(price_limit="",price_limit="No Limit"),IF(E320="Yes",1,2),IF(SUMIFS(WhatIf!$G:$G,WhatIf!$A:$A,E$1,WhatIf!$B:$B,E320)&lt;=price_limit,IF(E320="Yes",1,2),"")),""))</f>
        <v/>
      </c>
      <c r="AU320" s="67" t="str">
        <f>IF(OR(F320="",VLOOKUP(F$1,Services!$A$1:$B$22,2,0)="Exclude"),"",IF($D320=1,IF(OR(price_limit="",price_limit="No Limit"),IF(F320="Yes",1,2),IF(SUMIFS(WhatIf!$G:$G,WhatIf!$A:$A,F$1,WhatIf!$B:$B,F320)&lt;=price_limit,IF(F320="Yes",1,2),"")),""))</f>
        <v/>
      </c>
      <c r="AV320" s="67" t="str">
        <f>IF(OR(G320="",VLOOKUP(G$1,Services!$A$1:$B$22,2,0)="Exclude"),"",IF($D320=1,IF(OR(price_limit="",price_limit="No Limit"),IF(G320="Yes",1,2),IF(SUMIFS(WhatIf!$G:$G,WhatIf!$A:$A,G$1,WhatIf!$B:$B,G320)&lt;=price_limit,IF(G320="Yes",1,2),"")),""))</f>
        <v/>
      </c>
      <c r="AW320" s="67" t="str">
        <f>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2"/>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64</v>
      </c>
      <c r="B321" s="4" t="s">
        <v>213</v>
      </c>
      <c r="C321" s="4" t="s">
        <v>198</v>
      </c>
      <c r="D321" s="3" t="str">
        <f t="shared" ca="1" si="25"/>
        <v/>
      </c>
      <c r="E321" s="5" t="s">
        <v>1</v>
      </c>
      <c r="F321" s="5" t="s">
        <v>498</v>
      </c>
      <c r="G321" s="5" t="s">
        <v>498</v>
      </c>
      <c r="K321" s="5" t="s">
        <v>1</v>
      </c>
      <c r="L321" s="5" t="s">
        <v>1</v>
      </c>
      <c r="M321" s="5" t="s">
        <v>1</v>
      </c>
      <c r="O321" s="6"/>
      <c r="P321" s="6" t="s">
        <v>280</v>
      </c>
      <c r="Q321" s="6" t="s">
        <v>306</v>
      </c>
      <c r="R321" s="6" t="s">
        <v>807</v>
      </c>
      <c r="V321" s="5" t="s">
        <v>1</v>
      </c>
      <c r="X321" s="5" t="s">
        <v>1</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1"/>
        <v/>
      </c>
      <c r="AT321" s="67" t="str">
        <f ca="1">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 ca="1">IF(OR(K321="",VLOOKUP(K$1,Services!$A$1:$B$22,2,0)="Exclude"),"",IF($D321=1,IF(OR(price_limit="",price_limit="No Limit"),IF(K321="Yes",1,2),IF(SUMIFS(WhatIf!$G:$G,WhatIf!$A:$A,K$1,WhatIf!$B:$B,K321)&lt;=price_limit,IF(K321="Yes",1,2),"")),""))</f>
        <v/>
      </c>
      <c r="BA321" s="67" t="str">
        <f ca="1">IF(OR(L321="",VLOOKUP(L$1,Services!$A$1:$B$22,2,0)="Exclude"),"",IF($D321=1,IF(OR(price_limit="",price_limit="No Limit"),IF(L321="Yes",1,2),IF(SUMIFS(WhatIf!$G:$G,WhatIf!$A:$A,L$1,WhatIf!$B:$B,L321)&lt;=price_limit,IF(L321="Yes",1,2),"")),""))</f>
        <v/>
      </c>
      <c r="BB321" s="67" t="str">
        <f ca="1">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 ca="1">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 ca="1">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 ca="1">IF(OR(X321="",VLOOKUP(X$1,Services!$A$1:$B$22,2,0)="Exclude"),"",IF($D321=1,IF(OR(price_limit="",price_limit="No Limit"),IF(X321="Yes",1,2),IF(SUMIFS(WhatIf!$G:$G,WhatIf!$A:$A,X$1,WhatIf!$B:$B,X321)&lt;=price_limit,IF(X321="Yes",1,2),"")),""))</f>
        <v/>
      </c>
      <c r="BN321" s="3">
        <f t="shared" si="22"/>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65</v>
      </c>
      <c r="B322" s="4" t="s">
        <v>298</v>
      </c>
      <c r="C322" s="4" t="s">
        <v>448</v>
      </c>
      <c r="D322" s="3" t="str">
        <f t="shared" ca="1" si="25"/>
        <v/>
      </c>
      <c r="F322" s="5" t="s">
        <v>495</v>
      </c>
      <c r="G322" s="5" t="s">
        <v>495</v>
      </c>
      <c r="I322" s="5" t="s">
        <v>1</v>
      </c>
      <c r="K322" s="5" t="s">
        <v>1</v>
      </c>
      <c r="L322" s="5" t="s">
        <v>1</v>
      </c>
      <c r="M322" s="5" t="s">
        <v>1</v>
      </c>
      <c r="O322" s="5" t="s">
        <v>1</v>
      </c>
      <c r="P322" s="5" t="s">
        <v>1</v>
      </c>
      <c r="Q322" s="5" t="s">
        <v>305</v>
      </c>
      <c r="V322" s="5" t="s">
        <v>1</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6">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IF(OR(H322="",VLOOKUP(H$1,Services!$A$1:$B$22,2,0)="Exclude"),"",IF($D322=1,IF(OR(price_limit="",price_limit="No Limit"),IF(H322="Yes",1,2),IF(SUMIFS(WhatIf!$G:$G,WhatIf!$A:$A,H$1,WhatIf!$B:$B,H322)&lt;=price_limit,IF(H322="Yes",1,2),"")),""))</f>
        <v/>
      </c>
      <c r="AX322" s="67" t="str">
        <f ca="1">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 ca="1">IF(OR(K322="",VLOOKUP(K$1,Services!$A$1:$B$22,2,0)="Exclude"),"",IF($D322=1,IF(OR(price_limit="",price_limit="No Limit"),IF(K322="Yes",1,2),IF(SUMIFS(WhatIf!$G:$G,WhatIf!$A:$A,K$1,WhatIf!$B:$B,K322)&lt;=price_limit,IF(K322="Yes",1,2),"")),""))</f>
        <v/>
      </c>
      <c r="BA322" s="67" t="str">
        <f ca="1">IF(OR(L322="",VLOOKUP(L$1,Services!$A$1:$B$22,2,0)="Exclude"),"",IF($D322=1,IF(OR(price_limit="",price_limit="No Limit"),IF(L322="Yes",1,2),IF(SUMIFS(WhatIf!$G:$G,WhatIf!$A:$A,L$1,WhatIf!$B:$B,L322)&lt;=price_limit,IF(L322="Yes",1,2),"")),""))</f>
        <v/>
      </c>
      <c r="BB322" s="67" t="str">
        <f ca="1">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 ca="1">IF(OR(O322="",VLOOKUP(O$1,Services!$A$1:$B$22,2,0)="Exclude"),"",IF($D322=1,IF(OR(price_limit="",price_limit="No Limit"),IF(O322="Yes",1,2),IF(SUMIFS(WhatIf!$G:$G,WhatIf!$A:$A,O$1,WhatIf!$B:$B,O322)&lt;=price_limit,IF(O322="Yes",1,2),"")),""))</f>
        <v/>
      </c>
      <c r="BE322" s="67" t="str">
        <f ca="1">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 ca="1">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27">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152</v>
      </c>
      <c r="B323" s="4" t="s">
        <v>237</v>
      </c>
      <c r="C323" s="4" t="s">
        <v>207</v>
      </c>
      <c r="D323" s="3" t="str">
        <f t="shared" ca="1" si="25"/>
        <v/>
      </c>
      <c r="F323" s="5" t="s">
        <v>495</v>
      </c>
      <c r="G323" s="5" t="s">
        <v>495</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6"/>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7"/>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66</v>
      </c>
      <c r="B324" s="4" t="s">
        <v>237</v>
      </c>
      <c r="C324" s="4" t="s">
        <v>446</v>
      </c>
      <c r="D324" s="3" t="str">
        <f t="shared" ca="1" si="25"/>
        <v/>
      </c>
      <c r="F324" s="6" t="s">
        <v>66</v>
      </c>
      <c r="G324" s="6" t="s">
        <v>66</v>
      </c>
      <c r="H324" s="12" t="s">
        <v>66</v>
      </c>
      <c r="I324" s="12" t="s">
        <v>66</v>
      </c>
      <c r="J324" s="12" t="s">
        <v>66</v>
      </c>
      <c r="K324" s="12" t="s">
        <v>66</v>
      </c>
      <c r="L324" s="12" t="s">
        <v>66</v>
      </c>
      <c r="M324" s="12" t="s">
        <v>66</v>
      </c>
      <c r="N324" s="12" t="s">
        <v>66</v>
      </c>
      <c r="O324" s="6" t="s">
        <v>66</v>
      </c>
      <c r="P324" s="6" t="s">
        <v>66</v>
      </c>
      <c r="Q324" s="6" t="s">
        <v>66</v>
      </c>
      <c r="R324" s="6"/>
      <c r="S324" s="5" t="s">
        <v>66</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6"/>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 ca="1">IF(OR(I324="",VLOOKUP(I$1,Services!$A$1:$B$22,2,0)="Exclude"),"",IF($D324=1,IF(OR(price_limit="",price_limit="No Limit"),IF(I324="Yes",1,2),IF(SUMIFS(WhatIf!$G:$G,WhatIf!$A:$A,I$1,WhatIf!$B:$B,I324)&lt;=price_limit,IF(I324="Yes",1,2),"")),""))</f>
        <v/>
      </c>
      <c r="AY324" s="67" t="str">
        <f ca="1">IF(OR(J324="",VLOOKUP(J$1,Services!$A$1:$B$22,2,0)="Exclude"),"",IF($D324=1,IF(OR(price_limit="",price_limit="No Limit"),IF(J324="Yes",1,2),IF(SUMIFS(WhatIf!$G:$G,WhatIf!$A:$A,J$1,WhatIf!$B:$B,J324)&lt;=price_limit,IF(J324="Yes",1,2),"")),""))</f>
        <v/>
      </c>
      <c r="AZ324" s="67" t="str">
        <f ca="1">IF(OR(K324="",VLOOKUP(K$1,Services!$A$1:$B$22,2,0)="Exclude"),"",IF($D324=1,IF(OR(price_limit="",price_limit="No Limit"),IF(K324="Yes",1,2),IF(SUMIFS(WhatIf!$G:$G,WhatIf!$A:$A,K$1,WhatIf!$B:$B,K324)&lt;=price_limit,IF(K324="Yes",1,2),"")),""))</f>
        <v/>
      </c>
      <c r="BA324" s="67" t="str">
        <f ca="1">IF(OR(L324="",VLOOKUP(L$1,Services!$A$1:$B$22,2,0)="Exclude"),"",IF($D324=1,IF(OR(price_limit="",price_limit="No Limit"),IF(L324="Yes",1,2),IF(SUMIFS(WhatIf!$G:$G,WhatIf!$A:$A,L$1,WhatIf!$B:$B,L324)&lt;=price_limit,IF(L324="Yes",1,2),"")),""))</f>
        <v/>
      </c>
      <c r="BB324" s="67" t="str">
        <f ca="1">IF(OR(M324="",VLOOKUP(M$1,Services!$A$1:$B$22,2,0)="Exclude"),"",IF($D324=1,IF(OR(price_limit="",price_limit="No Limit"),IF(M324="Yes",1,2),IF(SUMIFS(WhatIf!$G:$G,WhatIf!$A:$A,M$1,WhatIf!$B:$B,M324)&lt;=price_limit,IF(M324="Yes",1,2),"")),""))</f>
        <v/>
      </c>
      <c r="BC324" s="67" t="str">
        <f ca="1">IF(OR(N324="",VLOOKUP(N$1,Services!$A$1:$B$22,2,0)="Exclude"),"",IF($D324=1,IF(OR(price_limit="",price_limit="No Limit"),IF(N324="Yes",1,2),IF(SUMIFS(WhatIf!$G:$G,WhatIf!$A:$A,N$1,WhatIf!$B:$B,N324)&lt;=price_limit,IF(N324="Yes",1,2),"")),""))</f>
        <v/>
      </c>
      <c r="BD324" s="67" t="str">
        <f ca="1">IF(OR(O324="",VLOOKUP(O$1,Services!$A$1:$B$22,2,0)="Exclude"),"",IF($D324=1,IF(OR(price_limit="",price_limit="No Limit"),IF(O324="Yes",1,2),IF(SUMIFS(WhatIf!$G:$G,WhatIf!$A:$A,O$1,WhatIf!$B:$B,O324)&lt;=price_limit,IF(O324="Yes",1,2),"")),""))</f>
        <v/>
      </c>
      <c r="BE324" s="67" t="str">
        <f ca="1">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IF(OR(R324="",VLOOKUP(R$1,Services!$A$1:$B$22,2,0)="Exclude"),"",IF($D324=1,IF(OR(price_limit="",price_limit="No Limit"),IF(R324="Yes",1,2),IF(SUMIFS(WhatIf!$G:$G,WhatIf!$A:$A,R$1,WhatIf!$B:$B,R324)&lt;=price_limit,IF(R324="Yes",1,2),"")),""))</f>
        <v/>
      </c>
      <c r="BH324" s="67" t="str">
        <f ca="1">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27"/>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346</v>
      </c>
      <c r="B325" s="4" t="s">
        <v>237</v>
      </c>
      <c r="C325" s="4" t="s">
        <v>446</v>
      </c>
      <c r="D325" s="3" t="str">
        <f t="shared" ca="1" si="25"/>
        <v/>
      </c>
      <c r="F325" s="5" t="s">
        <v>66</v>
      </c>
      <c r="G325" s="5" t="s">
        <v>66</v>
      </c>
      <c r="R325" s="6" t="s">
        <v>755</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6"/>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7"/>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347</v>
      </c>
      <c r="B326" s="4" t="s">
        <v>237</v>
      </c>
      <c r="C326" s="4" t="s">
        <v>446</v>
      </c>
      <c r="D326" s="3" t="str">
        <f t="shared" ca="1" si="25"/>
        <v/>
      </c>
      <c r="F326" s="5" t="s">
        <v>66</v>
      </c>
      <c r="G326" s="5" t="s">
        <v>66</v>
      </c>
      <c r="R326" s="6" t="s">
        <v>755</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6"/>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27"/>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348</v>
      </c>
      <c r="B327" s="4" t="s">
        <v>237</v>
      </c>
      <c r="C327" s="4" t="s">
        <v>446</v>
      </c>
      <c r="D327" s="3" t="str">
        <f t="shared" ca="1" si="25"/>
        <v/>
      </c>
      <c r="R327" s="6" t="s">
        <v>755</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6"/>
        <v/>
      </c>
      <c r="AT327" s="67" t="str">
        <f>IF(OR(E327="",VLOOKUP(E$1,Services!$A$1:$B$22,2,0)="Exclude"),"",IF($D327=1,IF(OR(price_limit="",price_limit="No Limit"),IF(E327="Yes",1,2),IF(SUMIFS(WhatIf!$G:$G,WhatIf!$A:$A,E$1,WhatIf!$B:$B,E327)&lt;=price_limit,IF(E327="Yes",1,2),"")),""))</f>
        <v/>
      </c>
      <c r="AU327" s="67" t="str">
        <f>IF(OR(F327="",VLOOKUP(F$1,Services!$A$1:$B$22,2,0)="Exclude"),"",IF($D327=1,IF(OR(price_limit="",price_limit="No Limit"),IF(F327="Yes",1,2),IF(SUMIFS(WhatIf!$G:$G,WhatIf!$A:$A,F$1,WhatIf!$B:$B,F327)&lt;=price_limit,IF(F327="Yes",1,2),"")),""))</f>
        <v/>
      </c>
      <c r="AV327" s="67" t="str">
        <f>IF(OR(G327="",VLOOKUP(G$1,Services!$A$1:$B$22,2,0)="Exclude"),"",IF($D327=1,IF(OR(price_limit="",price_limit="No Limit"),IF(G327="Yes",1,2),IF(SUMIFS(WhatIf!$G:$G,WhatIf!$A:$A,G$1,WhatIf!$B:$B,G327)&lt;=price_limit,IF(G327="Yes",1,2),"")),""))</f>
        <v/>
      </c>
      <c r="AW327" s="67" t="str">
        <f>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7"/>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349</v>
      </c>
      <c r="B328" s="4" t="s">
        <v>523</v>
      </c>
      <c r="C328" s="4" t="s">
        <v>446</v>
      </c>
      <c r="D328" s="3" t="str">
        <f t="shared" ca="1" si="25"/>
        <v/>
      </c>
      <c r="F328" s="5" t="s">
        <v>66</v>
      </c>
      <c r="G328" s="5" t="s">
        <v>66</v>
      </c>
      <c r="R328" s="6" t="s">
        <v>755</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6"/>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7"/>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350</v>
      </c>
      <c r="B329" s="4" t="s">
        <v>237</v>
      </c>
      <c r="C329" s="4" t="s">
        <v>446</v>
      </c>
      <c r="D329" s="3" t="str">
        <f t="shared" ca="1" si="25"/>
        <v/>
      </c>
      <c r="F329" s="5" t="s">
        <v>66</v>
      </c>
      <c r="G329" s="5" t="s">
        <v>66</v>
      </c>
      <c r="R329" s="6" t="s">
        <v>755</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6"/>
        <v/>
      </c>
      <c r="AT329" s="67" t="str">
        <f>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 ca="1">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 ca="1">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7"/>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351</v>
      </c>
      <c r="B330" s="4" t="s">
        <v>237</v>
      </c>
      <c r="C330" s="4" t="s">
        <v>446</v>
      </c>
      <c r="D330" s="3" t="str">
        <f t="shared" ca="1" si="25"/>
        <v/>
      </c>
      <c r="F330" s="5" t="s">
        <v>66</v>
      </c>
      <c r="G330" s="5" t="s">
        <v>66</v>
      </c>
      <c r="R330" s="6" t="s">
        <v>755</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6"/>
        <v/>
      </c>
      <c r="AT330" s="67" t="str">
        <f>IF(OR(E330="",VLOOKUP(E$1,Services!$A$1:$B$22,2,0)="Exclude"),"",IF($D330=1,IF(OR(price_limit="",price_limit="No Limit"),IF(E330="Yes",1,2),IF(SUMIFS(WhatIf!$G:$G,WhatIf!$A:$A,E$1,WhatIf!$B:$B,E330)&lt;=price_limit,IF(E330="Yes",1,2),"")),""))</f>
        <v/>
      </c>
      <c r="AU330" s="67" t="str">
        <f ca="1">IF(OR(F330="",VLOOKUP(F$1,Services!$A$1:$B$22,2,0)="Exclude"),"",IF($D330=1,IF(OR(price_limit="",price_limit="No Limit"),IF(F330="Yes",1,2),IF(SUMIFS(WhatIf!$G:$G,WhatIf!$A:$A,F$1,WhatIf!$B:$B,F330)&lt;=price_limit,IF(F330="Yes",1,2),"")),""))</f>
        <v/>
      </c>
      <c r="AV330" s="67" t="str">
        <f ca="1">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 ca="1">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7"/>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352</v>
      </c>
      <c r="B331" s="4" t="s">
        <v>237</v>
      </c>
      <c r="C331" s="4" t="s">
        <v>446</v>
      </c>
      <c r="D331" s="3" t="str">
        <f t="shared" ca="1" si="25"/>
        <v/>
      </c>
      <c r="F331" s="5" t="s">
        <v>66</v>
      </c>
      <c r="G331" s="5" t="s">
        <v>66</v>
      </c>
      <c r="R331" s="6" t="s">
        <v>755</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6"/>
        <v/>
      </c>
      <c r="AT331" s="67" t="str">
        <f>IF(OR(E331="",VLOOKUP(E$1,Services!$A$1:$B$22,2,0)="Exclude"),"",IF($D331=1,IF(OR(price_limit="",price_limit="No Limit"),IF(E331="Yes",1,2),IF(SUMIFS(WhatIf!$G:$G,WhatIf!$A:$A,E$1,WhatIf!$B:$B,E331)&lt;=price_limit,IF(E331="Yes",1,2),"")),""))</f>
        <v/>
      </c>
      <c r="AU331" s="67" t="str">
        <f ca="1">IF(OR(F331="",VLOOKUP(F$1,Services!$A$1:$B$22,2,0)="Exclude"),"",IF($D331=1,IF(OR(price_limit="",price_limit="No Limit"),IF(F331="Yes",1,2),IF(SUMIFS(WhatIf!$G:$G,WhatIf!$A:$A,F$1,WhatIf!$B:$B,F331)&lt;=price_limit,IF(F331="Yes",1,2),"")),""))</f>
        <v/>
      </c>
      <c r="AV331" s="67" t="str">
        <f ca="1">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 ca="1">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7"/>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12.45" customHeight="1" x14ac:dyDescent="0.3">
      <c r="A332" s="19" t="s">
        <v>353</v>
      </c>
      <c r="B332" s="4" t="s">
        <v>237</v>
      </c>
      <c r="C332" s="4" t="s">
        <v>446</v>
      </c>
      <c r="D332" s="3" t="str">
        <f t="shared" ca="1" si="25"/>
        <v/>
      </c>
      <c r="F332" s="5" t="s">
        <v>66</v>
      </c>
      <c r="G332" s="5" t="s">
        <v>66</v>
      </c>
      <c r="R332" s="6" t="s">
        <v>755</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6"/>
        <v/>
      </c>
      <c r="AT332" s="67" t="str">
        <f>IF(OR(E332="",VLOOKUP(E$1,Services!$A$1:$B$22,2,0)="Exclude"),"",IF($D332=1,IF(OR(price_limit="",price_limit="No Limit"),IF(E332="Yes",1,2),IF(SUMIFS(WhatIf!$G:$G,WhatIf!$A:$A,E$1,WhatIf!$B:$B,E332)&lt;=price_limit,IF(E332="Yes",1,2),"")),""))</f>
        <v/>
      </c>
      <c r="AU332" s="67" t="str">
        <f ca="1">IF(OR(F332="",VLOOKUP(F$1,Services!$A$1:$B$22,2,0)="Exclude"),"",IF($D332=1,IF(OR(price_limit="",price_limit="No Limit"),IF(F332="Yes",1,2),IF(SUMIFS(WhatIf!$G:$G,WhatIf!$A:$A,F$1,WhatIf!$B:$B,F332)&lt;=price_limit,IF(F332="Yes",1,2),"")),""))</f>
        <v/>
      </c>
      <c r="AV332" s="67" t="str">
        <f ca="1">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 ca="1">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7"/>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354</v>
      </c>
      <c r="B333" s="4" t="s">
        <v>237</v>
      </c>
      <c r="C333" s="4" t="s">
        <v>446</v>
      </c>
      <c r="D333" s="3" t="str">
        <f t="shared" ca="1" si="25"/>
        <v/>
      </c>
      <c r="F333" s="5" t="s">
        <v>66</v>
      </c>
      <c r="G333" s="5" t="s">
        <v>66</v>
      </c>
      <c r="R333" s="6" t="s">
        <v>755</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6"/>
        <v/>
      </c>
      <c r="AT333" s="67" t="str">
        <f>IF(OR(E333="",VLOOKUP(E$1,Services!$A$1:$B$22,2,0)="Exclude"),"",IF($D333=1,IF(OR(price_limit="",price_limit="No Limit"),IF(E333="Yes",1,2),IF(SUMIFS(WhatIf!$G:$G,WhatIf!$A:$A,E$1,WhatIf!$B:$B,E333)&lt;=price_limit,IF(E333="Yes",1,2),"")),""))</f>
        <v/>
      </c>
      <c r="AU333" s="67" t="str">
        <f ca="1">IF(OR(F333="",VLOOKUP(F$1,Services!$A$1:$B$22,2,0)="Exclude"),"",IF($D333=1,IF(OR(price_limit="",price_limit="No Limit"),IF(F333="Yes",1,2),IF(SUMIFS(WhatIf!$G:$G,WhatIf!$A:$A,F$1,WhatIf!$B:$B,F333)&lt;=price_limit,IF(F333="Yes",1,2),"")),""))</f>
        <v/>
      </c>
      <c r="AV333" s="67" t="str">
        <f ca="1">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 ca="1">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7"/>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164</v>
      </c>
      <c r="B334" s="4" t="s">
        <v>237</v>
      </c>
      <c r="C334" s="4" t="s">
        <v>445</v>
      </c>
      <c r="D334" s="3" t="str">
        <f t="shared" ca="1" si="25"/>
        <v/>
      </c>
      <c r="O334" s="5" t="s">
        <v>164</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6"/>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 ca="1">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27"/>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859</v>
      </c>
      <c r="C335" s="4" t="s">
        <v>843</v>
      </c>
      <c r="F335" s="5" t="s">
        <v>728</v>
      </c>
      <c r="G335" s="5" t="s">
        <v>728</v>
      </c>
      <c r="Y335" s="3" t="str">
        <f>IF(AND($D335=1,ISNUMBER(MATCH(E$1&amp;E335&amp;"x",WhatIf!$H:$H,0))),1,"")</f>
        <v/>
      </c>
      <c r="Z335" s="3" t="str">
        <f>IF(AND($D335=1,ISNUMBER(MATCH(F$1&amp;F335&amp;"x",WhatIf!$H:$H,0))),1,"")</f>
        <v/>
      </c>
      <c r="AA335" s="3" t="str">
        <f>IF(AND($D335=1,ISNUMBER(MATCH(G$1&amp;G335&amp;"x",WhatIf!$H:$H,0))),1,"")</f>
        <v/>
      </c>
      <c r="AB335" s="3" t="str">
        <f>IF(AND($D335=1,ISNUMBER(MATCH(H$1&amp;H335&amp;"x",WhatIf!$H:$H,0))),1,"")</f>
        <v/>
      </c>
      <c r="AC335" s="3" t="str">
        <f>IF(AND($D335=1,ISNUMBER(MATCH(I$1&amp;I335&amp;"x",WhatIf!$H:$H,0))),1,"")</f>
        <v/>
      </c>
      <c r="AD335" s="3" t="str">
        <f>IF(AND($D335=1,ISNUMBER(MATCH(J$1&amp;J335&amp;"x",WhatIf!$H:$H,0))),1,"")</f>
        <v/>
      </c>
      <c r="AE335" s="3" t="str">
        <f>IF(AND($D335=1,ISNUMBER(MATCH(K$1&amp;K335&amp;"x",WhatIf!$H:$H,0))),1,"")</f>
        <v/>
      </c>
      <c r="AF335" s="3" t="str">
        <f>IF(AND($D335=1,ISNUMBER(MATCH(L$1&amp;L335&amp;"x",WhatIf!$H:$H,0))),1,"")</f>
        <v/>
      </c>
      <c r="AG335" s="3" t="str">
        <f>IF(AND($D335=1,ISNUMBER(MATCH(M$1&amp;M335&amp;"x",WhatIf!$H:$H,0))),1,"")</f>
        <v/>
      </c>
      <c r="AH335" s="3" t="str">
        <f>IF(AND($D335=1,ISNUMBER(MATCH(N$1&amp;N335&amp;"x",WhatIf!$H:$H,0))),1,"")</f>
        <v/>
      </c>
      <c r="AI335" s="3" t="str">
        <f>IF(AND($D335=1,ISNUMBER(MATCH(O$1&amp;O335&amp;"x",WhatIf!$H:$H,0))),1,"")</f>
        <v/>
      </c>
      <c r="AJ335" s="3" t="str">
        <f>IF(AND($D335=1,ISNUMBER(MATCH(P$1&amp;P335&amp;"x",WhatIf!$H:$H,0))),1,"")</f>
        <v/>
      </c>
      <c r="AK335" s="3" t="str">
        <f>IF(AND($D335=1,ISNUMBER(MATCH(Q$1&amp;Q335&amp;"x",WhatIf!$H:$H,0))),1,"")</f>
        <v/>
      </c>
      <c r="AL335" s="3" t="str">
        <f>IF(AND($D335=1,ISNUMBER(MATCH(R$1&amp;R335&amp;"x",WhatIf!$H:$H,0))),1,"")</f>
        <v/>
      </c>
      <c r="AM335" s="3" t="str">
        <f>IF(AND($D335=1,ISNUMBER(MATCH(S$1&amp;S335&amp;"x",WhatIf!$H:$H,0))),1,"")</f>
        <v/>
      </c>
      <c r="AN335" s="3" t="str">
        <f>IF(AND($D335=1,ISNUMBER(MATCH(T$1&amp;T335&amp;"x",WhatIf!$H:$H,0))),1,"")</f>
        <v/>
      </c>
      <c r="AO335" s="3" t="str">
        <f>IF(AND($D335=1,ISNUMBER(MATCH(U$1&amp;U335&amp;"x",WhatIf!$H:$H,0))),1,"")</f>
        <v/>
      </c>
      <c r="AP335" s="3" t="str">
        <f>IF(AND($D335=1,ISNUMBER(MATCH(V$1&amp;V335&amp;"x",WhatIf!$H:$H,0))),1,"")</f>
        <v/>
      </c>
      <c r="AQ335" s="3" t="str">
        <f>IF(AND($D335=1,ISNUMBER(MATCH(W$1&amp;W335&amp;"x",WhatIf!$H:$H,0))),1,"")</f>
        <v/>
      </c>
      <c r="AR335" s="3" t="str">
        <f>IF(AND($D335=1,ISNUMBER(MATCH(X$1&amp;X335&amp;"x",WhatIf!$H:$H,0))),1,"")</f>
        <v/>
      </c>
      <c r="AS335" s="3" t="str">
        <f t="shared" si="26"/>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7"/>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917</v>
      </c>
      <c r="C336" s="4" t="s">
        <v>843</v>
      </c>
      <c r="F336" s="5" t="s">
        <v>849</v>
      </c>
      <c r="G336" s="5" t="s">
        <v>849</v>
      </c>
      <c r="Y336" s="3" t="str">
        <f>IF(AND($D336=1,ISNUMBER(MATCH(E$1&amp;E336&amp;"x",WhatIf!$H:$H,0))),1,"")</f>
        <v/>
      </c>
      <c r="Z336" s="3" t="str">
        <f>IF(AND($D336=1,ISNUMBER(MATCH(F$1&amp;F336&amp;"x",WhatIf!$H:$H,0))),1,"")</f>
        <v/>
      </c>
      <c r="AA336" s="3" t="str">
        <f>IF(AND($D336=1,ISNUMBER(MATCH(G$1&amp;G336&amp;"x",WhatIf!$H:$H,0))),1,"")</f>
        <v/>
      </c>
      <c r="AB336" s="3" t="str">
        <f>IF(AND($D336=1,ISNUMBER(MATCH(H$1&amp;H336&amp;"x",WhatIf!$H:$H,0))),1,"")</f>
        <v/>
      </c>
      <c r="AC336" s="3" t="str">
        <f>IF(AND($D336=1,ISNUMBER(MATCH(I$1&amp;I336&amp;"x",WhatIf!$H:$H,0))),1,"")</f>
        <v/>
      </c>
      <c r="AD336" s="3" t="str">
        <f>IF(AND($D336=1,ISNUMBER(MATCH(J$1&amp;J336&amp;"x",WhatIf!$H:$H,0))),1,"")</f>
        <v/>
      </c>
      <c r="AE336" s="3" t="str">
        <f>IF(AND($D336=1,ISNUMBER(MATCH(K$1&amp;K336&amp;"x",WhatIf!$H:$H,0))),1,"")</f>
        <v/>
      </c>
      <c r="AF336" s="3" t="str">
        <f>IF(AND($D336=1,ISNUMBER(MATCH(L$1&amp;L336&amp;"x",WhatIf!$H:$H,0))),1,"")</f>
        <v/>
      </c>
      <c r="AG336" s="3" t="str">
        <f>IF(AND($D336=1,ISNUMBER(MATCH(M$1&amp;M336&amp;"x",WhatIf!$H:$H,0))),1,"")</f>
        <v/>
      </c>
      <c r="AH336" s="3" t="str">
        <f>IF(AND($D336=1,ISNUMBER(MATCH(N$1&amp;N336&amp;"x",WhatIf!$H:$H,0))),1,"")</f>
        <v/>
      </c>
      <c r="AI336" s="3" t="str">
        <f>IF(AND($D336=1,ISNUMBER(MATCH(O$1&amp;O336&amp;"x",WhatIf!$H:$H,0))),1,"")</f>
        <v/>
      </c>
      <c r="AJ336" s="3" t="str">
        <f>IF(AND($D336=1,ISNUMBER(MATCH(P$1&amp;P336&amp;"x",WhatIf!$H:$H,0))),1,"")</f>
        <v/>
      </c>
      <c r="AK336" s="3" t="str">
        <f>IF(AND($D336=1,ISNUMBER(MATCH(Q$1&amp;Q336&amp;"x",WhatIf!$H:$H,0))),1,"")</f>
        <v/>
      </c>
      <c r="AL336" s="3" t="str">
        <f>IF(AND($D336=1,ISNUMBER(MATCH(R$1&amp;R336&amp;"x",WhatIf!$H:$H,0))),1,"")</f>
        <v/>
      </c>
      <c r="AM336" s="3" t="str">
        <f>IF(AND($D336=1,ISNUMBER(MATCH(S$1&amp;S336&amp;"x",WhatIf!$H:$H,0))),1,"")</f>
        <v/>
      </c>
      <c r="AN336" s="3" t="str">
        <f>IF(AND($D336=1,ISNUMBER(MATCH(T$1&amp;T336&amp;"x",WhatIf!$H:$H,0))),1,"")</f>
        <v/>
      </c>
      <c r="AO336" s="3" t="str">
        <f>IF(AND($D336=1,ISNUMBER(MATCH(U$1&amp;U336&amp;"x",WhatIf!$H:$H,0))),1,"")</f>
        <v/>
      </c>
      <c r="AP336" s="3" t="str">
        <f>IF(AND($D336=1,ISNUMBER(MATCH(V$1&amp;V336&amp;"x",WhatIf!$H:$H,0))),1,"")</f>
        <v/>
      </c>
      <c r="AQ336" s="3" t="str">
        <f>IF(AND($D336=1,ISNUMBER(MATCH(W$1&amp;W336&amp;"x",WhatIf!$H:$H,0))),1,"")</f>
        <v/>
      </c>
      <c r="AR336" s="3" t="str">
        <f>IF(AND($D336=1,ISNUMBER(MATCH(X$1&amp;X336&amp;"x",WhatIf!$H:$H,0))),1,"")</f>
        <v/>
      </c>
      <c r="AS336" s="3" t="str">
        <f t="shared" si="26"/>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7"/>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860</v>
      </c>
      <c r="C337" s="4" t="s">
        <v>843</v>
      </c>
      <c r="F337" s="5" t="s">
        <v>727</v>
      </c>
      <c r="G337" s="5" t="s">
        <v>727</v>
      </c>
      <c r="Y337" s="3" t="str">
        <f>IF(AND($D337=1,ISNUMBER(MATCH(E$1&amp;E337&amp;"x",WhatIf!$H:$H,0))),1,"")</f>
        <v/>
      </c>
      <c r="Z337" s="3" t="str">
        <f>IF(AND($D337=1,ISNUMBER(MATCH(F$1&amp;F337&amp;"x",WhatIf!$H:$H,0))),1,"")</f>
        <v/>
      </c>
      <c r="AA337" s="3" t="str">
        <f>IF(AND($D337=1,ISNUMBER(MATCH(G$1&amp;G337&amp;"x",WhatIf!$H:$H,0))),1,"")</f>
        <v/>
      </c>
      <c r="AB337" s="3" t="str">
        <f>IF(AND($D337=1,ISNUMBER(MATCH(H$1&amp;H337&amp;"x",WhatIf!$H:$H,0))),1,"")</f>
        <v/>
      </c>
      <c r="AC337" s="3" t="str">
        <f>IF(AND($D337=1,ISNUMBER(MATCH(I$1&amp;I337&amp;"x",WhatIf!$H:$H,0))),1,"")</f>
        <v/>
      </c>
      <c r="AD337" s="3" t="str">
        <f>IF(AND($D337=1,ISNUMBER(MATCH(J$1&amp;J337&amp;"x",WhatIf!$H:$H,0))),1,"")</f>
        <v/>
      </c>
      <c r="AE337" s="3" t="str">
        <f>IF(AND($D337=1,ISNUMBER(MATCH(K$1&amp;K337&amp;"x",WhatIf!$H:$H,0))),1,"")</f>
        <v/>
      </c>
      <c r="AF337" s="3" t="str">
        <f>IF(AND($D337=1,ISNUMBER(MATCH(L$1&amp;L337&amp;"x",WhatIf!$H:$H,0))),1,"")</f>
        <v/>
      </c>
      <c r="AG337" s="3" t="str">
        <f>IF(AND($D337=1,ISNUMBER(MATCH(M$1&amp;M337&amp;"x",WhatIf!$H:$H,0))),1,"")</f>
        <v/>
      </c>
      <c r="AH337" s="3" t="str">
        <f>IF(AND($D337=1,ISNUMBER(MATCH(N$1&amp;N337&amp;"x",WhatIf!$H:$H,0))),1,"")</f>
        <v/>
      </c>
      <c r="AI337" s="3" t="str">
        <f>IF(AND($D337=1,ISNUMBER(MATCH(O$1&amp;O337&amp;"x",WhatIf!$H:$H,0))),1,"")</f>
        <v/>
      </c>
      <c r="AJ337" s="3" t="str">
        <f>IF(AND($D337=1,ISNUMBER(MATCH(P$1&amp;P337&amp;"x",WhatIf!$H:$H,0))),1,"")</f>
        <v/>
      </c>
      <c r="AK337" s="3" t="str">
        <f>IF(AND($D337=1,ISNUMBER(MATCH(Q$1&amp;Q337&amp;"x",WhatIf!$H:$H,0))),1,"")</f>
        <v/>
      </c>
      <c r="AL337" s="3" t="str">
        <f>IF(AND($D337=1,ISNUMBER(MATCH(R$1&amp;R337&amp;"x",WhatIf!$H:$H,0))),1,"")</f>
        <v/>
      </c>
      <c r="AM337" s="3" t="str">
        <f>IF(AND($D337=1,ISNUMBER(MATCH(S$1&amp;S337&amp;"x",WhatIf!$H:$H,0))),1,"")</f>
        <v/>
      </c>
      <c r="AN337" s="3" t="str">
        <f>IF(AND($D337=1,ISNUMBER(MATCH(T$1&amp;T337&amp;"x",WhatIf!$H:$H,0))),1,"")</f>
        <v/>
      </c>
      <c r="AO337" s="3" t="str">
        <f>IF(AND($D337=1,ISNUMBER(MATCH(U$1&amp;U337&amp;"x",WhatIf!$H:$H,0))),1,"")</f>
        <v/>
      </c>
      <c r="AP337" s="3" t="str">
        <f>IF(AND($D337=1,ISNUMBER(MATCH(V$1&amp;V337&amp;"x",WhatIf!$H:$H,0))),1,"")</f>
        <v/>
      </c>
      <c r="AQ337" s="3" t="str">
        <f>IF(AND($D337=1,ISNUMBER(MATCH(W$1&amp;W337&amp;"x",WhatIf!$H:$H,0))),1,"")</f>
        <v/>
      </c>
      <c r="AR337" s="3" t="str">
        <f>IF(AND($D337=1,ISNUMBER(MATCH(X$1&amp;X337&amp;"x",WhatIf!$H:$H,0))),1,"")</f>
        <v/>
      </c>
      <c r="AS337" s="3" t="str">
        <f t="shared" si="26"/>
        <v/>
      </c>
      <c r="AT337" s="67" t="str">
        <f>IF(OR(E337="",VLOOKUP(E$1,Services!$A$1:$B$22,2,0)="Exclude"),"",IF($D337=1,IF(OR(price_limit="",price_limit="No Limit"),IF(E337="Yes",1,2),IF(SUMIFS(WhatIf!$G:$G,WhatIf!$A:$A,E$1,WhatIf!$B:$B,E337)&lt;=price_limit,IF(E337="Yes",1,2),"")),""))</f>
        <v/>
      </c>
      <c r="AU337" s="67" t="str">
        <f>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7"/>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182</v>
      </c>
      <c r="B338" s="4" t="s">
        <v>290</v>
      </c>
      <c r="C338" s="4" t="s">
        <v>198</v>
      </c>
      <c r="D338" s="3" t="str">
        <f t="shared" ref="D338:D375" ca="1" si="28">IF(BR338=0,"",IF(BR338&lt;=VALUE(MID(marker_pick,1,1)),1,""))</f>
        <v/>
      </c>
      <c r="O338" s="5" t="s">
        <v>1</v>
      </c>
      <c r="P338" s="5" t="s">
        <v>1</v>
      </c>
      <c r="Q338" s="5" t="s">
        <v>305</v>
      </c>
      <c r="R338" s="6"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6"/>
        <v/>
      </c>
      <c r="AT338" s="67" t="str">
        <f>IF(OR(E338="",VLOOKUP(E$1,Services!$A$1:$B$22,2,0)="Exclude"),"",IF($D338=1,IF(OR(price_limit="",price_limit="No Limit"),IF(E338="Yes",1,2),IF(SUMIFS(WhatIf!$G:$G,WhatIf!$A:$A,E$1,WhatIf!$B:$B,E338)&lt;=price_limit,IF(E338="Yes",1,2),"")),""))</f>
        <v/>
      </c>
      <c r="AU338" s="67" t="str">
        <f>IF(OR(F338="",VLOOKUP(F$1,Services!$A$1:$B$22,2,0)="Exclude"),"",IF($D338=1,IF(OR(price_limit="",price_limit="No Limit"),IF(F338="Yes",1,2),IF(SUMIFS(WhatIf!$G:$G,WhatIf!$A:$A,F$1,WhatIf!$B:$B,F338)&lt;=price_limit,IF(F338="Yes",1,2),"")),""))</f>
        <v/>
      </c>
      <c r="AV338" s="67" t="str">
        <f>IF(OR(G338="",VLOOKUP(G$1,Services!$A$1:$B$22,2,0)="Exclude"),"",IF($D338=1,IF(OR(price_limit="",price_limit="No Limit"),IF(G338="Yes",1,2),IF(SUMIFS(WhatIf!$G:$G,WhatIf!$A:$A,G$1,WhatIf!$B:$B,G338)&lt;=price_limit,IF(G338="Yes",1,2),"")),""))</f>
        <v/>
      </c>
      <c r="AW338" s="67" t="str">
        <f>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 ca="1">IF(OR(O338="",VLOOKUP(O$1,Services!$A$1:$B$22,2,0)="Exclude"),"",IF($D338=1,IF(OR(price_limit="",price_limit="No Limit"),IF(O338="Yes",1,2),IF(SUMIFS(WhatIf!$G:$G,WhatIf!$A:$A,O$1,WhatIf!$B:$B,O338)&lt;=price_limit,IF(O338="Yes",1,2),"")),""))</f>
        <v/>
      </c>
      <c r="BE338" s="67" t="str">
        <f ca="1">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7"/>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302</v>
      </c>
      <c r="B339" s="4" t="s">
        <v>449</v>
      </c>
      <c r="C339" s="4" t="s">
        <v>448</v>
      </c>
      <c r="D339" s="3" t="str">
        <f t="shared" ca="1" si="28"/>
        <v/>
      </c>
      <c r="O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6"/>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 ca="1">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7"/>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141</v>
      </c>
      <c r="B340" s="4" t="s">
        <v>237</v>
      </c>
      <c r="C340" s="4" t="s">
        <v>445</v>
      </c>
      <c r="D340" s="3" t="str">
        <f t="shared" ca="1" si="28"/>
        <v/>
      </c>
      <c r="Q340" s="5" t="s">
        <v>306</v>
      </c>
      <c r="R340" s="6" t="s">
        <v>807</v>
      </c>
      <c r="T340" s="5" t="s">
        <v>244</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6"/>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 ca="1">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7"/>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142</v>
      </c>
      <c r="B341" s="4" t="s">
        <v>237</v>
      </c>
      <c r="C341" s="4" t="s">
        <v>207</v>
      </c>
      <c r="D341" s="3" t="str">
        <f t="shared" ca="1" si="28"/>
        <v/>
      </c>
      <c r="F341" s="5" t="s">
        <v>501</v>
      </c>
      <c r="G341" s="5" t="s">
        <v>501</v>
      </c>
      <c r="L341" s="5" t="s">
        <v>1</v>
      </c>
      <c r="M341" s="5" t="s">
        <v>1</v>
      </c>
      <c r="R341" s="5" t="s">
        <v>927</v>
      </c>
      <c r="U341" s="5" t="s">
        <v>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6"/>
        <v/>
      </c>
      <c r="AT341" s="67" t="str">
        <f>IF(OR(E341="",VLOOKUP(E$1,Services!$A$1:$B$22,2,0)="Exclude"),"",IF($D341=1,IF(OR(price_limit="",price_limit="No Limit"),IF(E341="Yes",1,2),IF(SUMIFS(WhatIf!$G:$G,WhatIf!$A:$A,E$1,WhatIf!$B:$B,E341)&lt;=price_limit,IF(E341="Yes",1,2),"")),""))</f>
        <v/>
      </c>
      <c r="AU341" s="67" t="str">
        <f ca="1">IF(OR(F341="",VLOOKUP(F$1,Services!$A$1:$B$22,2,0)="Exclude"),"",IF($D341=1,IF(OR(price_limit="",price_limit="No Limit"),IF(F341="Yes",1,2),IF(SUMIFS(WhatIf!$G:$G,WhatIf!$A:$A,F$1,WhatIf!$B:$B,F341)&lt;=price_limit,IF(F341="Yes",1,2),"")),""))</f>
        <v/>
      </c>
      <c r="AV341" s="67" t="str">
        <f ca="1">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 ca="1">IF(OR(L341="",VLOOKUP(L$1,Services!$A$1:$B$22,2,0)="Exclude"),"",IF($D341=1,IF(OR(price_limit="",price_limit="No Limit"),IF(L341="Yes",1,2),IF(SUMIFS(WhatIf!$G:$G,WhatIf!$A:$A,L$1,WhatIf!$B:$B,L341)&lt;=price_limit,IF(L341="Yes",1,2),"")),""))</f>
        <v/>
      </c>
      <c r="BB341" s="67" t="str">
        <f ca="1">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 ca="1">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7"/>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143</v>
      </c>
      <c r="B342" s="4" t="s">
        <v>237</v>
      </c>
      <c r="C342" s="4" t="s">
        <v>207</v>
      </c>
      <c r="D342" s="3" t="str">
        <f t="shared" ca="1" si="28"/>
        <v/>
      </c>
      <c r="F342" s="5" t="s">
        <v>1</v>
      </c>
      <c r="G342" s="5" t="s">
        <v>1</v>
      </c>
      <c r="Q342" s="5" t="s">
        <v>306</v>
      </c>
      <c r="R342" s="6" t="s">
        <v>807</v>
      </c>
      <c r="V342" s="5" t="s">
        <v>1</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6"/>
        <v/>
      </c>
      <c r="AT342" s="67" t="str">
        <f>IF(OR(E342="",VLOOKUP(E$1,Services!$A$1:$B$22,2,0)="Exclude"),"",IF($D342=1,IF(OR(price_limit="",price_limit="No Limit"),IF(E342="Yes",1,2),IF(SUMIFS(WhatIf!$G:$G,WhatIf!$A:$A,E$1,WhatIf!$B:$B,E342)&lt;=price_limit,IF(E342="Yes",1,2),"")),""))</f>
        <v/>
      </c>
      <c r="AU342" s="67" t="str">
        <f ca="1">IF(OR(F342="",VLOOKUP(F$1,Services!$A$1:$B$22,2,0)="Exclude"),"",IF($D342=1,IF(OR(price_limit="",price_limit="No Limit"),IF(F342="Yes",1,2),IF(SUMIFS(WhatIf!$G:$G,WhatIf!$A:$A,F$1,WhatIf!$B:$B,F342)&lt;=price_limit,IF(F342="Yes",1,2),"")),""))</f>
        <v/>
      </c>
      <c r="AV342" s="67" t="str">
        <f ca="1">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 ca="1">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 ca="1">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7"/>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355</v>
      </c>
      <c r="B343" s="4" t="s">
        <v>237</v>
      </c>
      <c r="C343" s="4" t="s">
        <v>207</v>
      </c>
      <c r="D343" s="3" t="str">
        <f t="shared" ca="1" si="28"/>
        <v/>
      </c>
      <c r="Q343" s="6" t="s">
        <v>806</v>
      </c>
      <c r="R343" s="6" t="s">
        <v>807</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6"/>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 ca="1">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7"/>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customHeight="1" x14ac:dyDescent="0.3">
      <c r="A344" s="19" t="s">
        <v>356</v>
      </c>
      <c r="B344" s="4" t="s">
        <v>237</v>
      </c>
      <c r="C344" s="4" t="s">
        <v>207</v>
      </c>
      <c r="D344" s="3" t="str">
        <f t="shared" ca="1" si="28"/>
        <v/>
      </c>
      <c r="Q344" s="6" t="s">
        <v>806</v>
      </c>
      <c r="R344" s="6" t="s">
        <v>807</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6"/>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 ca="1">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7"/>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357</v>
      </c>
      <c r="B345" s="4" t="s">
        <v>237</v>
      </c>
      <c r="C345" s="4" t="s">
        <v>207</v>
      </c>
      <c r="D345" s="3" t="str">
        <f t="shared" ca="1" si="28"/>
        <v/>
      </c>
      <c r="Q345" s="6" t="s">
        <v>806</v>
      </c>
      <c r="R345" s="6" t="s">
        <v>807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6"/>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 ca="1">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7"/>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158</v>
      </c>
      <c r="B346" s="4" t="s">
        <v>786</v>
      </c>
      <c r="C346" s="4" t="s">
        <v>280</v>
      </c>
      <c r="D346" s="3" t="str">
        <f t="shared" ca="1" si="28"/>
        <v/>
      </c>
      <c r="O346" s="6" t="s">
        <v>1</v>
      </c>
      <c r="P346" s="6"/>
      <c r="Q346" s="6" t="s">
        <v>1</v>
      </c>
      <c r="R346" s="6"/>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6"/>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 ca="1">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7"/>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67</v>
      </c>
      <c r="B347" s="4" t="s">
        <v>237</v>
      </c>
      <c r="C347" s="4" t="s">
        <v>446</v>
      </c>
      <c r="D347" s="3" t="str">
        <f t="shared" ca="1" si="28"/>
        <v/>
      </c>
      <c r="F347" s="5" t="s">
        <v>67</v>
      </c>
      <c r="G347" s="5" t="s">
        <v>67</v>
      </c>
      <c r="H347" s="12" t="s">
        <v>67</v>
      </c>
      <c r="I347" s="12" t="s">
        <v>67</v>
      </c>
      <c r="J347" s="12" t="s">
        <v>67</v>
      </c>
      <c r="K347" s="12" t="s">
        <v>67</v>
      </c>
      <c r="L347" s="12" t="s">
        <v>67</v>
      </c>
      <c r="M347" s="12" t="s">
        <v>67</v>
      </c>
      <c r="N347" s="12" t="s">
        <v>67</v>
      </c>
      <c r="O347" s="6" t="s">
        <v>67</v>
      </c>
      <c r="P347" s="6" t="s">
        <v>67</v>
      </c>
      <c r="Q347" s="6"/>
      <c r="R347" s="6"/>
      <c r="S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6"/>
        <v/>
      </c>
      <c r="AT347" s="67" t="str">
        <f>IF(OR(E347="",VLOOKUP(E$1,Services!$A$1:$B$22,2,0)="Exclude"),"",IF($D347=1,IF(OR(price_limit="",price_limit="No Limit"),IF(E347="Yes",1,2),IF(SUMIFS(WhatIf!$G:$G,WhatIf!$A:$A,E$1,WhatIf!$B:$B,E347)&lt;=price_limit,IF(E347="Yes",1,2),"")),""))</f>
        <v/>
      </c>
      <c r="AU347" s="67" t="str">
        <f ca="1">IF(OR(F347="",VLOOKUP(F$1,Services!$A$1:$B$22,2,0)="Exclude"),"",IF($D347=1,IF(OR(price_limit="",price_limit="No Limit"),IF(F347="Yes",1,2),IF(SUMIFS(WhatIf!$G:$G,WhatIf!$A:$A,F$1,WhatIf!$B:$B,F347)&lt;=price_limit,IF(F347="Yes",1,2),"")),""))</f>
        <v/>
      </c>
      <c r="AV347" s="67" t="str">
        <f ca="1">IF(OR(G347="",VLOOKUP(G$1,Services!$A$1:$B$22,2,0)="Exclude"),"",IF($D347=1,IF(OR(price_limit="",price_limit="No Limit"),IF(G347="Yes",1,2),IF(SUMIFS(WhatIf!$G:$G,WhatIf!$A:$A,G$1,WhatIf!$B:$B,G347)&lt;=price_limit,IF(G347="Yes",1,2),"")),""))</f>
        <v/>
      </c>
      <c r="AW347" s="67" t="str">
        <f ca="1">IF(OR(H347="",VLOOKUP(H$1,Services!$A$1:$B$22,2,0)="Exclude"),"",IF($D347=1,IF(OR(price_limit="",price_limit="No Limit"),IF(H347="Yes",1,2),IF(SUMIFS(WhatIf!$G:$G,WhatIf!$A:$A,H$1,WhatIf!$B:$B,H347)&lt;=price_limit,IF(H347="Yes",1,2),"")),""))</f>
        <v/>
      </c>
      <c r="AX347" s="67" t="str">
        <f ca="1">IF(OR(I347="",VLOOKUP(I$1,Services!$A$1:$B$22,2,0)="Exclude"),"",IF($D347=1,IF(OR(price_limit="",price_limit="No Limit"),IF(I347="Yes",1,2),IF(SUMIFS(WhatIf!$G:$G,WhatIf!$A:$A,I$1,WhatIf!$B:$B,I347)&lt;=price_limit,IF(I347="Yes",1,2),"")),""))</f>
        <v/>
      </c>
      <c r="AY347" s="67" t="str">
        <f ca="1">IF(OR(J347="",VLOOKUP(J$1,Services!$A$1:$B$22,2,0)="Exclude"),"",IF($D347=1,IF(OR(price_limit="",price_limit="No Limit"),IF(J347="Yes",1,2),IF(SUMIFS(WhatIf!$G:$G,WhatIf!$A:$A,J$1,WhatIf!$B:$B,J347)&lt;=price_limit,IF(J347="Yes",1,2),"")),""))</f>
        <v/>
      </c>
      <c r="AZ347" s="67" t="str">
        <f ca="1">IF(OR(K347="",VLOOKUP(K$1,Services!$A$1:$B$22,2,0)="Exclude"),"",IF($D347=1,IF(OR(price_limit="",price_limit="No Limit"),IF(K347="Yes",1,2),IF(SUMIFS(WhatIf!$G:$G,WhatIf!$A:$A,K$1,WhatIf!$B:$B,K347)&lt;=price_limit,IF(K347="Yes",1,2),"")),""))</f>
        <v/>
      </c>
      <c r="BA347" s="67" t="str">
        <f ca="1">IF(OR(L347="",VLOOKUP(L$1,Services!$A$1:$B$22,2,0)="Exclude"),"",IF($D347=1,IF(OR(price_limit="",price_limit="No Limit"),IF(L347="Yes",1,2),IF(SUMIFS(WhatIf!$G:$G,WhatIf!$A:$A,L$1,WhatIf!$B:$B,L347)&lt;=price_limit,IF(L347="Yes",1,2),"")),""))</f>
        <v/>
      </c>
      <c r="BB347" s="67" t="str">
        <f ca="1">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 ca="1">IF(OR(O347="",VLOOKUP(O$1,Services!$A$1:$B$22,2,0)="Exclude"),"",IF($D347=1,IF(OR(price_limit="",price_limit="No Limit"),IF(O347="Yes",1,2),IF(SUMIFS(WhatIf!$G:$G,WhatIf!$A:$A,O$1,WhatIf!$B:$B,O347)&lt;=price_limit,IF(O347="Yes",1,2),"")),""))</f>
        <v/>
      </c>
      <c r="BE347" s="67" t="str">
        <f ca="1">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 ca="1">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7"/>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208</v>
      </c>
      <c r="B348" s="4" t="s">
        <v>237</v>
      </c>
      <c r="C348" s="4" t="s">
        <v>446</v>
      </c>
      <c r="D348" s="3" t="str">
        <f t="shared" ca="1" si="28"/>
        <v/>
      </c>
      <c r="F348" s="5" t="s">
        <v>67</v>
      </c>
      <c r="G348" s="5" t="s">
        <v>67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6"/>
        <v/>
      </c>
      <c r="AT348" s="67" t="str">
        <f>IF(OR(E348="",VLOOKUP(E$1,Services!$A$1:$B$22,2,0)="Exclude"),"",IF($D348=1,IF(OR(price_limit="",price_limit="No Limit"),IF(E348="Yes",1,2),IF(SUMIFS(WhatIf!$G:$G,WhatIf!$A:$A,E$1,WhatIf!$B:$B,E348)&lt;=price_limit,IF(E348="Yes",1,2),"")),""))</f>
        <v/>
      </c>
      <c r="AU348" s="67" t="str">
        <f ca="1">IF(OR(F348="",VLOOKUP(F$1,Services!$A$1:$B$22,2,0)="Exclude"),"",IF($D348=1,IF(OR(price_limit="",price_limit="No Limit"),IF(F348="Yes",1,2),IF(SUMIFS(WhatIf!$G:$G,WhatIf!$A:$A,F$1,WhatIf!$B:$B,F348)&lt;=price_limit,IF(F348="Yes",1,2),"")),""))</f>
        <v/>
      </c>
      <c r="AV348" s="67" t="str">
        <f ca="1">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7"/>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209</v>
      </c>
      <c r="B349" s="4" t="s">
        <v>237</v>
      </c>
      <c r="C349" s="4" t="s">
        <v>446</v>
      </c>
      <c r="D349" s="3" t="str">
        <f t="shared" ca="1" si="28"/>
        <v/>
      </c>
      <c r="F349" s="5" t="s">
        <v>67</v>
      </c>
      <c r="G349" s="5" t="s">
        <v>67</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6"/>
        <v/>
      </c>
      <c r="AT349" s="67" t="str">
        <f>IF(OR(E349="",VLOOKUP(E$1,Services!$A$1:$B$22,2,0)="Exclude"),"",IF($D349=1,IF(OR(price_limit="",price_limit="No Limit"),IF(E349="Yes",1,2),IF(SUMIFS(WhatIf!$G:$G,WhatIf!$A:$A,E$1,WhatIf!$B:$B,E349)&lt;=price_limit,IF(E349="Yes",1,2),"")),""))</f>
        <v/>
      </c>
      <c r="AU349" s="67" t="str">
        <f ca="1">IF(OR(F349="",VLOOKUP(F$1,Services!$A$1:$B$22,2,0)="Exclude"),"",IF($D349=1,IF(OR(price_limit="",price_limit="No Limit"),IF(F349="Yes",1,2),IF(SUMIFS(WhatIf!$G:$G,WhatIf!$A:$A,F$1,WhatIf!$B:$B,F349)&lt;=price_limit,IF(F349="Yes",1,2),"")),""))</f>
        <v/>
      </c>
      <c r="AV349" s="67" t="str">
        <f ca="1">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7"/>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210</v>
      </c>
      <c r="B350" s="4" t="s">
        <v>237</v>
      </c>
      <c r="C350" s="4" t="s">
        <v>446</v>
      </c>
      <c r="D350" s="3" t="str">
        <f t="shared" ca="1" si="28"/>
        <v/>
      </c>
      <c r="F350" s="5" t="s">
        <v>67</v>
      </c>
      <c r="G350" s="5" t="s">
        <v>67</v>
      </c>
      <c r="S350" s="5" t="s">
        <v>67</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6"/>
        <v/>
      </c>
      <c r="AT350" s="67" t="str">
        <f>IF(OR(E350="",VLOOKUP(E$1,Services!$A$1:$B$22,2,0)="Exclude"),"",IF($D350=1,IF(OR(price_limit="",price_limit="No Limit"),IF(E350="Yes",1,2),IF(SUMIFS(WhatIf!$G:$G,WhatIf!$A:$A,E$1,WhatIf!$B:$B,E350)&lt;=price_limit,IF(E350="Yes",1,2),"")),""))</f>
        <v/>
      </c>
      <c r="AU350" s="67" t="str">
        <f ca="1">IF(OR(F350="",VLOOKUP(F$1,Services!$A$1:$B$22,2,0)="Exclude"),"",IF($D350=1,IF(OR(price_limit="",price_limit="No Limit"),IF(F350="Yes",1,2),IF(SUMIFS(WhatIf!$G:$G,WhatIf!$A:$A,F$1,WhatIf!$B:$B,F350)&lt;=price_limit,IF(F350="Yes",1,2),"")),""))</f>
        <v/>
      </c>
      <c r="AV350" s="67" t="str">
        <f ca="1">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 ca="1">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7"/>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581</v>
      </c>
      <c r="C351" s="4" t="s">
        <v>446</v>
      </c>
      <c r="D351" s="3" t="str">
        <f t="shared" ca="1" si="28"/>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6"/>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 ca="1">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7"/>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582</v>
      </c>
      <c r="C352" s="4" t="s">
        <v>446</v>
      </c>
      <c r="D352" s="3" t="str">
        <f t="shared" ca="1" si="28"/>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6"/>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 ca="1">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7"/>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583</v>
      </c>
      <c r="C353" s="4" t="s">
        <v>446</v>
      </c>
      <c r="D353" s="3" t="str">
        <f t="shared" ca="1" si="28"/>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6"/>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 ca="1">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7"/>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584</v>
      </c>
      <c r="C354" s="4" t="s">
        <v>446</v>
      </c>
      <c r="D354" s="3" t="str">
        <f t="shared" ca="1" si="28"/>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6"/>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 ca="1">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7"/>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585</v>
      </c>
      <c r="C355" s="4" t="s">
        <v>446</v>
      </c>
      <c r="D355" s="3" t="str">
        <f t="shared" ca="1" si="28"/>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6"/>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 ca="1">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7"/>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customHeight="1" x14ac:dyDescent="0.3">
      <c r="A356" s="19" t="s">
        <v>586</v>
      </c>
      <c r="C356" s="4" t="s">
        <v>446</v>
      </c>
      <c r="D356" s="3" t="str">
        <f t="shared" ca="1" si="28"/>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6"/>
        <v/>
      </c>
      <c r="AT356" s="67" t="str">
        <f>IF(OR(E356="",VLOOKUP(E$1,Services!$A$1:$B$22,2,0)="Exclude"),"",IF($D356=1,IF(OR(price_limit="",price_limit="No Limit"),IF(E356="Yes",1,2),IF(SUMIFS(WhatIf!$G:$G,WhatIf!$A:$A,E$1,WhatIf!$B:$B,E356)&lt;=price_limit,IF(E356="Yes",1,2),"")),""))</f>
        <v/>
      </c>
      <c r="AU356" s="67" t="str">
        <f>IF(OR(F356="",VLOOKUP(F$1,Services!$A$1:$B$22,2,0)="Exclude"),"",IF($D356=1,IF(OR(price_limit="",price_limit="No Limit"),IF(F356="Yes",1,2),IF(SUMIFS(WhatIf!$G:$G,WhatIf!$A:$A,F$1,WhatIf!$B:$B,F356)&lt;=price_limit,IF(F356="Yes",1,2),"")),""))</f>
        <v/>
      </c>
      <c r="AV356" s="67" t="str">
        <f>IF(OR(G356="",VLOOKUP(G$1,Services!$A$1:$B$22,2,0)="Exclude"),"",IF($D356=1,IF(OR(price_limit="",price_limit="No Limit"),IF(G356="Yes",1,2),IF(SUMIFS(WhatIf!$G:$G,WhatIf!$A:$A,G$1,WhatIf!$B:$B,G356)&lt;=price_limit,IF(G356="Yes",1,2),"")),""))</f>
        <v/>
      </c>
      <c r="AW356" s="67" t="str">
        <f>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 ca="1">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7"/>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587</v>
      </c>
      <c r="C357" s="4" t="s">
        <v>446</v>
      </c>
      <c r="D357" s="3" t="str">
        <f t="shared" ca="1" si="28"/>
        <v/>
      </c>
      <c r="M357" s="5" t="s">
        <v>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6"/>
        <v/>
      </c>
      <c r="AT357" s="67" t="str">
        <f>IF(OR(E357="",VLOOKUP(E$1,Services!$A$1:$B$22,2,0)="Exclude"),"",IF($D357=1,IF(OR(price_limit="",price_limit="No Limit"),IF(E357="Yes",1,2),IF(SUMIFS(WhatIf!$G:$G,WhatIf!$A:$A,E$1,WhatIf!$B:$B,E357)&lt;=price_limit,IF(E357="Yes",1,2),"")),""))</f>
        <v/>
      </c>
      <c r="AU357" s="67" t="str">
        <f>IF(OR(F357="",VLOOKUP(F$1,Services!$A$1:$B$22,2,0)="Exclude"),"",IF($D357=1,IF(OR(price_limit="",price_limit="No Limit"),IF(F357="Yes",1,2),IF(SUMIFS(WhatIf!$G:$G,WhatIf!$A:$A,F$1,WhatIf!$B:$B,F357)&lt;=price_limit,IF(F357="Yes",1,2),"")),""))</f>
        <v/>
      </c>
      <c r="AV357" s="67" t="str">
        <f>IF(OR(G357="",VLOOKUP(G$1,Services!$A$1:$B$22,2,0)="Exclude"),"",IF($D357=1,IF(OR(price_limit="",price_limit="No Limit"),IF(G357="Yes",1,2),IF(SUMIFS(WhatIf!$G:$G,WhatIf!$A:$A,G$1,WhatIf!$B:$B,G357)&lt;=price_limit,IF(G357="Yes",1,2),"")),""))</f>
        <v/>
      </c>
      <c r="AW357" s="67" t="str">
        <f>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 ca="1">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7"/>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588</v>
      </c>
      <c r="C358" s="4" t="s">
        <v>446</v>
      </c>
      <c r="D358" s="3" t="str">
        <f t="shared" ca="1" si="28"/>
        <v/>
      </c>
      <c r="M358" s="5" t="s">
        <v>1</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6"/>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 ca="1">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7"/>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211</v>
      </c>
      <c r="B359" s="4" t="s">
        <v>237</v>
      </c>
      <c r="C359" s="4" t="s">
        <v>446</v>
      </c>
      <c r="D359" s="3" t="str">
        <f t="shared" ca="1" si="28"/>
        <v/>
      </c>
      <c r="F359" s="5" t="s">
        <v>67</v>
      </c>
      <c r="G359" s="5" t="s">
        <v>67</v>
      </c>
      <c r="S359" s="5" t="s">
        <v>67</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6"/>
        <v/>
      </c>
      <c r="AT359" s="67" t="str">
        <f>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 ca="1">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7"/>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212</v>
      </c>
      <c r="B360" s="4" t="s">
        <v>237</v>
      </c>
      <c r="C360" s="4" t="s">
        <v>446</v>
      </c>
      <c r="D360" s="3" t="str">
        <f t="shared" ca="1" si="28"/>
        <v/>
      </c>
      <c r="F360" s="5" t="s">
        <v>67</v>
      </c>
      <c r="G360" s="5" t="s">
        <v>67</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6"/>
        <v/>
      </c>
      <c r="AT360" s="67" t="str">
        <f>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7"/>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customHeight="1" x14ac:dyDescent="0.3">
      <c r="A361" s="19" t="s">
        <v>514</v>
      </c>
      <c r="C361" s="4" t="s">
        <v>447</v>
      </c>
      <c r="D361" s="3" t="str">
        <f t="shared" ca="1" si="28"/>
        <v/>
      </c>
      <c r="F361" s="5" t="s">
        <v>514</v>
      </c>
      <c r="G361" s="5" t="s">
        <v>514</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6"/>
        <v/>
      </c>
      <c r="AT361" s="67" t="str">
        <f>IF(OR(E361="",VLOOKUP(E$1,Services!$A$1:$B$22,2,0)="Exclude"),"",IF($D361=1,IF(OR(price_limit="",price_limit="No Limit"),IF(E361="Yes",1,2),IF(SUMIFS(WhatIf!$G:$G,WhatIf!$A:$A,E$1,WhatIf!$B:$B,E361)&lt;=price_limit,IF(E361="Yes",1,2),"")),""))</f>
        <v/>
      </c>
      <c r="AU361" s="67" t="str">
        <f ca="1">IF(OR(F361="",VLOOKUP(F$1,Services!$A$1:$B$22,2,0)="Exclude"),"",IF($D361=1,IF(OR(price_limit="",price_limit="No Limit"),IF(F361="Yes",1,2),IF(SUMIFS(WhatIf!$G:$G,WhatIf!$A:$A,F$1,WhatIf!$B:$B,F361)&lt;=price_limit,IF(F361="Yes",1,2),"")),""))</f>
        <v/>
      </c>
      <c r="AV361" s="67" t="str">
        <f ca="1">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7"/>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643</v>
      </c>
      <c r="C362" s="4" t="s">
        <v>447</v>
      </c>
      <c r="D362" s="3" t="str">
        <f t="shared" ca="1" si="28"/>
        <v/>
      </c>
      <c r="T362" s="5" t="s">
        <v>244</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6"/>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 ca="1">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7"/>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736</v>
      </c>
      <c r="C363" s="4" t="s">
        <v>447</v>
      </c>
      <c r="D363" s="3" t="str">
        <f t="shared" ca="1" si="28"/>
        <v/>
      </c>
      <c r="F363" s="5" t="s">
        <v>736</v>
      </c>
      <c r="G363" s="5" t="s">
        <v>736</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6"/>
        <v/>
      </c>
      <c r="AT363" s="67" t="str">
        <f>IF(OR(E363="",VLOOKUP(E$1,Services!$A$1:$B$22,2,0)="Exclude"),"",IF($D363=1,IF(OR(price_limit="",price_limit="No Limit"),IF(E363="Yes",1,2),IF(SUMIFS(WhatIf!$G:$G,WhatIf!$A:$A,E$1,WhatIf!$B:$B,E363)&lt;=price_limit,IF(E363="Yes",1,2),"")),""))</f>
        <v/>
      </c>
      <c r="AU363" s="67" t="str">
        <f ca="1">IF(OR(F363="",VLOOKUP(F$1,Services!$A$1:$B$22,2,0)="Exclude"),"",IF($D363=1,IF(OR(price_limit="",price_limit="No Limit"),IF(F363="Yes",1,2),IF(SUMIFS(WhatIf!$G:$G,WhatIf!$A:$A,F$1,WhatIf!$B:$B,F363)&lt;=price_limit,IF(F363="Yes",1,2),"")),""))</f>
        <v/>
      </c>
      <c r="AV363" s="67" t="str">
        <f ca="1">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7"/>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x14ac:dyDescent="0.3">
      <c r="A364" s="19" t="s">
        <v>165</v>
      </c>
      <c r="B364" s="4" t="s">
        <v>237</v>
      </c>
      <c r="C364" s="4" t="s">
        <v>445</v>
      </c>
      <c r="D364" s="3" t="str">
        <f t="shared" ca="1" si="28"/>
        <v/>
      </c>
      <c r="O364" s="6" t="s">
        <v>165</v>
      </c>
      <c r="P364" s="6"/>
      <c r="Q364" s="6"/>
      <c r="R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6"/>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7"/>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37.299999999999997" customHeight="1" x14ac:dyDescent="0.3">
      <c r="A365" s="19" t="s">
        <v>68</v>
      </c>
      <c r="B365" s="4" t="s">
        <v>241</v>
      </c>
      <c r="C365" s="4" t="s">
        <v>280</v>
      </c>
      <c r="D365" s="3" t="str">
        <f t="shared" ca="1" si="28"/>
        <v/>
      </c>
      <c r="E365" s="5" t="s">
        <v>1</v>
      </c>
      <c r="F365" s="5" t="s">
        <v>500</v>
      </c>
      <c r="G365" s="5" t="s">
        <v>500</v>
      </c>
      <c r="K365" s="5" t="s">
        <v>1</v>
      </c>
      <c r="L365" s="5" t="s">
        <v>1</v>
      </c>
      <c r="M365" s="5" t="s">
        <v>1</v>
      </c>
      <c r="O365" s="6" t="s">
        <v>1</v>
      </c>
      <c r="P365" s="6"/>
      <c r="Q365" s="6" t="s">
        <v>305</v>
      </c>
      <c r="R365" s="6" t="s">
        <v>1</v>
      </c>
      <c r="S365" s="5"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6"/>
        <v/>
      </c>
      <c r="AT365" s="67" t="str">
        <f ca="1">IF(OR(E365="",VLOOKUP(E$1,Services!$A$1:$B$22,2,0)="Exclude"),"",IF($D365=1,IF(OR(price_limit="",price_limit="No Limit"),IF(E365="Yes",1,2),IF(SUMIFS(WhatIf!$G:$G,WhatIf!$A:$A,E$1,WhatIf!$B:$B,E365)&lt;=price_limit,IF(E365="Yes",1,2),"")),""))</f>
        <v/>
      </c>
      <c r="AU365" s="67" t="str">
        <f ca="1">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 ca="1">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 ca="1">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7"/>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24.9" x14ac:dyDescent="0.3">
      <c r="A366" s="19" t="s">
        <v>773</v>
      </c>
      <c r="C366" s="4" t="s">
        <v>450</v>
      </c>
      <c r="D366" s="3" t="str">
        <f t="shared" ca="1" si="28"/>
        <v/>
      </c>
      <c r="F366" s="5" t="s">
        <v>800</v>
      </c>
      <c r="G366" s="5" t="s">
        <v>800</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6"/>
        <v/>
      </c>
      <c r="AT366" s="67" t="str">
        <f>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IF(OR(N366="",VLOOKUP(N$1,Services!$A$1:$B$22,2,0)="Exclude"),"",IF($D366=1,IF(OR(price_limit="",price_limit="No Limit"),IF(N366="Yes",1,2),IF(SUMIFS(WhatIf!$G:$G,WhatIf!$A:$A,N$1,WhatIf!$B:$B,N366)&lt;=price_limit,IF(N366="Yes",1,2),"")),""))</f>
        <v/>
      </c>
      <c r="BD366" s="67" t="str">
        <f>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7"/>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358</v>
      </c>
      <c r="B367" s="4" t="s">
        <v>237</v>
      </c>
      <c r="C367" s="4" t="s">
        <v>206</v>
      </c>
      <c r="D367" s="3" t="str">
        <f t="shared" ca="1" si="28"/>
        <v/>
      </c>
      <c r="H367" s="5" t="s">
        <v>282</v>
      </c>
      <c r="I367" s="5" t="s">
        <v>282</v>
      </c>
      <c r="J367" s="5" t="s">
        <v>282</v>
      </c>
      <c r="K367" s="5" t="s">
        <v>282</v>
      </c>
      <c r="L367" s="5" t="s">
        <v>282</v>
      </c>
      <c r="M367" s="5" t="s">
        <v>282</v>
      </c>
      <c r="N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6"/>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 ca="1">IF(OR(I367="",VLOOKUP(I$1,Services!$A$1:$B$22,2,0)="Exclude"),"",IF($D367=1,IF(OR(price_limit="",price_limit="No Limit"),IF(I367="Yes",1,2),IF(SUMIFS(WhatIf!$G:$G,WhatIf!$A:$A,I$1,WhatIf!$B:$B,I367)&lt;=price_limit,IF(I367="Yes",1,2),"")),""))</f>
        <v/>
      </c>
      <c r="AY367" s="67" t="str">
        <f ca="1">IF(OR(J367="",VLOOKUP(J$1,Services!$A$1:$B$22,2,0)="Exclude"),"",IF($D367=1,IF(OR(price_limit="",price_limit="No Limit"),IF(J367="Yes",1,2),IF(SUMIFS(WhatIf!$G:$G,WhatIf!$A:$A,J$1,WhatIf!$B:$B,J367)&lt;=price_limit,IF(J367="Yes",1,2),"")),""))</f>
        <v/>
      </c>
      <c r="AZ367" s="67" t="str">
        <f ca="1">IF(OR(K367="",VLOOKUP(K$1,Services!$A$1:$B$22,2,0)="Exclude"),"",IF($D367=1,IF(OR(price_limit="",price_limit="No Limit"),IF(K367="Yes",1,2),IF(SUMIFS(WhatIf!$G:$G,WhatIf!$A:$A,K$1,WhatIf!$B:$B,K367)&lt;=price_limit,IF(K367="Yes",1,2),"")),""))</f>
        <v/>
      </c>
      <c r="BA367" s="67" t="str">
        <f ca="1">IF(OR(L367="",VLOOKUP(L$1,Services!$A$1:$B$22,2,0)="Exclude"),"",IF($D367=1,IF(OR(price_limit="",price_limit="No Limit"),IF(L367="Yes",1,2),IF(SUMIFS(WhatIf!$G:$G,WhatIf!$A:$A,L$1,WhatIf!$B:$B,L367)&lt;=price_limit,IF(L367="Yes",1,2),"")),""))</f>
        <v/>
      </c>
      <c r="BB367" s="67" t="str">
        <f ca="1">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7"/>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customHeight="1" x14ac:dyDescent="0.3">
      <c r="A368" s="19" t="s">
        <v>69</v>
      </c>
      <c r="B368" s="4" t="s">
        <v>237</v>
      </c>
      <c r="C368" s="4" t="s">
        <v>280</v>
      </c>
      <c r="D368" s="3" t="str">
        <f t="shared" ca="1" si="28"/>
        <v/>
      </c>
      <c r="G368" s="5" t="s">
        <v>1</v>
      </c>
      <c r="H368" s="5" t="s">
        <v>1</v>
      </c>
      <c r="I368" s="5" t="s">
        <v>1</v>
      </c>
      <c r="J368" s="5" t="s">
        <v>1</v>
      </c>
      <c r="K368" s="5" t="s">
        <v>1</v>
      </c>
      <c r="L368" s="5" t="s">
        <v>1</v>
      </c>
      <c r="M368" s="5" t="s">
        <v>1</v>
      </c>
      <c r="O368" s="6" t="s">
        <v>1</v>
      </c>
      <c r="P368" s="6" t="s">
        <v>1</v>
      </c>
      <c r="Q368" s="6" t="s">
        <v>1</v>
      </c>
      <c r="R368" s="6"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6"/>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 ca="1">IF(OR(I368="",VLOOKUP(I$1,Services!$A$1:$B$22,2,0)="Exclude"),"",IF($D368=1,IF(OR(price_limit="",price_limit="No Limit"),IF(I368="Yes",1,2),IF(SUMIFS(WhatIf!$G:$G,WhatIf!$A:$A,I$1,WhatIf!$B:$B,I368)&lt;=price_limit,IF(I368="Yes",1,2),"")),""))</f>
        <v/>
      </c>
      <c r="AY368" s="67" t="str">
        <f ca="1">IF(OR(J368="",VLOOKUP(J$1,Services!$A$1:$B$22,2,0)="Exclude"),"",IF($D368=1,IF(OR(price_limit="",price_limit="No Limit"),IF(J368="Yes",1,2),IF(SUMIFS(WhatIf!$G:$G,WhatIf!$A:$A,J$1,WhatIf!$B:$B,J368)&lt;=price_limit,IF(J368="Yes",1,2),"")),""))</f>
        <v/>
      </c>
      <c r="AZ368" s="67" t="str">
        <f ca="1">IF(OR(K368="",VLOOKUP(K$1,Services!$A$1:$B$22,2,0)="Exclude"),"",IF($D368=1,IF(OR(price_limit="",price_limit="No Limit"),IF(K368="Yes",1,2),IF(SUMIFS(WhatIf!$G:$G,WhatIf!$A:$A,K$1,WhatIf!$B:$B,K368)&lt;=price_limit,IF(K368="Yes",1,2),"")),""))</f>
        <v/>
      </c>
      <c r="BA368" s="67" t="str">
        <f ca="1">IF(OR(L368="",VLOOKUP(L$1,Services!$A$1:$B$22,2,0)="Exclude"),"",IF($D368=1,IF(OR(price_limit="",price_limit="No Limit"),IF(L368="Yes",1,2),IF(SUMIFS(WhatIf!$G:$G,WhatIf!$A:$A,L$1,WhatIf!$B:$B,L368)&lt;=price_limit,IF(L368="Yes",1,2),"")),""))</f>
        <v/>
      </c>
      <c r="BB368" s="67" t="str">
        <f ca="1">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 ca="1">IF(OR(O368="",VLOOKUP(O$1,Services!$A$1:$B$22,2,0)="Exclude"),"",IF($D368=1,IF(OR(price_limit="",price_limit="No Limit"),IF(O368="Yes",1,2),IF(SUMIFS(WhatIf!$G:$G,WhatIf!$A:$A,O$1,WhatIf!$B:$B,O368)&lt;=price_limit,IF(O368="Yes",1,2),"")),""))</f>
        <v/>
      </c>
      <c r="BE368" s="67" t="str">
        <f ca="1">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7"/>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155</v>
      </c>
      <c r="B369" s="4" t="s">
        <v>237</v>
      </c>
      <c r="C369" s="4" t="s">
        <v>198</v>
      </c>
      <c r="D369" s="3" t="str">
        <f t="shared" ca="1" si="28"/>
        <v/>
      </c>
      <c r="E369" s="5" t="s">
        <v>1</v>
      </c>
      <c r="O369" s="6" t="s">
        <v>1</v>
      </c>
      <c r="P369" s="6"/>
      <c r="Q369" s="6" t="s">
        <v>305</v>
      </c>
      <c r="R369" s="6"/>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6"/>
        <v/>
      </c>
      <c r="AT369" s="67" t="str">
        <f ca="1">IF(OR(E369="",VLOOKUP(E$1,Services!$A$1:$B$22,2,0)="Exclude"),"",IF($D369=1,IF(OR(price_limit="",price_limit="No Limit"),IF(E369="Yes",1,2),IF(SUMIFS(WhatIf!$G:$G,WhatIf!$A:$A,E$1,WhatIf!$B:$B,E369)&lt;=price_limit,IF(E369="Yes",1,2),"")),""))</f>
        <v/>
      </c>
      <c r="AU369" s="67" t="str">
        <f>IF(OR(F369="",VLOOKUP(F$1,Services!$A$1:$B$22,2,0)="Exclude"),"",IF($D369=1,IF(OR(price_limit="",price_limit="No Limit"),IF(F369="Yes",1,2),IF(SUMIFS(WhatIf!$G:$G,WhatIf!$A:$A,F$1,WhatIf!$B:$B,F369)&lt;=price_limit,IF(F369="Yes",1,2),"")),""))</f>
        <v/>
      </c>
      <c r="AV369" s="67" t="str">
        <f>IF(OR(G369="",VLOOKUP(G$1,Services!$A$1:$B$22,2,0)="Exclude"),"",IF($D369=1,IF(OR(price_limit="",price_limit="No Limit"),IF(G369="Yes",1,2),IF(SUMIFS(WhatIf!$G:$G,WhatIf!$A:$A,G$1,WhatIf!$B:$B,G369)&lt;=price_limit,IF(G369="Yes",1,2),"")),""))</f>
        <v/>
      </c>
      <c r="AW369" s="67" t="str">
        <f>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 ca="1">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27"/>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customHeight="1" x14ac:dyDescent="0.3">
      <c r="A370" s="19" t="s">
        <v>70</v>
      </c>
      <c r="B370" s="4" t="s">
        <v>237</v>
      </c>
      <c r="C370" s="4" t="s">
        <v>280</v>
      </c>
      <c r="D370" s="3" t="str">
        <f t="shared" ca="1" si="28"/>
        <v/>
      </c>
      <c r="F370" s="5" t="s">
        <v>1</v>
      </c>
      <c r="G370" s="5" t="s">
        <v>1</v>
      </c>
      <c r="H370" s="5" t="s">
        <v>1</v>
      </c>
      <c r="I370" s="5" t="s">
        <v>1</v>
      </c>
      <c r="J370" s="5" t="s">
        <v>1</v>
      </c>
      <c r="K370" s="5" t="s">
        <v>1</v>
      </c>
      <c r="L370" s="5" t="s">
        <v>1</v>
      </c>
      <c r="M370" s="5" t="s">
        <v>1</v>
      </c>
      <c r="N370" s="5" t="s">
        <v>1</v>
      </c>
      <c r="O370" s="6" t="s">
        <v>1</v>
      </c>
      <c r="P370" s="6" t="s">
        <v>1</v>
      </c>
      <c r="Q370" s="6" t="s">
        <v>1</v>
      </c>
      <c r="R370" s="6" t="s">
        <v>1</v>
      </c>
      <c r="S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6"/>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 ca="1">IF(OR(I370="",VLOOKUP(I$1,Services!$A$1:$B$22,2,0)="Exclude"),"",IF($D370=1,IF(OR(price_limit="",price_limit="No Limit"),IF(I370="Yes",1,2),IF(SUMIFS(WhatIf!$G:$G,WhatIf!$A:$A,I$1,WhatIf!$B:$B,I370)&lt;=price_limit,IF(I370="Yes",1,2),"")),""))</f>
        <v/>
      </c>
      <c r="AY370" s="67" t="str">
        <f ca="1">IF(OR(J370="",VLOOKUP(J$1,Services!$A$1:$B$22,2,0)="Exclude"),"",IF($D370=1,IF(OR(price_limit="",price_limit="No Limit"),IF(J370="Yes",1,2),IF(SUMIFS(WhatIf!$G:$G,WhatIf!$A:$A,J$1,WhatIf!$B:$B,J370)&lt;=price_limit,IF(J370="Yes",1,2),"")),""))</f>
        <v/>
      </c>
      <c r="AZ370" s="67" t="str">
        <f ca="1">IF(OR(K370="",VLOOKUP(K$1,Services!$A$1:$B$22,2,0)="Exclude"),"",IF($D370=1,IF(OR(price_limit="",price_limit="No Limit"),IF(K370="Yes",1,2),IF(SUMIFS(WhatIf!$G:$G,WhatIf!$A:$A,K$1,WhatIf!$B:$B,K370)&lt;=price_limit,IF(K370="Yes",1,2),"")),""))</f>
        <v/>
      </c>
      <c r="BA370" s="67" t="str">
        <f ca="1">IF(OR(L370="",VLOOKUP(L$1,Services!$A$1:$B$22,2,0)="Exclude"),"",IF($D370=1,IF(OR(price_limit="",price_limit="No Limit"),IF(L370="Yes",1,2),IF(SUMIFS(WhatIf!$G:$G,WhatIf!$A:$A,L$1,WhatIf!$B:$B,L370)&lt;=price_limit,IF(L370="Yes",1,2),"")),""))</f>
        <v/>
      </c>
      <c r="BB370" s="67" t="str">
        <f ca="1">IF(OR(M370="",VLOOKUP(M$1,Services!$A$1:$B$22,2,0)="Exclude"),"",IF($D370=1,IF(OR(price_limit="",price_limit="No Limit"),IF(M370="Yes",1,2),IF(SUMIFS(WhatIf!$G:$G,WhatIf!$A:$A,M$1,WhatIf!$B:$B,M370)&lt;=price_limit,IF(M370="Yes",1,2),"")),""))</f>
        <v/>
      </c>
      <c r="BC370" s="67" t="str">
        <f ca="1">IF(OR(N370="",VLOOKUP(N$1,Services!$A$1:$B$22,2,0)="Exclude"),"",IF($D370=1,IF(OR(price_limit="",price_limit="No Limit"),IF(N370="Yes",1,2),IF(SUMIFS(WhatIf!$G:$G,WhatIf!$A:$A,N$1,WhatIf!$B:$B,N370)&lt;=price_limit,IF(N370="Yes",1,2),"")),""))</f>
        <v/>
      </c>
      <c r="BD370" s="67" t="str">
        <f ca="1">IF(OR(O370="",VLOOKUP(O$1,Services!$A$1:$B$22,2,0)="Exclude"),"",IF($D370=1,IF(OR(price_limit="",price_limit="No Limit"),IF(O370="Yes",1,2),IF(SUMIFS(WhatIf!$G:$G,WhatIf!$A:$A,O$1,WhatIf!$B:$B,O370)&lt;=price_limit,IF(O370="Yes",1,2),"")),""))</f>
        <v/>
      </c>
      <c r="BE370" s="67" t="str">
        <f ca="1">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 ca="1">IF(OR(R370="",VLOOKUP(R$1,Services!$A$1:$B$22,2,0)="Exclude"),"",IF($D370=1,IF(OR(price_limit="",price_limit="No Limit"),IF(R370="Yes",1,2),IF(SUMIFS(WhatIf!$G:$G,WhatIf!$A:$A,R$1,WhatIf!$B:$B,R370)&lt;=price_limit,IF(R370="Yes",1,2),"")),""))</f>
        <v/>
      </c>
      <c r="BH370" s="67" t="str">
        <f ca="1">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7"/>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717</v>
      </c>
      <c r="C371" s="4" t="s">
        <v>443</v>
      </c>
      <c r="D371" s="3" t="str">
        <f t="shared" ca="1" si="28"/>
        <v/>
      </c>
      <c r="R371" s="6" t="s">
        <v>807</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6"/>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 ca="1">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7"/>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x14ac:dyDescent="0.3">
      <c r="A372" s="19" t="s">
        <v>144</v>
      </c>
      <c r="B372" s="4" t="s">
        <v>359</v>
      </c>
      <c r="C372" s="4" t="s">
        <v>443</v>
      </c>
      <c r="D372" s="3" t="str">
        <f t="shared" ca="1" si="28"/>
        <v/>
      </c>
      <c r="E372" s="5" t="s">
        <v>1</v>
      </c>
      <c r="F372" s="5" t="s">
        <v>497</v>
      </c>
      <c r="G372" s="5" t="s">
        <v>497</v>
      </c>
      <c r="J372" s="5" t="s">
        <v>1</v>
      </c>
      <c r="K372" s="5" t="s">
        <v>1</v>
      </c>
      <c r="L372" s="5" t="s">
        <v>1</v>
      </c>
      <c r="M372" s="5" t="s">
        <v>1</v>
      </c>
      <c r="R372" s="6" t="s">
        <v>807</v>
      </c>
      <c r="S372" s="5" t="s">
        <v>1</v>
      </c>
      <c r="V372" s="5" t="s">
        <v>1</v>
      </c>
      <c r="X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6"/>
        <v/>
      </c>
      <c r="AT372" s="67" t="str">
        <f ca="1">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 ca="1">IF(OR(J372="",VLOOKUP(J$1,Services!$A$1:$B$22,2,0)="Exclude"),"",IF($D372=1,IF(OR(price_limit="",price_limit="No Limit"),IF(J372="Yes",1,2),IF(SUMIFS(WhatIf!$G:$G,WhatIf!$A:$A,J$1,WhatIf!$B:$B,J372)&lt;=price_limit,IF(J372="Yes",1,2),"")),""))</f>
        <v/>
      </c>
      <c r="AZ372" s="67" t="str">
        <f ca="1">IF(OR(K372="",VLOOKUP(K$1,Services!$A$1:$B$22,2,0)="Exclude"),"",IF($D372=1,IF(OR(price_limit="",price_limit="No Limit"),IF(K372="Yes",1,2),IF(SUMIFS(WhatIf!$G:$G,WhatIf!$A:$A,K$1,WhatIf!$B:$B,K372)&lt;=price_limit,IF(K372="Yes",1,2),"")),""))</f>
        <v/>
      </c>
      <c r="BA372" s="67" t="str">
        <f ca="1">IF(OR(L372="",VLOOKUP(L$1,Services!$A$1:$B$22,2,0)="Exclude"),"",IF($D372=1,IF(OR(price_limit="",price_limit="No Limit"),IF(L372="Yes",1,2),IF(SUMIFS(WhatIf!$G:$G,WhatIf!$A:$A,L$1,WhatIf!$B:$B,L372)&lt;=price_limit,IF(L372="Yes",1,2),"")),""))</f>
        <v/>
      </c>
      <c r="BB372" s="67" t="str">
        <f ca="1">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 ca="1">IF(OR(R372="",VLOOKUP(R$1,Services!$A$1:$B$22,2,0)="Exclude"),"",IF($D372=1,IF(OR(price_limit="",price_limit="No Limit"),IF(R372="Yes",1,2),IF(SUMIFS(WhatIf!$G:$G,WhatIf!$A:$A,R$1,WhatIf!$B:$B,R372)&lt;=price_limit,IF(R372="Yes",1,2),"")),""))</f>
        <v/>
      </c>
      <c r="BH372" s="67" t="str">
        <f ca="1">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 ca="1">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 ca="1">IF(OR(X372="",VLOOKUP(X$1,Services!$A$1:$B$22,2,0)="Exclude"),"",IF($D372=1,IF(OR(price_limit="",price_limit="No Limit"),IF(X372="Yes",1,2),IF(SUMIFS(WhatIf!$G:$G,WhatIf!$A:$A,X$1,WhatIf!$B:$B,X372)&lt;=price_limit,IF(X372="Yes",1,2),"")),""))</f>
        <v/>
      </c>
      <c r="BN372" s="3">
        <f t="shared" si="27"/>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527</v>
      </c>
      <c r="C373" s="4" t="s">
        <v>450</v>
      </c>
      <c r="D373" s="3" t="str">
        <f t="shared" ca="1" si="28"/>
        <v/>
      </c>
      <c r="F373" s="5" t="s">
        <v>801</v>
      </c>
      <c r="G373" s="5" t="s">
        <v>801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6"/>
        <v/>
      </c>
      <c r="AT373" s="67" t="str">
        <f>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7"/>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x14ac:dyDescent="0.3">
      <c r="A374" s="19" t="s">
        <v>360</v>
      </c>
      <c r="B374" s="4" t="s">
        <v>237</v>
      </c>
      <c r="C374" s="4" t="s">
        <v>206</v>
      </c>
      <c r="D374" s="3" t="str">
        <f t="shared" ca="1" si="28"/>
        <v/>
      </c>
      <c r="H374" s="5" t="s">
        <v>282</v>
      </c>
      <c r="I374" s="5" t="s">
        <v>282</v>
      </c>
      <c r="J374" s="5" t="s">
        <v>282</v>
      </c>
      <c r="K374" s="5" t="s">
        <v>282</v>
      </c>
      <c r="L374" s="5" t="s">
        <v>282</v>
      </c>
      <c r="M374" s="5" t="s">
        <v>282</v>
      </c>
      <c r="N374" s="5"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6"/>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 ca="1">IF(OR(I374="",VLOOKUP(I$1,Services!$A$1:$B$22,2,0)="Exclude"),"",IF($D374=1,IF(OR(price_limit="",price_limit="No Limit"),IF(I374="Yes",1,2),IF(SUMIFS(WhatIf!$G:$G,WhatIf!$A:$A,I$1,WhatIf!$B:$B,I374)&lt;=price_limit,IF(I374="Yes",1,2),"")),""))</f>
        <v/>
      </c>
      <c r="AY374" s="67" t="str">
        <f ca="1">IF(OR(J374="",VLOOKUP(J$1,Services!$A$1:$B$22,2,0)="Exclude"),"",IF($D374=1,IF(OR(price_limit="",price_limit="No Limit"),IF(J374="Yes",1,2),IF(SUMIFS(WhatIf!$G:$G,WhatIf!$A:$A,J$1,WhatIf!$B:$B,J374)&lt;=price_limit,IF(J374="Yes",1,2),"")),""))</f>
        <v/>
      </c>
      <c r="AZ374" s="67" t="str">
        <f ca="1">IF(OR(K374="",VLOOKUP(K$1,Services!$A$1:$B$22,2,0)="Exclude"),"",IF($D374=1,IF(OR(price_limit="",price_limit="No Limit"),IF(K374="Yes",1,2),IF(SUMIFS(WhatIf!$G:$G,WhatIf!$A:$A,K$1,WhatIf!$B:$B,K374)&lt;=price_limit,IF(K374="Yes",1,2),"")),""))</f>
        <v/>
      </c>
      <c r="BA374" s="67" t="str">
        <f ca="1">IF(OR(L374="",VLOOKUP(L$1,Services!$A$1:$B$22,2,0)="Exclude"),"",IF($D374=1,IF(OR(price_limit="",price_limit="No Limit"),IF(L374="Yes",1,2),IF(SUMIFS(WhatIf!$G:$G,WhatIf!$A:$A,L$1,WhatIf!$B:$B,L374)&lt;=price_limit,IF(L374="Yes",1,2),"")),""))</f>
        <v/>
      </c>
      <c r="BB374" s="67" t="str">
        <f ca="1">IF(OR(M374="",VLOOKUP(M$1,Services!$A$1:$B$22,2,0)="Exclude"),"",IF($D374=1,IF(OR(price_limit="",price_limit="No Limit"),IF(M374="Yes",1,2),IF(SUMIFS(WhatIf!$G:$G,WhatIf!$A:$A,M$1,WhatIf!$B:$B,M374)&lt;=price_limit,IF(M374="Yes",1,2),"")),""))</f>
        <v/>
      </c>
      <c r="BC374" s="67" t="str">
        <f ca="1">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7"/>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272</v>
      </c>
      <c r="B375" s="4" t="s">
        <v>798</v>
      </c>
      <c r="C375" s="4" t="s">
        <v>206</v>
      </c>
      <c r="D375" s="3" t="str">
        <f t="shared" ca="1" si="28"/>
        <v/>
      </c>
      <c r="F375" s="5" t="s">
        <v>892</v>
      </c>
      <c r="G375" s="5" t="s">
        <v>892</v>
      </c>
      <c r="H375" s="5" t="s">
        <v>282</v>
      </c>
      <c r="I375" s="5" t="s">
        <v>282</v>
      </c>
      <c r="J375" s="5" t="s">
        <v>282</v>
      </c>
      <c r="K375" s="5" t="s">
        <v>282</v>
      </c>
      <c r="L375" s="5" t="s">
        <v>282</v>
      </c>
      <c r="M375" s="5" t="s">
        <v>282</v>
      </c>
      <c r="N375" s="5" t="s">
        <v>1</v>
      </c>
      <c r="R375" s="5" t="s">
        <v>923</v>
      </c>
      <c r="W375" s="5" t="s">
        <v>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6"/>
        <v/>
      </c>
      <c r="AT375" s="67" t="str">
        <f>IF(OR(E375="",VLOOKUP(E$1,Services!$A$1:$B$22,2,0)="Exclude"),"",IF($D375=1,IF(OR(price_limit="",price_limit="No Limit"),IF(E375="Yes",1,2),IF(SUMIFS(WhatIf!$G:$G,WhatIf!$A:$A,E$1,WhatIf!$B:$B,E375)&lt;=price_limit,IF(E375="Yes",1,2),"")),""))</f>
        <v/>
      </c>
      <c r="AU375" s="67" t="str">
        <f ca="1">IF(OR(F375="",VLOOKUP(F$1,Services!$A$1:$B$22,2,0)="Exclude"),"",IF($D375=1,IF(OR(price_limit="",price_limit="No Limit"),IF(F375="Yes",1,2),IF(SUMIFS(WhatIf!$G:$G,WhatIf!$A:$A,F$1,WhatIf!$B:$B,F375)&lt;=price_limit,IF(F375="Yes",1,2),"")),""))</f>
        <v/>
      </c>
      <c r="AV375" s="67" t="str">
        <f ca="1">IF(OR(G375="",VLOOKUP(G$1,Services!$A$1:$B$22,2,0)="Exclude"),"",IF($D375=1,IF(OR(price_limit="",price_limit="No Limit"),IF(G375="Yes",1,2),IF(SUMIFS(WhatIf!$G:$G,WhatIf!$A:$A,G$1,WhatIf!$B:$B,G375)&lt;=price_limit,IF(G375="Yes",1,2),"")),""))</f>
        <v/>
      </c>
      <c r="AW375" s="67" t="str">
        <f ca="1">IF(OR(H375="",VLOOKUP(H$1,Services!$A$1:$B$22,2,0)="Exclude"),"",IF($D375=1,IF(OR(price_limit="",price_limit="No Limit"),IF(H375="Yes",1,2),IF(SUMIFS(WhatIf!$G:$G,WhatIf!$A:$A,H$1,WhatIf!$B:$B,H375)&lt;=price_limit,IF(H375="Yes",1,2),"")),""))</f>
        <v/>
      </c>
      <c r="AX375" s="67" t="str">
        <f ca="1">IF(OR(I375="",VLOOKUP(I$1,Services!$A$1:$B$22,2,0)="Exclude"),"",IF($D375=1,IF(OR(price_limit="",price_limit="No Limit"),IF(I375="Yes",1,2),IF(SUMIFS(WhatIf!$G:$G,WhatIf!$A:$A,I$1,WhatIf!$B:$B,I375)&lt;=price_limit,IF(I375="Yes",1,2),"")),""))</f>
        <v/>
      </c>
      <c r="AY375" s="67" t="str">
        <f ca="1">IF(OR(J375="",VLOOKUP(J$1,Services!$A$1:$B$22,2,0)="Exclude"),"",IF($D375=1,IF(OR(price_limit="",price_limit="No Limit"),IF(J375="Yes",1,2),IF(SUMIFS(WhatIf!$G:$G,WhatIf!$A:$A,J$1,WhatIf!$B:$B,J375)&lt;=price_limit,IF(J375="Yes",1,2),"")),""))</f>
        <v/>
      </c>
      <c r="AZ375" s="67" t="str">
        <f ca="1">IF(OR(K375="",VLOOKUP(K$1,Services!$A$1:$B$22,2,0)="Exclude"),"",IF($D375=1,IF(OR(price_limit="",price_limit="No Limit"),IF(K375="Yes",1,2),IF(SUMIFS(WhatIf!$G:$G,WhatIf!$A:$A,K$1,WhatIf!$B:$B,K375)&lt;=price_limit,IF(K375="Yes",1,2),"")),""))</f>
        <v/>
      </c>
      <c r="BA375" s="67" t="str">
        <f ca="1">IF(OR(L375="",VLOOKUP(L$1,Services!$A$1:$B$22,2,0)="Exclude"),"",IF($D375=1,IF(OR(price_limit="",price_limit="No Limit"),IF(L375="Yes",1,2),IF(SUMIFS(WhatIf!$G:$G,WhatIf!$A:$A,L$1,WhatIf!$B:$B,L375)&lt;=price_limit,IF(L375="Yes",1,2),"")),""))</f>
        <v/>
      </c>
      <c r="BB375" s="67" t="str">
        <f ca="1">IF(OR(M375="",VLOOKUP(M$1,Services!$A$1:$B$22,2,0)="Exclude"),"",IF($D375=1,IF(OR(price_limit="",price_limit="No Limit"),IF(M375="Yes",1,2),IF(SUMIFS(WhatIf!$G:$G,WhatIf!$A:$A,M$1,WhatIf!$B:$B,M375)&lt;=price_limit,IF(M375="Yes",1,2),"")),""))</f>
        <v/>
      </c>
      <c r="BC375" s="67" t="str">
        <f ca="1">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 ca="1">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7"/>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12.45" customHeight="1" x14ac:dyDescent="0.3">
      <c r="A376" s="19" t="s">
        <v>874</v>
      </c>
      <c r="C376" s="4" t="s">
        <v>206</v>
      </c>
      <c r="W376" s="5" t="s">
        <v>1</v>
      </c>
      <c r="Y376" s="3" t="str">
        <f>IF(AND($D376=1,ISNUMBER(MATCH(E$1&amp;E376&amp;"x",WhatIf!$H:$H,0))),1,"")</f>
        <v/>
      </c>
      <c r="Z376" s="3" t="str">
        <f>IF(AND($D376=1,ISNUMBER(MATCH(F$1&amp;F376&amp;"x",WhatIf!$H:$H,0))),1,"")</f>
        <v/>
      </c>
      <c r="AA376" s="3" t="str">
        <f>IF(AND($D376=1,ISNUMBER(MATCH(G$1&amp;G376&amp;"x",WhatIf!$H:$H,0))),1,"")</f>
        <v/>
      </c>
      <c r="AB376" s="3" t="str">
        <f>IF(AND($D376=1,ISNUMBER(MATCH(H$1&amp;H376&amp;"x",WhatIf!$H:$H,0))),1,"")</f>
        <v/>
      </c>
      <c r="AC376" s="3" t="str">
        <f>IF(AND($D376=1,ISNUMBER(MATCH(I$1&amp;I376&amp;"x",WhatIf!$H:$H,0))),1,"")</f>
        <v/>
      </c>
      <c r="AD376" s="3" t="str">
        <f>IF(AND($D376=1,ISNUMBER(MATCH(J$1&amp;J376&amp;"x",WhatIf!$H:$H,0))),1,"")</f>
        <v/>
      </c>
      <c r="AE376" s="3" t="str">
        <f>IF(AND($D376=1,ISNUMBER(MATCH(K$1&amp;K376&amp;"x",WhatIf!$H:$H,0))),1,"")</f>
        <v/>
      </c>
      <c r="AF376" s="3" t="str">
        <f>IF(AND($D376=1,ISNUMBER(MATCH(L$1&amp;L376&amp;"x",WhatIf!$H:$H,0))),1,"")</f>
        <v/>
      </c>
      <c r="AG376" s="3" t="str">
        <f>IF(AND($D376=1,ISNUMBER(MATCH(M$1&amp;M376&amp;"x",WhatIf!$H:$H,0))),1,"")</f>
        <v/>
      </c>
      <c r="AH376" s="3" t="str">
        <f>IF(AND($D376=1,ISNUMBER(MATCH(N$1&amp;N376&amp;"x",WhatIf!$H:$H,0))),1,"")</f>
        <v/>
      </c>
      <c r="AI376" s="3" t="str">
        <f>IF(AND($D376=1,ISNUMBER(MATCH(O$1&amp;O376&amp;"x",WhatIf!$H:$H,0))),1,"")</f>
        <v/>
      </c>
      <c r="AJ376" s="3" t="str">
        <f>IF(AND($D376=1,ISNUMBER(MATCH(P$1&amp;P376&amp;"x",WhatIf!$H:$H,0))),1,"")</f>
        <v/>
      </c>
      <c r="AK376" s="3" t="str">
        <f>IF(AND($D376=1,ISNUMBER(MATCH(Q$1&amp;Q376&amp;"x",WhatIf!$H:$H,0))),1,"")</f>
        <v/>
      </c>
      <c r="AL376" s="3" t="str">
        <f>IF(AND($D376=1,ISNUMBER(MATCH(R$1&amp;R376&amp;"x",WhatIf!$H:$H,0))),1,"")</f>
        <v/>
      </c>
      <c r="AM376" s="3" t="str">
        <f>IF(AND($D376=1,ISNUMBER(MATCH(S$1&amp;S376&amp;"x",WhatIf!$H:$H,0))),1,"")</f>
        <v/>
      </c>
      <c r="AN376" s="3" t="str">
        <f>IF(AND($D376=1,ISNUMBER(MATCH(T$1&amp;T376&amp;"x",WhatIf!$H:$H,0))),1,"")</f>
        <v/>
      </c>
      <c r="AO376" s="3" t="str">
        <f>IF(AND($D376=1,ISNUMBER(MATCH(U$1&amp;U376&amp;"x",WhatIf!$H:$H,0))),1,"")</f>
        <v/>
      </c>
      <c r="AP376" s="3" t="str">
        <f>IF(AND($D376=1,ISNUMBER(MATCH(V$1&amp;V376&amp;"x",WhatIf!$H:$H,0))),1,"")</f>
        <v/>
      </c>
      <c r="AQ376" s="3" t="str">
        <f>IF(AND($D376=1,ISNUMBER(MATCH(W$1&amp;W376&amp;"x",WhatIf!$H:$H,0))),1,"")</f>
        <v/>
      </c>
      <c r="AR376" s="3" t="str">
        <f>IF(AND($D376=1,ISNUMBER(MATCH(X$1&amp;X376&amp;"x",WhatIf!$H:$H,0))),1,"")</f>
        <v/>
      </c>
      <c r="AS376" s="3" t="str">
        <f t="shared" si="26"/>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7"/>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12.45" customHeight="1" x14ac:dyDescent="0.3">
      <c r="A377" s="19" t="s">
        <v>774</v>
      </c>
      <c r="C377" s="4" t="s">
        <v>206</v>
      </c>
      <c r="D377" s="3" t="str">
        <f t="shared" ref="D377:D409" ca="1" si="29">IF(BR377=0,"",IF(BR377&lt;=VALUE(MID(marker_pick,1,1)),1,""))</f>
        <v/>
      </c>
      <c r="F377" s="5" t="s">
        <v>803</v>
      </c>
      <c r="G377" s="5" t="s">
        <v>803</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6"/>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7"/>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939</v>
      </c>
      <c r="C378" s="4" t="s">
        <v>206</v>
      </c>
      <c r="D378" s="3" t="str">
        <f t="shared" ca="1" si="29"/>
        <v/>
      </c>
      <c r="R378" s="5" t="s">
        <v>931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6"/>
        <v/>
      </c>
      <c r="AT378" s="67" t="str">
        <f>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 ca="1">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7"/>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937</v>
      </c>
      <c r="B379" s="4" t="s">
        <v>936</v>
      </c>
      <c r="C379" s="4" t="s">
        <v>206</v>
      </c>
      <c r="D379" s="3" t="str">
        <f t="shared" ca="1" si="29"/>
        <v/>
      </c>
      <c r="R379" s="5" t="s">
        <v>931</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6"/>
        <v/>
      </c>
      <c r="AT379" s="67" t="str">
        <f>IF(OR(E379="",VLOOKUP(E$1,Services!$A$1:$B$22,2,0)="Exclude"),"",IF($D379=1,IF(OR(price_limit="",price_limit="No Limit"),IF(E379="Yes",1,2),IF(SUMIFS(WhatIf!$G:$G,WhatIf!$A:$A,E$1,WhatIf!$B:$B,E379)&lt;=price_limit,IF(E379="Yes",1,2),"")),""))</f>
        <v/>
      </c>
      <c r="AU379" s="67" t="str">
        <f>IF(OR(F379="",VLOOKUP(F$1,Services!$A$1:$B$22,2,0)="Exclude"),"",IF($D379=1,IF(OR(price_limit="",price_limit="No Limit"),IF(F379="Yes",1,2),IF(SUMIFS(WhatIf!$G:$G,WhatIf!$A:$A,F$1,WhatIf!$B:$B,F379)&lt;=price_limit,IF(F379="Yes",1,2),"")),""))</f>
        <v/>
      </c>
      <c r="AV379" s="67" t="str">
        <f>IF(OR(G379="",VLOOKUP(G$1,Services!$A$1:$B$22,2,0)="Exclude"),"",IF($D379=1,IF(OR(price_limit="",price_limit="No Limit"),IF(G379="Yes",1,2),IF(SUMIFS(WhatIf!$G:$G,WhatIf!$A:$A,G$1,WhatIf!$B:$B,G379)&lt;=price_limit,IF(G379="Yes",1,2),"")),""))</f>
        <v/>
      </c>
      <c r="AW379" s="67" t="str">
        <f>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 ca="1">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7"/>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799</v>
      </c>
      <c r="C380" s="4" t="s">
        <v>450</v>
      </c>
      <c r="D380" s="3" t="str">
        <f t="shared" ca="1" si="29"/>
        <v/>
      </c>
      <c r="F380" s="5" t="s">
        <v>800</v>
      </c>
      <c r="G380" s="5" t="s">
        <v>800</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6"/>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7"/>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x14ac:dyDescent="0.3">
      <c r="A381" s="19" t="s">
        <v>71</v>
      </c>
      <c r="B381" s="4" t="s">
        <v>237</v>
      </c>
      <c r="C381" s="4" t="s">
        <v>206</v>
      </c>
      <c r="D381" s="3" t="str">
        <f t="shared" ca="1" si="29"/>
        <v/>
      </c>
      <c r="H381" s="5" t="s">
        <v>1</v>
      </c>
      <c r="I381" s="5" t="s">
        <v>1</v>
      </c>
      <c r="J381" s="5" t="s">
        <v>1</v>
      </c>
      <c r="K381" s="5" t="s">
        <v>1</v>
      </c>
      <c r="L381" s="5" t="s">
        <v>1</v>
      </c>
      <c r="M381" s="5" t="s">
        <v>1</v>
      </c>
      <c r="N381" s="5" t="s">
        <v>1</v>
      </c>
      <c r="O381" s="6" t="s">
        <v>1</v>
      </c>
      <c r="P381" s="6" t="s">
        <v>1</v>
      </c>
      <c r="Q381" s="6" t="s">
        <v>1</v>
      </c>
      <c r="R381" s="6"/>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6"/>
        <v/>
      </c>
      <c r="AT381" s="67" t="str">
        <f>IF(OR(E381="",VLOOKUP(E$1,Services!$A$1:$B$22,2,0)="Exclude"),"",IF($D381=1,IF(OR(price_limit="",price_limit="No Limit"),IF(E381="Yes",1,2),IF(SUMIFS(WhatIf!$G:$G,WhatIf!$A:$A,E$1,WhatIf!$B:$B,E381)&lt;=price_limit,IF(E381="Yes",1,2),"")),""))</f>
        <v/>
      </c>
      <c r="AU381" s="67" t="str">
        <f>IF(OR(F381="",VLOOKUP(F$1,Services!$A$1:$B$22,2,0)="Exclude"),"",IF($D381=1,IF(OR(price_limit="",price_limit="No Limit"),IF(F381="Yes",1,2),IF(SUMIFS(WhatIf!$G:$G,WhatIf!$A:$A,F$1,WhatIf!$B:$B,F381)&lt;=price_limit,IF(F381="Yes",1,2),"")),""))</f>
        <v/>
      </c>
      <c r="AV381" s="67" t="str">
        <f>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 ca="1">IF(OR(I381="",VLOOKUP(I$1,Services!$A$1:$B$22,2,0)="Exclude"),"",IF($D381=1,IF(OR(price_limit="",price_limit="No Limit"),IF(I381="Yes",1,2),IF(SUMIFS(WhatIf!$G:$G,WhatIf!$A:$A,I$1,WhatIf!$B:$B,I381)&lt;=price_limit,IF(I381="Yes",1,2),"")),""))</f>
        <v/>
      </c>
      <c r="AY381" s="67" t="str">
        <f ca="1">IF(OR(J381="",VLOOKUP(J$1,Services!$A$1:$B$22,2,0)="Exclude"),"",IF($D381=1,IF(OR(price_limit="",price_limit="No Limit"),IF(J381="Yes",1,2),IF(SUMIFS(WhatIf!$G:$G,WhatIf!$A:$A,J$1,WhatIf!$B:$B,J381)&lt;=price_limit,IF(J381="Yes",1,2),"")),""))</f>
        <v/>
      </c>
      <c r="AZ381" s="67" t="str">
        <f ca="1">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 ca="1">IF(OR(O381="",VLOOKUP(O$1,Services!$A$1:$B$22,2,0)="Exclude"),"",IF($D381=1,IF(OR(price_limit="",price_limit="No Limit"),IF(O381="Yes",1,2),IF(SUMIFS(WhatIf!$G:$G,WhatIf!$A:$A,O$1,WhatIf!$B:$B,O381)&lt;=price_limit,IF(O381="Yes",1,2),"")),""))</f>
        <v/>
      </c>
      <c r="BE381" s="67" t="str">
        <f ca="1">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27"/>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775</v>
      </c>
      <c r="B382" s="4" t="s">
        <v>237</v>
      </c>
      <c r="C382" s="4" t="s">
        <v>206</v>
      </c>
      <c r="D382" s="3" t="str">
        <f t="shared" ca="1" si="29"/>
        <v/>
      </c>
      <c r="F382" s="5" t="s">
        <v>803</v>
      </c>
      <c r="G382" s="5" t="s">
        <v>803</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6"/>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7"/>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526</v>
      </c>
      <c r="C383" s="4" t="s">
        <v>450</v>
      </c>
      <c r="D383" s="3" t="str">
        <f t="shared" ca="1" si="29"/>
        <v/>
      </c>
      <c r="F383" s="5" t="s">
        <v>800</v>
      </c>
      <c r="G383" s="5" t="s">
        <v>800</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6"/>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7"/>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72</v>
      </c>
      <c r="B384" s="4" t="s">
        <v>544</v>
      </c>
      <c r="C384" s="4" t="s">
        <v>207</v>
      </c>
      <c r="D384" s="3" t="str">
        <f t="shared" ca="1" si="29"/>
        <v/>
      </c>
      <c r="F384" s="5" t="s">
        <v>495</v>
      </c>
      <c r="G384" s="5" t="s">
        <v>495</v>
      </c>
      <c r="I384" s="5" t="s">
        <v>1</v>
      </c>
      <c r="K384" s="5" t="s">
        <v>1</v>
      </c>
      <c r="L384" s="5" t="s">
        <v>1</v>
      </c>
      <c r="M384" s="5" t="s">
        <v>1</v>
      </c>
      <c r="O384" s="6" t="s">
        <v>1</v>
      </c>
      <c r="P384" s="6"/>
      <c r="Q384" s="6" t="s">
        <v>305</v>
      </c>
      <c r="R384" s="6" t="s">
        <v>807</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6"/>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IF(OR(H384="",VLOOKUP(H$1,Services!$A$1:$B$22,2,0)="Exclude"),"",IF($D384=1,IF(OR(price_limit="",price_limit="No Limit"),IF(H384="Yes",1,2),IF(SUMIFS(WhatIf!$G:$G,WhatIf!$A:$A,H$1,WhatIf!$B:$B,H384)&lt;=price_limit,IF(H384="Yes",1,2),"")),""))</f>
        <v/>
      </c>
      <c r="AX384" s="67" t="str">
        <f ca="1">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 ca="1">IF(OR(K384="",VLOOKUP(K$1,Services!$A$1:$B$22,2,0)="Exclude"),"",IF($D384=1,IF(OR(price_limit="",price_limit="No Limit"),IF(K384="Yes",1,2),IF(SUMIFS(WhatIf!$G:$G,WhatIf!$A:$A,K$1,WhatIf!$B:$B,K384)&lt;=price_limit,IF(K384="Yes",1,2),"")),""))</f>
        <v/>
      </c>
      <c r="BA384" s="67" t="str">
        <f ca="1">IF(OR(L384="",VLOOKUP(L$1,Services!$A$1:$B$22,2,0)="Exclude"),"",IF($D384=1,IF(OR(price_limit="",price_limit="No Limit"),IF(L384="Yes",1,2),IF(SUMIFS(WhatIf!$G:$G,WhatIf!$A:$A,L$1,WhatIf!$B:$B,L384)&lt;=price_limit,IF(L384="Yes",1,2),"")),""))</f>
        <v/>
      </c>
      <c r="BB384" s="67" t="str">
        <f ca="1">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 ca="1">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 ca="1">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7"/>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145</v>
      </c>
      <c r="B385" s="4" t="s">
        <v>816</v>
      </c>
      <c r="C385" s="4" t="s">
        <v>214</v>
      </c>
      <c r="D385" s="3" t="str">
        <f t="shared" ca="1" si="29"/>
        <v/>
      </c>
      <c r="T385" s="5" t="s">
        <v>244</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6"/>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 ca="1">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7"/>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37.299999999999997" x14ac:dyDescent="0.3">
      <c r="A386" s="19" t="s">
        <v>516</v>
      </c>
      <c r="B386" s="4" t="s">
        <v>749</v>
      </c>
      <c r="C386" s="4" t="s">
        <v>447</v>
      </c>
      <c r="D386" s="3" t="str">
        <f t="shared" ca="1" si="29"/>
        <v/>
      </c>
      <c r="F386" s="5" t="s">
        <v>516</v>
      </c>
      <c r="G386" s="5" t="s">
        <v>516</v>
      </c>
      <c r="T386" s="5" t="s">
        <v>244</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30">IF(SUM(Y386:AR386)&gt;0,1,"")</f>
        <v/>
      </c>
      <c r="AT386" s="67" t="str">
        <f>IF(OR(E386="",VLOOKUP(E$1,Services!$A$1:$B$22,2,0)="Exclude"),"",IF($D386=1,IF(OR(price_limit="",price_limit="No Limit"),IF(E386="Yes",1,2),IF(SUMIFS(WhatIf!$G:$G,WhatIf!$A:$A,E$1,WhatIf!$B:$B,E386)&lt;=price_limit,IF(E386="Yes",1,2),"")),""))</f>
        <v/>
      </c>
      <c r="AU386" s="67" t="str">
        <f ca="1">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 ca="1">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ref="BN386:BN449" si="31">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215</v>
      </c>
      <c r="B387" s="4" t="s">
        <v>237</v>
      </c>
      <c r="C387" s="4" t="s">
        <v>207</v>
      </c>
      <c r="D387" s="3" t="str">
        <f t="shared" ca="1" si="29"/>
        <v/>
      </c>
      <c r="F387" s="5" t="s">
        <v>501</v>
      </c>
      <c r="G387" s="5" t="s">
        <v>501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0"/>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1"/>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303</v>
      </c>
      <c r="B388" s="4" t="s">
        <v>791</v>
      </c>
      <c r="C388" s="4" t="s">
        <v>214</v>
      </c>
      <c r="D388" s="3" t="str">
        <f t="shared" ca="1" si="29"/>
        <v/>
      </c>
      <c r="O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0"/>
        <v/>
      </c>
      <c r="AT388" s="67" t="str">
        <f>IF(OR(E388="",VLOOKUP(E$1,Services!$A$1:$B$22,2,0)="Exclude"),"",IF($D388=1,IF(OR(price_limit="",price_limit="No Limit"),IF(E388="Yes",1,2),IF(SUMIFS(WhatIf!$G:$G,WhatIf!$A:$A,E$1,WhatIf!$B:$B,E388)&lt;=price_limit,IF(E388="Yes",1,2),"")),""))</f>
        <v/>
      </c>
      <c r="AU388" s="67" t="str">
        <f>IF(OR(F388="",VLOOKUP(F$1,Services!$A$1:$B$22,2,0)="Exclude"),"",IF($D388=1,IF(OR(price_limit="",price_limit="No Limit"),IF(F388="Yes",1,2),IF(SUMIFS(WhatIf!$G:$G,WhatIf!$A:$A,F$1,WhatIf!$B:$B,F388)&lt;=price_limit,IF(F388="Yes",1,2),"")),""))</f>
        <v/>
      </c>
      <c r="AV388" s="67" t="str">
        <f>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1"/>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73</v>
      </c>
      <c r="B389" s="4" t="s">
        <v>291</v>
      </c>
      <c r="C389" s="4" t="s">
        <v>198</v>
      </c>
      <c r="D389" s="3" t="str">
        <f t="shared" ca="1" si="29"/>
        <v/>
      </c>
      <c r="E389" s="5" t="s">
        <v>1</v>
      </c>
      <c r="G389" s="5" t="s">
        <v>1</v>
      </c>
      <c r="J389" s="5" t="s">
        <v>1</v>
      </c>
      <c r="K389" s="5" t="s">
        <v>1</v>
      </c>
      <c r="L389" s="5" t="s">
        <v>1</v>
      </c>
      <c r="M389" s="5" t="s">
        <v>1</v>
      </c>
      <c r="O389" s="6" t="s">
        <v>1</v>
      </c>
      <c r="P389" s="6" t="s">
        <v>1</v>
      </c>
      <c r="Q389" s="6" t="s">
        <v>1</v>
      </c>
      <c r="R389" s="6" t="s">
        <v>1</v>
      </c>
      <c r="S389" s="5" t="s">
        <v>1</v>
      </c>
      <c r="V389" s="5" t="s">
        <v>1</v>
      </c>
      <c r="X389" s="5" t="s">
        <v>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0"/>
        <v/>
      </c>
      <c r="AT389" s="67" t="str">
        <f ca="1">IF(OR(E389="",VLOOKUP(E$1,Services!$A$1:$B$22,2,0)="Exclude"),"",IF($D389=1,IF(OR(price_limit="",price_limit="No Limit"),IF(E389="Yes",1,2),IF(SUMIFS(WhatIf!$G:$G,WhatIf!$A:$A,E$1,WhatIf!$B:$B,E389)&lt;=price_limit,IF(E389="Yes",1,2),"")),""))</f>
        <v/>
      </c>
      <c r="AU389" s="67" t="str">
        <f>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 ca="1">IF(OR(J389="",VLOOKUP(J$1,Services!$A$1:$B$22,2,0)="Exclude"),"",IF($D389=1,IF(OR(price_limit="",price_limit="No Limit"),IF(J389="Yes",1,2),IF(SUMIFS(WhatIf!$G:$G,WhatIf!$A:$A,J$1,WhatIf!$B:$B,J389)&lt;=price_limit,IF(J389="Yes",1,2),"")),""))</f>
        <v/>
      </c>
      <c r="AZ389" s="67" t="str">
        <f ca="1">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 ca="1">IF(OR(O389="",VLOOKUP(O$1,Services!$A$1:$B$22,2,0)="Exclude"),"",IF($D389=1,IF(OR(price_limit="",price_limit="No Limit"),IF(O389="Yes",1,2),IF(SUMIFS(WhatIf!$G:$G,WhatIf!$A:$A,O$1,WhatIf!$B:$B,O389)&lt;=price_limit,IF(O389="Yes",1,2),"")),""))</f>
        <v/>
      </c>
      <c r="BE389" s="67" t="str">
        <f ca="1">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 ca="1">IF(OR(R389="",VLOOKUP(R$1,Services!$A$1:$B$22,2,0)="Exclude"),"",IF($D389=1,IF(OR(price_limit="",price_limit="No Limit"),IF(R389="Yes",1,2),IF(SUMIFS(WhatIf!$G:$G,WhatIf!$A:$A,R$1,WhatIf!$B:$B,R389)&lt;=price_limit,IF(R389="Yes",1,2),"")),""))</f>
        <v/>
      </c>
      <c r="BH389" s="67" t="str">
        <f ca="1">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 ca="1">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 ca="1">IF(OR(X389="",VLOOKUP(X$1,Services!$A$1:$B$22,2,0)="Exclude"),"",IF($D389=1,IF(OR(price_limit="",price_limit="No Limit"),IF(X389="Yes",1,2),IF(SUMIFS(WhatIf!$G:$G,WhatIf!$A:$A,X$1,WhatIf!$B:$B,X389)&lt;=price_limit,IF(X389="Yes",1,2),"")),""))</f>
        <v/>
      </c>
      <c r="BN389" s="3">
        <f t="shared" si="31"/>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940</v>
      </c>
      <c r="C390" s="4" t="s">
        <v>206</v>
      </c>
      <c r="D390" s="3" t="str">
        <f t="shared" ca="1" si="29"/>
        <v/>
      </c>
      <c r="R390" s="5" t="s">
        <v>931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0"/>
        <v/>
      </c>
      <c r="AT390" s="67" t="str">
        <f>IF(OR(E390="",VLOOKUP(E$1,Services!$A$1:$B$22,2,0)="Exclude"),"",IF($D390=1,IF(OR(price_limit="",price_limit="No Limit"),IF(E390="Yes",1,2),IF(SUMIFS(WhatIf!$G:$G,WhatIf!$A:$A,E$1,WhatIf!$B:$B,E390)&lt;=price_limit,IF(E390="Yes",1,2),"")),""))</f>
        <v/>
      </c>
      <c r="AU390" s="67" t="str">
        <f>IF(OR(F390="",VLOOKUP(F$1,Services!$A$1:$B$22,2,0)="Exclude"),"",IF($D390=1,IF(OR(price_limit="",price_limit="No Limit"),IF(F390="Yes",1,2),IF(SUMIFS(WhatIf!$G:$G,WhatIf!$A:$A,F$1,WhatIf!$B:$B,F390)&lt;=price_limit,IF(F390="Yes",1,2),"")),""))</f>
        <v/>
      </c>
      <c r="AV390" s="67" t="str">
        <f>IF(OR(G390="",VLOOKUP(G$1,Services!$A$1:$B$22,2,0)="Exclude"),"",IF($D390=1,IF(OR(price_limit="",price_limit="No Limit"),IF(G390="Yes",1,2),IF(SUMIFS(WhatIf!$G:$G,WhatIf!$A:$A,G$1,WhatIf!$B:$B,G390)&lt;=price_limit,IF(G390="Yes",1,2),"")),""))</f>
        <v/>
      </c>
      <c r="AW390" s="67" t="str">
        <f>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1"/>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74</v>
      </c>
      <c r="B391" s="4" t="s">
        <v>237</v>
      </c>
      <c r="C391" s="4" t="s">
        <v>280</v>
      </c>
      <c r="D391" s="3" t="str">
        <f t="shared" ca="1" si="29"/>
        <v/>
      </c>
      <c r="F391" s="5" t="s">
        <v>1</v>
      </c>
      <c r="G391" s="5" t="s">
        <v>1</v>
      </c>
      <c r="H391" s="5" t="s">
        <v>1</v>
      </c>
      <c r="I391" s="5" t="s">
        <v>1</v>
      </c>
      <c r="J391" s="5" t="s">
        <v>1</v>
      </c>
      <c r="K391" s="5" t="s">
        <v>1</v>
      </c>
      <c r="L391" s="5" t="s">
        <v>1</v>
      </c>
      <c r="M391" s="5" t="s">
        <v>1</v>
      </c>
      <c r="N391" s="5" t="s">
        <v>1</v>
      </c>
      <c r="O391" s="6" t="s">
        <v>1</v>
      </c>
      <c r="P391" s="6" t="s">
        <v>1</v>
      </c>
      <c r="Q391" s="6" t="s">
        <v>1</v>
      </c>
      <c r="R391" s="6" t="s">
        <v>1</v>
      </c>
      <c r="S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0"/>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 ca="1">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 ca="1">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 ca="1">IF(OR(O391="",VLOOKUP(O$1,Services!$A$1:$B$22,2,0)="Exclude"),"",IF($D391=1,IF(OR(price_limit="",price_limit="No Limit"),IF(O391="Yes",1,2),IF(SUMIFS(WhatIf!$G:$G,WhatIf!$A:$A,O$1,WhatIf!$B:$B,O391)&lt;=price_limit,IF(O391="Yes",1,2),"")),""))</f>
        <v/>
      </c>
      <c r="BE391" s="67" t="str">
        <f ca="1">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 ca="1">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1"/>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813</v>
      </c>
      <c r="C392" s="4" t="s">
        <v>206</v>
      </c>
      <c r="D392" s="3" t="str">
        <f t="shared" ca="1" si="29"/>
        <v/>
      </c>
      <c r="F392" s="5" t="s">
        <v>892</v>
      </c>
      <c r="G392" s="5" t="s">
        <v>892</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0"/>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1"/>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361</v>
      </c>
      <c r="B393" s="4" t="s">
        <v>237</v>
      </c>
      <c r="C393" s="4" t="s">
        <v>206</v>
      </c>
      <c r="D393" s="3" t="str">
        <f t="shared" ca="1" si="29"/>
        <v/>
      </c>
      <c r="H393" s="5" t="s">
        <v>282</v>
      </c>
      <c r="I393" s="5" t="s">
        <v>282</v>
      </c>
      <c r="J393" s="5" t="s">
        <v>282</v>
      </c>
      <c r="K393" s="5" t="s">
        <v>282</v>
      </c>
      <c r="L393" s="5" t="s">
        <v>282</v>
      </c>
      <c r="M393" s="5" t="s">
        <v>282</v>
      </c>
      <c r="N393" s="5" t="s">
        <v>1</v>
      </c>
      <c r="R393" s="5" t="s">
        <v>923</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0"/>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1"/>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75</v>
      </c>
      <c r="B394" s="4" t="s">
        <v>292</v>
      </c>
      <c r="C394" s="4" t="s">
        <v>198</v>
      </c>
      <c r="D394" s="3" t="str">
        <f t="shared" ca="1" si="29"/>
        <v/>
      </c>
      <c r="E394" s="5" t="s">
        <v>1</v>
      </c>
      <c r="F394" s="5" t="s">
        <v>1</v>
      </c>
      <c r="G394" s="5" t="s">
        <v>1</v>
      </c>
      <c r="K394" s="5" t="s">
        <v>1</v>
      </c>
      <c r="L394" s="5" t="s">
        <v>1</v>
      </c>
      <c r="M394" s="5" t="s">
        <v>1</v>
      </c>
      <c r="O394" s="6" t="s">
        <v>1</v>
      </c>
      <c r="P394" s="6" t="s">
        <v>1</v>
      </c>
      <c r="Q394" s="6" t="s">
        <v>1</v>
      </c>
      <c r="R394" s="6" t="s">
        <v>1</v>
      </c>
      <c r="V394" s="5" t="s">
        <v>1</v>
      </c>
      <c r="X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0"/>
        <v/>
      </c>
      <c r="AT394" s="67" t="str">
        <f ca="1">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 ca="1">IF(OR(K394="",VLOOKUP(K$1,Services!$A$1:$B$22,2,0)="Exclude"),"",IF($D394=1,IF(OR(price_limit="",price_limit="No Limit"),IF(K394="Yes",1,2),IF(SUMIFS(WhatIf!$G:$G,WhatIf!$A:$A,K$1,WhatIf!$B:$B,K394)&lt;=price_limit,IF(K394="Yes",1,2),"")),""))</f>
        <v/>
      </c>
      <c r="BA394" s="67" t="str">
        <f ca="1">IF(OR(L394="",VLOOKUP(L$1,Services!$A$1:$B$22,2,0)="Exclude"),"",IF($D394=1,IF(OR(price_limit="",price_limit="No Limit"),IF(L394="Yes",1,2),IF(SUMIFS(WhatIf!$G:$G,WhatIf!$A:$A,L$1,WhatIf!$B:$B,L394)&lt;=price_limit,IF(L394="Yes",1,2),"")),""))</f>
        <v/>
      </c>
      <c r="BB394" s="67" t="str">
        <f ca="1">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 ca="1">IF(OR(O394="",VLOOKUP(O$1,Services!$A$1:$B$22,2,0)="Exclude"),"",IF($D394=1,IF(OR(price_limit="",price_limit="No Limit"),IF(O394="Yes",1,2),IF(SUMIFS(WhatIf!$G:$G,WhatIf!$A:$A,O$1,WhatIf!$B:$B,O394)&lt;=price_limit,IF(O394="Yes",1,2),"")),""))</f>
        <v/>
      </c>
      <c r="BE394" s="67" t="str">
        <f ca="1">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 ca="1">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 ca="1">IF(OR(X394="",VLOOKUP(X$1,Services!$A$1:$B$22,2,0)="Exclude"),"",IF($D394=1,IF(OR(price_limit="",price_limit="No Limit"),IF(X394="Yes",1,2),IF(SUMIFS(WhatIf!$G:$G,WhatIf!$A:$A,X$1,WhatIf!$B:$B,X394)&lt;=price_limit,IF(X394="Yes",1,2),"")),""))</f>
        <v/>
      </c>
      <c r="BN394" s="3">
        <f t="shared" si="31"/>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76</v>
      </c>
      <c r="B395" s="4" t="s">
        <v>388</v>
      </c>
      <c r="C395" s="4" t="s">
        <v>280</v>
      </c>
      <c r="D395" s="3" t="str">
        <f t="shared" ca="1" si="29"/>
        <v/>
      </c>
      <c r="F395" s="5" t="s">
        <v>496</v>
      </c>
      <c r="G395" s="5" t="s">
        <v>1</v>
      </c>
      <c r="H395" s="5" t="s">
        <v>1</v>
      </c>
      <c r="I395" s="5" t="s">
        <v>1</v>
      </c>
      <c r="J395" s="5" t="s">
        <v>1</v>
      </c>
      <c r="K395" s="5" t="s">
        <v>1</v>
      </c>
      <c r="L395" s="5" t="s">
        <v>1</v>
      </c>
      <c r="M395" s="5" t="s">
        <v>1</v>
      </c>
      <c r="O395" s="6" t="s">
        <v>1</v>
      </c>
      <c r="P395" s="6" t="s">
        <v>1</v>
      </c>
      <c r="Q395" s="6" t="s">
        <v>1</v>
      </c>
      <c r="R395" s="6" t="s">
        <v>1</v>
      </c>
      <c r="S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0"/>
        <v/>
      </c>
      <c r="AT395" s="67" t="str">
        <f>IF(OR(E395="",VLOOKUP(E$1,Services!$A$1:$B$22,2,0)="Exclude"),"",IF($D395=1,IF(OR(price_limit="",price_limit="No Limit"),IF(E395="Yes",1,2),IF(SUMIFS(WhatIf!$G:$G,WhatIf!$A:$A,E$1,WhatIf!$B:$B,E395)&lt;=price_limit,IF(E395="Yes",1,2),"")),""))</f>
        <v/>
      </c>
      <c r="AU395" s="67" t="str">
        <f ca="1">IF(OR(F395="",VLOOKUP(F$1,Services!$A$1:$B$22,2,0)="Exclude"),"",IF($D395=1,IF(OR(price_limit="",price_limit="No Limit"),IF(F395="Yes",1,2),IF(SUMIFS(WhatIf!$G:$G,WhatIf!$A:$A,F$1,WhatIf!$B:$B,F395)&lt;=price_limit,IF(F395="Yes",1,2),"")),""))</f>
        <v/>
      </c>
      <c r="AV395" s="67" t="str">
        <f ca="1">IF(OR(G395="",VLOOKUP(G$1,Services!$A$1:$B$22,2,0)="Exclude"),"",IF($D395=1,IF(OR(price_limit="",price_limit="No Limit"),IF(G395="Yes",1,2),IF(SUMIFS(WhatIf!$G:$G,WhatIf!$A:$A,G$1,WhatIf!$B:$B,G395)&lt;=price_limit,IF(G395="Yes",1,2),"")),""))</f>
        <v/>
      </c>
      <c r="AW395" s="67" t="str">
        <f ca="1">IF(OR(H395="",VLOOKUP(H$1,Services!$A$1:$B$22,2,0)="Exclude"),"",IF($D395=1,IF(OR(price_limit="",price_limit="No Limit"),IF(H395="Yes",1,2),IF(SUMIFS(WhatIf!$G:$G,WhatIf!$A:$A,H$1,WhatIf!$B:$B,H395)&lt;=price_limit,IF(H395="Yes",1,2),"")),""))</f>
        <v/>
      </c>
      <c r="AX395" s="67" t="str">
        <f ca="1">IF(OR(I395="",VLOOKUP(I$1,Services!$A$1:$B$22,2,0)="Exclude"),"",IF($D395=1,IF(OR(price_limit="",price_limit="No Limit"),IF(I395="Yes",1,2),IF(SUMIFS(WhatIf!$G:$G,WhatIf!$A:$A,I$1,WhatIf!$B:$B,I395)&lt;=price_limit,IF(I395="Yes",1,2),"")),""))</f>
        <v/>
      </c>
      <c r="AY395" s="67" t="str">
        <f ca="1">IF(OR(J395="",VLOOKUP(J$1,Services!$A$1:$B$22,2,0)="Exclude"),"",IF($D395=1,IF(OR(price_limit="",price_limit="No Limit"),IF(J395="Yes",1,2),IF(SUMIFS(WhatIf!$G:$G,WhatIf!$A:$A,J$1,WhatIf!$B:$B,J395)&lt;=price_limit,IF(J395="Yes",1,2),"")),""))</f>
        <v/>
      </c>
      <c r="AZ395" s="67" t="str">
        <f ca="1">IF(OR(K395="",VLOOKUP(K$1,Services!$A$1:$B$22,2,0)="Exclude"),"",IF($D395=1,IF(OR(price_limit="",price_limit="No Limit"),IF(K395="Yes",1,2),IF(SUMIFS(WhatIf!$G:$G,WhatIf!$A:$A,K$1,WhatIf!$B:$B,K395)&lt;=price_limit,IF(K395="Yes",1,2),"")),""))</f>
        <v/>
      </c>
      <c r="BA395" s="67" t="str">
        <f ca="1">IF(OR(L395="",VLOOKUP(L$1,Services!$A$1:$B$22,2,0)="Exclude"),"",IF($D395=1,IF(OR(price_limit="",price_limit="No Limit"),IF(L395="Yes",1,2),IF(SUMIFS(WhatIf!$G:$G,WhatIf!$A:$A,L$1,WhatIf!$B:$B,L395)&lt;=price_limit,IF(L395="Yes",1,2),"")),""))</f>
        <v/>
      </c>
      <c r="BB395" s="67" t="str">
        <f ca="1">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 ca="1">IF(OR(O395="",VLOOKUP(O$1,Services!$A$1:$B$22,2,0)="Exclude"),"",IF($D395=1,IF(OR(price_limit="",price_limit="No Limit"),IF(O395="Yes",1,2),IF(SUMIFS(WhatIf!$G:$G,WhatIf!$A:$A,O$1,WhatIf!$B:$B,O395)&lt;=price_limit,IF(O395="Yes",1,2),"")),""))</f>
        <v/>
      </c>
      <c r="BE395" s="67" t="str">
        <f ca="1">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 ca="1">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1"/>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62.15" x14ac:dyDescent="0.3">
      <c r="A396" s="19" t="s">
        <v>819</v>
      </c>
      <c r="B396" s="19" t="s">
        <v>820</v>
      </c>
      <c r="C396" s="4" t="s">
        <v>206</v>
      </c>
      <c r="D396" s="3" t="str">
        <f t="shared" ca="1" si="29"/>
        <v/>
      </c>
      <c r="H396" s="5" t="s">
        <v>487</v>
      </c>
      <c r="I396" s="5" t="s">
        <v>487</v>
      </c>
      <c r="J396" s="5" t="s">
        <v>487</v>
      </c>
      <c r="K396" s="5" t="s">
        <v>487</v>
      </c>
      <c r="L396" s="5" t="s">
        <v>487</v>
      </c>
      <c r="M396" s="5" t="s">
        <v>1</v>
      </c>
      <c r="N396" s="5" t="s">
        <v>1</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0"/>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 ca="1">IF(OR(H396="",VLOOKUP(H$1,Services!$A$1:$B$22,2,0)="Exclude"),"",IF($D396=1,IF(OR(price_limit="",price_limit="No Limit"),IF(H396="Yes",1,2),IF(SUMIFS(WhatIf!$G:$G,WhatIf!$A:$A,H$1,WhatIf!$B:$B,H396)&lt;=price_limit,IF(H396="Yes",1,2),"")),""))</f>
        <v/>
      </c>
      <c r="AX396" s="67" t="str">
        <f ca="1">IF(OR(I396="",VLOOKUP(I$1,Services!$A$1:$B$22,2,0)="Exclude"),"",IF($D396=1,IF(OR(price_limit="",price_limit="No Limit"),IF(I396="Yes",1,2),IF(SUMIFS(WhatIf!$G:$G,WhatIf!$A:$A,I$1,WhatIf!$B:$B,I396)&lt;=price_limit,IF(I396="Yes",1,2),"")),""))</f>
        <v/>
      </c>
      <c r="AY396" s="67" t="str">
        <f ca="1">IF(OR(J396="",VLOOKUP(J$1,Services!$A$1:$B$22,2,0)="Exclude"),"",IF($D396=1,IF(OR(price_limit="",price_limit="No Limit"),IF(J396="Yes",1,2),IF(SUMIFS(WhatIf!$G:$G,WhatIf!$A:$A,J$1,WhatIf!$B:$B,J396)&lt;=price_limit,IF(J396="Yes",1,2),"")),""))</f>
        <v/>
      </c>
      <c r="AZ396" s="67" t="str">
        <f ca="1">IF(OR(K396="",VLOOKUP(K$1,Services!$A$1:$B$22,2,0)="Exclude"),"",IF($D396=1,IF(OR(price_limit="",price_limit="No Limit"),IF(K396="Yes",1,2),IF(SUMIFS(WhatIf!$G:$G,WhatIf!$A:$A,K$1,WhatIf!$B:$B,K396)&lt;=price_limit,IF(K396="Yes",1,2),"")),""))</f>
        <v/>
      </c>
      <c r="BA396" s="67" t="str">
        <f ca="1">IF(OR(L396="",VLOOKUP(L$1,Services!$A$1:$B$22,2,0)="Exclude"),"",IF($D396=1,IF(OR(price_limit="",price_limit="No Limit"),IF(L396="Yes",1,2),IF(SUMIFS(WhatIf!$G:$G,WhatIf!$A:$A,L$1,WhatIf!$B:$B,L396)&lt;=price_limit,IF(L396="Yes",1,2),"")),""))</f>
        <v/>
      </c>
      <c r="BB396" s="67" t="str">
        <f ca="1">IF(OR(M396="",VLOOKUP(M$1,Services!$A$1:$B$22,2,0)="Exclude"),"",IF($D396=1,IF(OR(price_limit="",price_limit="No Limit"),IF(M396="Yes",1,2),IF(SUMIFS(WhatIf!$G:$G,WhatIf!$A:$A,M$1,WhatIf!$B:$B,M396)&lt;=price_limit,IF(M396="Yes",1,2),"")),""))</f>
        <v/>
      </c>
      <c r="BC396" s="67" t="str">
        <f ca="1">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1"/>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821</v>
      </c>
      <c r="B397" s="19" t="s">
        <v>822</v>
      </c>
      <c r="C397" s="4" t="s">
        <v>206</v>
      </c>
      <c r="D397" s="3" t="str">
        <f t="shared" ca="1" si="29"/>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0"/>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1"/>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823</v>
      </c>
      <c r="B398" s="19" t="s">
        <v>824</v>
      </c>
      <c r="C398" s="4" t="s">
        <v>206</v>
      </c>
      <c r="D398" s="3" t="str">
        <f t="shared" ca="1" si="29"/>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0"/>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1"/>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825</v>
      </c>
      <c r="B399" s="19" t="s">
        <v>826</v>
      </c>
      <c r="C399" s="4" t="s">
        <v>206</v>
      </c>
      <c r="D399" s="3" t="str">
        <f t="shared" ca="1" si="29"/>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0"/>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1"/>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827</v>
      </c>
      <c r="B400" s="19" t="s">
        <v>828</v>
      </c>
      <c r="C400" s="4" t="s">
        <v>206</v>
      </c>
      <c r="D400" s="3" t="str">
        <f t="shared" ca="1" si="29"/>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0"/>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1"/>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829</v>
      </c>
      <c r="B401" s="19" t="s">
        <v>830</v>
      </c>
      <c r="C401" s="4" t="s">
        <v>206</v>
      </c>
      <c r="D401" s="3" t="str">
        <f t="shared" ca="1" si="29"/>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0"/>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1"/>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831</v>
      </c>
      <c r="B402" s="19" t="s">
        <v>832</v>
      </c>
      <c r="C402" s="4" t="s">
        <v>206</v>
      </c>
      <c r="D402" s="3" t="str">
        <f t="shared" ca="1" si="29"/>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0"/>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1"/>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833</v>
      </c>
      <c r="B403" s="19" t="s">
        <v>834</v>
      </c>
      <c r="C403" s="4" t="s">
        <v>206</v>
      </c>
      <c r="D403" s="3" t="str">
        <f t="shared" ca="1" si="29"/>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0"/>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1"/>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835</v>
      </c>
      <c r="B404" s="19" t="s">
        <v>836</v>
      </c>
      <c r="C404" s="4" t="s">
        <v>206</v>
      </c>
      <c r="D404" s="3" t="str">
        <f t="shared" ca="1" si="29"/>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0"/>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1"/>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12.45" customHeight="1" x14ac:dyDescent="0.3">
      <c r="A405" s="19" t="s">
        <v>837</v>
      </c>
      <c r="B405" s="19" t="s">
        <v>838</v>
      </c>
      <c r="C405" s="4" t="s">
        <v>206</v>
      </c>
      <c r="D405" s="3" t="str">
        <f t="shared" ca="1" si="29"/>
        <v/>
      </c>
      <c r="R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0"/>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 ca="1">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1"/>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839</v>
      </c>
      <c r="B406" s="19" t="s">
        <v>840</v>
      </c>
      <c r="C406" s="4" t="s">
        <v>206</v>
      </c>
      <c r="D406" s="3" t="str">
        <f t="shared" ca="1" si="29"/>
        <v/>
      </c>
      <c r="R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0"/>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 ca="1">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1"/>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12.45" customHeight="1" x14ac:dyDescent="0.3">
      <c r="A407" s="19" t="s">
        <v>841</v>
      </c>
      <c r="B407" s="19" t="s">
        <v>842</v>
      </c>
      <c r="C407" s="4" t="s">
        <v>206</v>
      </c>
      <c r="D407" s="3" t="str">
        <f t="shared" ca="1" si="29"/>
        <v/>
      </c>
      <c r="R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0"/>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 ca="1">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1"/>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77</v>
      </c>
      <c r="B408" s="4" t="s">
        <v>236</v>
      </c>
      <c r="C408" s="4" t="s">
        <v>445</v>
      </c>
      <c r="D408" s="3" t="str">
        <f t="shared" ca="1" si="29"/>
        <v/>
      </c>
      <c r="F408" s="5" t="s">
        <v>500</v>
      </c>
      <c r="G408" s="5" t="s">
        <v>500</v>
      </c>
      <c r="H408" s="5" t="s">
        <v>1</v>
      </c>
      <c r="I408" s="5" t="s">
        <v>1</v>
      </c>
      <c r="J408" s="5" t="s">
        <v>1</v>
      </c>
      <c r="K408" s="5" t="s">
        <v>1</v>
      </c>
      <c r="L408" s="5" t="s">
        <v>1</v>
      </c>
      <c r="M408" s="5" t="s">
        <v>1</v>
      </c>
      <c r="O408" s="6" t="s">
        <v>1</v>
      </c>
      <c r="P408" s="6" t="s">
        <v>1</v>
      </c>
      <c r="Q408" s="6" t="s">
        <v>305</v>
      </c>
      <c r="R408" s="6" t="s">
        <v>1</v>
      </c>
      <c r="S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0"/>
        <v/>
      </c>
      <c r="AT408" s="67" t="str">
        <f>IF(OR(E408="",VLOOKUP(E$1,Services!$A$1:$B$22,2,0)="Exclude"),"",IF($D408=1,IF(OR(price_limit="",price_limit="No Limit"),IF(E408="Yes",1,2),IF(SUMIFS(WhatIf!$G:$G,WhatIf!$A:$A,E$1,WhatIf!$B:$B,E408)&lt;=price_limit,IF(E408="Yes",1,2),"")),""))</f>
        <v/>
      </c>
      <c r="AU408" s="67" t="str">
        <f ca="1">IF(OR(F408="",VLOOKUP(F$1,Services!$A$1:$B$22,2,0)="Exclude"),"",IF($D408=1,IF(OR(price_limit="",price_limit="No Limit"),IF(F408="Yes",1,2),IF(SUMIFS(WhatIf!$G:$G,WhatIf!$A:$A,F$1,WhatIf!$B:$B,F408)&lt;=price_limit,IF(F408="Yes",1,2),"")),""))</f>
        <v/>
      </c>
      <c r="AV408" s="67" t="str">
        <f ca="1">IF(OR(G408="",VLOOKUP(G$1,Services!$A$1:$B$22,2,0)="Exclude"),"",IF($D408=1,IF(OR(price_limit="",price_limit="No Limit"),IF(G408="Yes",1,2),IF(SUMIFS(WhatIf!$G:$G,WhatIf!$A:$A,G$1,WhatIf!$B:$B,G408)&lt;=price_limit,IF(G408="Yes",1,2),"")),""))</f>
        <v/>
      </c>
      <c r="AW408" s="67" t="str">
        <f ca="1">IF(OR(H408="",VLOOKUP(H$1,Services!$A$1:$B$22,2,0)="Exclude"),"",IF($D408=1,IF(OR(price_limit="",price_limit="No Limit"),IF(H408="Yes",1,2),IF(SUMIFS(WhatIf!$G:$G,WhatIf!$A:$A,H$1,WhatIf!$B:$B,H408)&lt;=price_limit,IF(H408="Yes",1,2),"")),""))</f>
        <v/>
      </c>
      <c r="AX408" s="67" t="str">
        <f ca="1">IF(OR(I408="",VLOOKUP(I$1,Services!$A$1:$B$22,2,0)="Exclude"),"",IF($D408=1,IF(OR(price_limit="",price_limit="No Limit"),IF(I408="Yes",1,2),IF(SUMIFS(WhatIf!$G:$G,WhatIf!$A:$A,I$1,WhatIf!$B:$B,I408)&lt;=price_limit,IF(I408="Yes",1,2),"")),""))</f>
        <v/>
      </c>
      <c r="AY408" s="67" t="str">
        <f ca="1">IF(OR(J408="",VLOOKUP(J$1,Services!$A$1:$B$22,2,0)="Exclude"),"",IF($D408=1,IF(OR(price_limit="",price_limit="No Limit"),IF(J408="Yes",1,2),IF(SUMIFS(WhatIf!$G:$G,WhatIf!$A:$A,J$1,WhatIf!$B:$B,J408)&lt;=price_limit,IF(J408="Yes",1,2),"")),""))</f>
        <v/>
      </c>
      <c r="AZ408" s="67" t="str">
        <f ca="1">IF(OR(K408="",VLOOKUP(K$1,Services!$A$1:$B$22,2,0)="Exclude"),"",IF($D408=1,IF(OR(price_limit="",price_limit="No Limit"),IF(K408="Yes",1,2),IF(SUMIFS(WhatIf!$G:$G,WhatIf!$A:$A,K$1,WhatIf!$B:$B,K408)&lt;=price_limit,IF(K408="Yes",1,2),"")),""))</f>
        <v/>
      </c>
      <c r="BA408" s="67" t="str">
        <f ca="1">IF(OR(L408="",VLOOKUP(L$1,Services!$A$1:$B$22,2,0)="Exclude"),"",IF($D408=1,IF(OR(price_limit="",price_limit="No Limit"),IF(L408="Yes",1,2),IF(SUMIFS(WhatIf!$G:$G,WhatIf!$A:$A,L$1,WhatIf!$B:$B,L408)&lt;=price_limit,IF(L408="Yes",1,2),"")),""))</f>
        <v/>
      </c>
      <c r="BB408" s="67" t="str">
        <f ca="1">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 ca="1">IF(OR(O408="",VLOOKUP(O$1,Services!$A$1:$B$22,2,0)="Exclude"),"",IF($D408=1,IF(OR(price_limit="",price_limit="No Limit"),IF(O408="Yes",1,2),IF(SUMIFS(WhatIf!$G:$G,WhatIf!$A:$A,O$1,WhatIf!$B:$B,O408)&lt;=price_limit,IF(O408="Yes",1,2),"")),""))</f>
        <v/>
      </c>
      <c r="BE408" s="67" t="str">
        <f ca="1">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 ca="1">IF(OR(R408="",VLOOKUP(R$1,Services!$A$1:$B$22,2,0)="Exclude"),"",IF($D408=1,IF(OR(price_limit="",price_limit="No Limit"),IF(R408="Yes",1,2),IF(SUMIFS(WhatIf!$G:$G,WhatIf!$A:$A,R$1,WhatIf!$B:$B,R408)&lt;=price_limit,IF(R408="Yes",1,2),"")),""))</f>
        <v/>
      </c>
      <c r="BH408" s="67" t="str">
        <f ca="1">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1"/>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273</v>
      </c>
      <c r="B409" s="4" t="s">
        <v>237</v>
      </c>
      <c r="C409" s="4" t="s">
        <v>206</v>
      </c>
      <c r="D409" s="3" t="str">
        <f t="shared" ca="1" si="29"/>
        <v/>
      </c>
      <c r="H409" s="5" t="s">
        <v>282</v>
      </c>
      <c r="I409" s="5" t="s">
        <v>282</v>
      </c>
      <c r="J409" s="5" t="s">
        <v>282</v>
      </c>
      <c r="K409" s="5" t="s">
        <v>282</v>
      </c>
      <c r="L409" s="5" t="s">
        <v>282</v>
      </c>
      <c r="M409" s="5" t="s">
        <v>282</v>
      </c>
      <c r="N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0"/>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 ca="1">IF(OR(I409="",VLOOKUP(I$1,Services!$A$1:$B$22,2,0)="Exclude"),"",IF($D409=1,IF(OR(price_limit="",price_limit="No Limit"),IF(I409="Yes",1,2),IF(SUMIFS(WhatIf!$G:$G,WhatIf!$A:$A,I$1,WhatIf!$B:$B,I409)&lt;=price_limit,IF(I409="Yes",1,2),"")),""))</f>
        <v/>
      </c>
      <c r="AY409" s="67" t="str">
        <f ca="1">IF(OR(J409="",VLOOKUP(J$1,Services!$A$1:$B$22,2,0)="Exclude"),"",IF($D409=1,IF(OR(price_limit="",price_limit="No Limit"),IF(J409="Yes",1,2),IF(SUMIFS(WhatIf!$G:$G,WhatIf!$A:$A,J$1,WhatIf!$B:$B,J409)&lt;=price_limit,IF(J409="Yes",1,2),"")),""))</f>
        <v/>
      </c>
      <c r="AZ409" s="67" t="str">
        <f ca="1">IF(OR(K409="",VLOOKUP(K$1,Services!$A$1:$B$22,2,0)="Exclude"),"",IF($D409=1,IF(OR(price_limit="",price_limit="No Limit"),IF(K409="Yes",1,2),IF(SUMIFS(WhatIf!$G:$G,WhatIf!$A:$A,K$1,WhatIf!$B:$B,K409)&lt;=price_limit,IF(K409="Yes",1,2),"")),""))</f>
        <v/>
      </c>
      <c r="BA409" s="67" t="str">
        <f ca="1">IF(OR(L409="",VLOOKUP(L$1,Services!$A$1:$B$22,2,0)="Exclude"),"",IF($D409=1,IF(OR(price_limit="",price_limit="No Limit"),IF(L409="Yes",1,2),IF(SUMIFS(WhatIf!$G:$G,WhatIf!$A:$A,L$1,WhatIf!$B:$B,L409)&lt;=price_limit,IF(L409="Yes",1,2),"")),""))</f>
        <v/>
      </c>
      <c r="BB409" s="67" t="str">
        <f ca="1">IF(OR(M409="",VLOOKUP(M$1,Services!$A$1:$B$22,2,0)="Exclude"),"",IF($D409=1,IF(OR(price_limit="",price_limit="No Limit"),IF(M409="Yes",1,2),IF(SUMIFS(WhatIf!$G:$G,WhatIf!$A:$A,M$1,WhatIf!$B:$B,M409)&lt;=price_limit,IF(M409="Yes",1,2),"")),""))</f>
        <v/>
      </c>
      <c r="BC409" s="67" t="str">
        <f ca="1">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1"/>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882</v>
      </c>
      <c r="C410" s="4" t="s">
        <v>206</v>
      </c>
      <c r="W410" s="5" t="s">
        <v>1</v>
      </c>
      <c r="Y410" s="3" t="str">
        <f>IF(AND($D410=1,ISNUMBER(MATCH(E$1&amp;E410&amp;"x",WhatIf!$H:$H,0))),1,"")</f>
        <v/>
      </c>
      <c r="Z410" s="3" t="str">
        <f>IF(AND($D410=1,ISNUMBER(MATCH(F$1&amp;F410&amp;"x",WhatIf!$H:$H,0))),1,"")</f>
        <v/>
      </c>
      <c r="AA410" s="3" t="str">
        <f>IF(AND($D410=1,ISNUMBER(MATCH(G$1&amp;G410&amp;"x",WhatIf!$H:$H,0))),1,"")</f>
        <v/>
      </c>
      <c r="AB410" s="3" t="str">
        <f>IF(AND($D410=1,ISNUMBER(MATCH(H$1&amp;H410&amp;"x",WhatIf!$H:$H,0))),1,"")</f>
        <v/>
      </c>
      <c r="AC410" s="3" t="str">
        <f>IF(AND($D410=1,ISNUMBER(MATCH(I$1&amp;I410&amp;"x",WhatIf!$H:$H,0))),1,"")</f>
        <v/>
      </c>
      <c r="AD410" s="3" t="str">
        <f>IF(AND($D410=1,ISNUMBER(MATCH(J$1&amp;J410&amp;"x",WhatIf!$H:$H,0))),1,"")</f>
        <v/>
      </c>
      <c r="AE410" s="3" t="str">
        <f>IF(AND($D410=1,ISNUMBER(MATCH(K$1&amp;K410&amp;"x",WhatIf!$H:$H,0))),1,"")</f>
        <v/>
      </c>
      <c r="AF410" s="3" t="str">
        <f>IF(AND($D410=1,ISNUMBER(MATCH(L$1&amp;L410&amp;"x",WhatIf!$H:$H,0))),1,"")</f>
        <v/>
      </c>
      <c r="AG410" s="3" t="str">
        <f>IF(AND($D410=1,ISNUMBER(MATCH(M$1&amp;M410&amp;"x",WhatIf!$H:$H,0))),1,"")</f>
        <v/>
      </c>
      <c r="AH410" s="3" t="str">
        <f>IF(AND($D410=1,ISNUMBER(MATCH(N$1&amp;N410&amp;"x",WhatIf!$H:$H,0))),1,"")</f>
        <v/>
      </c>
      <c r="AI410" s="3" t="str">
        <f>IF(AND($D410=1,ISNUMBER(MATCH(O$1&amp;O410&amp;"x",WhatIf!$H:$H,0))),1,"")</f>
        <v/>
      </c>
      <c r="AJ410" s="3" t="str">
        <f>IF(AND($D410=1,ISNUMBER(MATCH(P$1&amp;P410&amp;"x",WhatIf!$H:$H,0))),1,"")</f>
        <v/>
      </c>
      <c r="AK410" s="3" t="str">
        <f>IF(AND($D410=1,ISNUMBER(MATCH(Q$1&amp;Q410&amp;"x",WhatIf!$H:$H,0))),1,"")</f>
        <v/>
      </c>
      <c r="AL410" s="3" t="str">
        <f>IF(AND($D410=1,ISNUMBER(MATCH(R$1&amp;R410&amp;"x",WhatIf!$H:$H,0))),1,"")</f>
        <v/>
      </c>
      <c r="AM410" s="3" t="str">
        <f>IF(AND($D410=1,ISNUMBER(MATCH(S$1&amp;S410&amp;"x",WhatIf!$H:$H,0))),1,"")</f>
        <v/>
      </c>
      <c r="AN410" s="3" t="str">
        <f>IF(AND($D410=1,ISNUMBER(MATCH(T$1&amp;T410&amp;"x",WhatIf!$H:$H,0))),1,"")</f>
        <v/>
      </c>
      <c r="AO410" s="3" t="str">
        <f>IF(AND($D410=1,ISNUMBER(MATCH(U$1&amp;U410&amp;"x",WhatIf!$H:$H,0))),1,"")</f>
        <v/>
      </c>
      <c r="AP410" s="3" t="str">
        <f>IF(AND($D410=1,ISNUMBER(MATCH(V$1&amp;V410&amp;"x",WhatIf!$H:$H,0))),1,"")</f>
        <v/>
      </c>
      <c r="AQ410" s="3" t="str">
        <f>IF(AND($D410=1,ISNUMBER(MATCH(W$1&amp;W410&amp;"x",WhatIf!$H:$H,0))),1,"")</f>
        <v/>
      </c>
      <c r="AR410" s="3" t="str">
        <f>IF(AND($D410=1,ISNUMBER(MATCH(X$1&amp;X410&amp;"x",WhatIf!$H:$H,0))),1,"")</f>
        <v/>
      </c>
      <c r="AS410" s="3" t="str">
        <f t="shared" si="30"/>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1"/>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x14ac:dyDescent="0.3">
      <c r="A411" s="19" t="s">
        <v>776</v>
      </c>
      <c r="C411" s="4" t="s">
        <v>206</v>
      </c>
      <c r="D411" s="3" t="str">
        <f t="shared" ref="D411:D450" ca="1" si="32">IF(BR411=0,"",IF(BR411&lt;=VALUE(MID(marker_pick,1,1)),1,""))</f>
        <v/>
      </c>
      <c r="F411" s="5" t="s">
        <v>802</v>
      </c>
      <c r="G411" s="5" t="s">
        <v>802</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0"/>
        <v/>
      </c>
      <c r="AT411" s="67" t="str">
        <f>IF(OR(E411="",VLOOKUP(E$1,Services!$A$1:$B$22,2,0)="Exclude"),"",IF($D411=1,IF(OR(price_limit="",price_limit="No Limit"),IF(E411="Yes",1,2),IF(SUMIFS(WhatIf!$G:$G,WhatIf!$A:$A,E$1,WhatIf!$B:$B,E411)&lt;=price_limit,IF(E411="Yes",1,2),"")),""))</f>
        <v/>
      </c>
      <c r="AU411" s="67" t="str">
        <f ca="1">IF(OR(F411="",VLOOKUP(F$1,Services!$A$1:$B$22,2,0)="Exclude"),"",IF($D411=1,IF(OR(price_limit="",price_limit="No Limit"),IF(F411="Yes",1,2),IF(SUMIFS(WhatIf!$G:$G,WhatIf!$A:$A,F$1,WhatIf!$B:$B,F411)&lt;=price_limit,IF(F411="Yes",1,2),"")),""))</f>
        <v/>
      </c>
      <c r="AV411" s="67" t="str">
        <f ca="1">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1"/>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24.9" x14ac:dyDescent="0.3">
      <c r="A412" s="19" t="s">
        <v>78</v>
      </c>
      <c r="B412" s="4" t="s">
        <v>237</v>
      </c>
      <c r="C412" s="4" t="s">
        <v>443</v>
      </c>
      <c r="D412" s="3" t="str">
        <f t="shared" ca="1" si="32"/>
        <v/>
      </c>
      <c r="E412" s="5" t="s">
        <v>1</v>
      </c>
      <c r="F412" s="5" t="s">
        <v>496</v>
      </c>
      <c r="G412" s="5" t="s">
        <v>496</v>
      </c>
      <c r="I412" s="5" t="s">
        <v>1</v>
      </c>
      <c r="J412" s="5" t="s">
        <v>1</v>
      </c>
      <c r="K412" s="5" t="s">
        <v>1</v>
      </c>
      <c r="L412" s="5" t="s">
        <v>1</v>
      </c>
      <c r="M412" s="5" t="s">
        <v>1</v>
      </c>
      <c r="O412" s="6"/>
      <c r="P412" s="6"/>
      <c r="Q412" s="6"/>
      <c r="R412" s="6" t="s">
        <v>1</v>
      </c>
      <c r="S412" s="5" t="s">
        <v>1</v>
      </c>
      <c r="V412" s="5" t="s">
        <v>1</v>
      </c>
      <c r="X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0"/>
        <v/>
      </c>
      <c r="AT412" s="67" t="str">
        <f ca="1">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 ca="1">IF(OR(I412="",VLOOKUP(I$1,Services!$A$1:$B$22,2,0)="Exclude"),"",IF($D412=1,IF(OR(price_limit="",price_limit="No Limit"),IF(I412="Yes",1,2),IF(SUMIFS(WhatIf!$G:$G,WhatIf!$A:$A,I$1,WhatIf!$B:$B,I412)&lt;=price_limit,IF(I412="Yes",1,2),"")),""))</f>
        <v/>
      </c>
      <c r="AY412" s="67" t="str">
        <f ca="1">IF(OR(J412="",VLOOKUP(J$1,Services!$A$1:$B$22,2,0)="Exclude"),"",IF($D412=1,IF(OR(price_limit="",price_limit="No Limit"),IF(J412="Yes",1,2),IF(SUMIFS(WhatIf!$G:$G,WhatIf!$A:$A,J$1,WhatIf!$B:$B,J412)&lt;=price_limit,IF(J412="Yes",1,2),"")),""))</f>
        <v/>
      </c>
      <c r="AZ412" s="67" t="str">
        <f ca="1">IF(OR(K412="",VLOOKUP(K$1,Services!$A$1:$B$22,2,0)="Exclude"),"",IF($D412=1,IF(OR(price_limit="",price_limit="No Limit"),IF(K412="Yes",1,2),IF(SUMIFS(WhatIf!$G:$G,WhatIf!$A:$A,K$1,WhatIf!$B:$B,K412)&lt;=price_limit,IF(K412="Yes",1,2),"")),""))</f>
        <v/>
      </c>
      <c r="BA412" s="67" t="str">
        <f ca="1">IF(OR(L412="",VLOOKUP(L$1,Services!$A$1:$B$22,2,0)="Exclude"),"",IF($D412=1,IF(OR(price_limit="",price_limit="No Limit"),IF(L412="Yes",1,2),IF(SUMIFS(WhatIf!$G:$G,WhatIf!$A:$A,L$1,WhatIf!$B:$B,L412)&lt;=price_limit,IF(L412="Yes",1,2),"")),""))</f>
        <v/>
      </c>
      <c r="BB412" s="67" t="str">
        <f ca="1">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 ca="1">IF(OR(R412="",VLOOKUP(R$1,Services!$A$1:$B$22,2,0)="Exclude"),"",IF($D412=1,IF(OR(price_limit="",price_limit="No Limit"),IF(R412="Yes",1,2),IF(SUMIFS(WhatIf!$G:$G,WhatIf!$A:$A,R$1,WhatIf!$B:$B,R412)&lt;=price_limit,IF(R412="Yes",1,2),"")),""))</f>
        <v/>
      </c>
      <c r="BH412" s="67" t="str">
        <f ca="1">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 ca="1">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 ca="1">IF(OR(X412="",VLOOKUP(X$1,Services!$A$1:$B$22,2,0)="Exclude"),"",IF($D412=1,IF(OR(price_limit="",price_limit="No Limit"),IF(X412="Yes",1,2),IF(SUMIFS(WhatIf!$G:$G,WhatIf!$A:$A,X$1,WhatIf!$B:$B,X412)&lt;=price_limit,IF(X412="Yes",1,2),"")),""))</f>
        <v/>
      </c>
      <c r="BN412" s="3">
        <f t="shared" si="31"/>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24.9" customHeight="1" x14ac:dyDescent="0.3">
      <c r="A413" s="19" t="s">
        <v>589</v>
      </c>
      <c r="C413" s="4" t="s">
        <v>198</v>
      </c>
      <c r="D413" s="3" t="str">
        <f t="shared" ca="1" si="32"/>
        <v/>
      </c>
      <c r="K413" s="5" t="s">
        <v>1</v>
      </c>
      <c r="L413" s="5" t="s">
        <v>1</v>
      </c>
      <c r="M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0"/>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 ca="1">IF(OR(K413="",VLOOKUP(K$1,Services!$A$1:$B$22,2,0)="Exclude"),"",IF($D413=1,IF(OR(price_limit="",price_limit="No Limit"),IF(K413="Yes",1,2),IF(SUMIFS(WhatIf!$G:$G,WhatIf!$A:$A,K$1,WhatIf!$B:$B,K413)&lt;=price_limit,IF(K413="Yes",1,2),"")),""))</f>
        <v/>
      </c>
      <c r="BA413" s="67" t="str">
        <f ca="1">IF(OR(L413="",VLOOKUP(L$1,Services!$A$1:$B$22,2,0)="Exclude"),"",IF($D413=1,IF(OR(price_limit="",price_limit="No Limit"),IF(L413="Yes",1,2),IF(SUMIFS(WhatIf!$G:$G,WhatIf!$A:$A,L$1,WhatIf!$B:$B,L413)&lt;=price_limit,IF(L413="Yes",1,2),"")),""))</f>
        <v/>
      </c>
      <c r="BB413" s="67" t="str">
        <f ca="1">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1"/>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3">
      <c r="A414" s="19" t="s">
        <v>525</v>
      </c>
      <c r="C414" s="4" t="s">
        <v>450</v>
      </c>
      <c r="D414" s="3" t="str">
        <f t="shared" ca="1" si="32"/>
        <v/>
      </c>
      <c r="F414" s="5" t="s">
        <v>800</v>
      </c>
      <c r="G414" s="5" t="s">
        <v>800</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0"/>
        <v/>
      </c>
      <c r="AT414" s="67" t="str">
        <f>IF(OR(E414="",VLOOKUP(E$1,Services!$A$1:$B$22,2,0)="Exclude"),"",IF($D414=1,IF(OR(price_limit="",price_limit="No Limit"),IF(E414="Yes",1,2),IF(SUMIFS(WhatIf!$G:$G,WhatIf!$A:$A,E$1,WhatIf!$B:$B,E414)&lt;=price_limit,IF(E414="Yes",1,2),"")),""))</f>
        <v/>
      </c>
      <c r="AU414" s="67" t="str">
        <f ca="1">IF(OR(F414="",VLOOKUP(F$1,Services!$A$1:$B$22,2,0)="Exclude"),"",IF($D414=1,IF(OR(price_limit="",price_limit="No Limit"),IF(F414="Yes",1,2),IF(SUMIFS(WhatIf!$G:$G,WhatIf!$A:$A,F$1,WhatIf!$B:$B,F414)&lt;=price_limit,IF(F414="Yes",1,2),"")),""))</f>
        <v/>
      </c>
      <c r="AV414" s="67" t="str">
        <f ca="1">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1"/>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12.45" customHeight="1" x14ac:dyDescent="0.3">
      <c r="A415" s="19" t="s">
        <v>777</v>
      </c>
      <c r="C415" s="4" t="s">
        <v>206</v>
      </c>
      <c r="D415" s="3" t="str">
        <f t="shared" ca="1" si="32"/>
        <v/>
      </c>
      <c r="F415" s="5" t="s">
        <v>892</v>
      </c>
      <c r="G415" s="5" t="s">
        <v>892</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0"/>
        <v/>
      </c>
      <c r="AT415" s="67" t="str">
        <f>IF(OR(E415="",VLOOKUP(E$1,Services!$A$1:$B$22,2,0)="Exclude"),"",IF($D415=1,IF(OR(price_limit="",price_limit="No Limit"),IF(E415="Yes",1,2),IF(SUMIFS(WhatIf!$G:$G,WhatIf!$A:$A,E$1,WhatIf!$B:$B,E415)&lt;=price_limit,IF(E415="Yes",1,2),"")),""))</f>
        <v/>
      </c>
      <c r="AU415" s="67" t="str">
        <f ca="1">IF(OR(F415="",VLOOKUP(F$1,Services!$A$1:$B$22,2,0)="Exclude"),"",IF($D415=1,IF(OR(price_limit="",price_limit="No Limit"),IF(F415="Yes",1,2),IF(SUMIFS(WhatIf!$G:$G,WhatIf!$A:$A,F$1,WhatIf!$B:$B,F415)&lt;=price_limit,IF(F415="Yes",1,2),"")),""))</f>
        <v/>
      </c>
      <c r="AV415" s="67" t="str">
        <f ca="1">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1"/>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12.45" customHeight="1" x14ac:dyDescent="0.3">
      <c r="A416" s="19" t="s">
        <v>380</v>
      </c>
      <c r="B416" s="4" t="s">
        <v>237</v>
      </c>
      <c r="C416" s="4" t="s">
        <v>206</v>
      </c>
      <c r="D416" s="3" t="str">
        <f t="shared" ca="1" si="32"/>
        <v/>
      </c>
      <c r="H416" s="5" t="s">
        <v>282</v>
      </c>
      <c r="I416" s="5" t="s">
        <v>282</v>
      </c>
      <c r="J416" s="5" t="s">
        <v>282</v>
      </c>
      <c r="K416" s="5" t="s">
        <v>282</v>
      </c>
      <c r="L416" s="5" t="s">
        <v>282</v>
      </c>
      <c r="M416" s="5" t="s">
        <v>282</v>
      </c>
      <c r="N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0"/>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 ca="1">IF(OR(H416="",VLOOKUP(H$1,Services!$A$1:$B$22,2,0)="Exclude"),"",IF($D416=1,IF(OR(price_limit="",price_limit="No Limit"),IF(H416="Yes",1,2),IF(SUMIFS(WhatIf!$G:$G,WhatIf!$A:$A,H$1,WhatIf!$B:$B,H416)&lt;=price_limit,IF(H416="Yes",1,2),"")),""))</f>
        <v/>
      </c>
      <c r="AX416" s="67" t="str">
        <f ca="1">IF(OR(I416="",VLOOKUP(I$1,Services!$A$1:$B$22,2,0)="Exclude"),"",IF($D416=1,IF(OR(price_limit="",price_limit="No Limit"),IF(I416="Yes",1,2),IF(SUMIFS(WhatIf!$G:$G,WhatIf!$A:$A,I$1,WhatIf!$B:$B,I416)&lt;=price_limit,IF(I416="Yes",1,2),"")),""))</f>
        <v/>
      </c>
      <c r="AY416" s="67" t="str">
        <f ca="1">IF(OR(J416="",VLOOKUP(J$1,Services!$A$1:$B$22,2,0)="Exclude"),"",IF($D416=1,IF(OR(price_limit="",price_limit="No Limit"),IF(J416="Yes",1,2),IF(SUMIFS(WhatIf!$G:$G,WhatIf!$A:$A,J$1,WhatIf!$B:$B,J416)&lt;=price_limit,IF(J416="Yes",1,2),"")),""))</f>
        <v/>
      </c>
      <c r="AZ416" s="67" t="str">
        <f ca="1">IF(OR(K416="",VLOOKUP(K$1,Services!$A$1:$B$22,2,0)="Exclude"),"",IF($D416=1,IF(OR(price_limit="",price_limit="No Limit"),IF(K416="Yes",1,2),IF(SUMIFS(WhatIf!$G:$G,WhatIf!$A:$A,K$1,WhatIf!$B:$B,K416)&lt;=price_limit,IF(K416="Yes",1,2),"")),""))</f>
        <v/>
      </c>
      <c r="BA416" s="67" t="str">
        <f ca="1">IF(OR(L416="",VLOOKUP(L$1,Services!$A$1:$B$22,2,0)="Exclude"),"",IF($D416=1,IF(OR(price_limit="",price_limit="No Limit"),IF(L416="Yes",1,2),IF(SUMIFS(WhatIf!$G:$G,WhatIf!$A:$A,L$1,WhatIf!$B:$B,L416)&lt;=price_limit,IF(L416="Yes",1,2),"")),""))</f>
        <v/>
      </c>
      <c r="BB416" s="67" t="str">
        <f ca="1">IF(OR(M416="",VLOOKUP(M$1,Services!$A$1:$B$22,2,0)="Exclude"),"",IF($D416=1,IF(OR(price_limit="",price_limit="No Limit"),IF(M416="Yes",1,2),IF(SUMIFS(WhatIf!$G:$G,WhatIf!$A:$A,M$1,WhatIf!$B:$B,M416)&lt;=price_limit,IF(M416="Yes",1,2),"")),""))</f>
        <v/>
      </c>
      <c r="BC416" s="67" t="str">
        <f ca="1">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1"/>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590</v>
      </c>
      <c r="C417" s="4" t="s">
        <v>207</v>
      </c>
      <c r="D417" s="3" t="str">
        <f t="shared" ca="1" si="32"/>
        <v/>
      </c>
      <c r="L417" s="5" t="s">
        <v>1</v>
      </c>
      <c r="M417" s="5" t="s">
        <v>1</v>
      </c>
      <c r="R417" s="5" t="s">
        <v>1</v>
      </c>
      <c r="T417" s="5" t="s">
        <v>244</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0"/>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 ca="1">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 ca="1">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1"/>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37.299999999999997" x14ac:dyDescent="0.3">
      <c r="A418" s="19" t="s">
        <v>650</v>
      </c>
      <c r="C418" s="4" t="s">
        <v>207</v>
      </c>
      <c r="D418" s="3" t="str">
        <f t="shared" ca="1" si="32"/>
        <v/>
      </c>
      <c r="R418" s="5" t="s">
        <v>924</v>
      </c>
      <c r="T418" s="5" t="s">
        <v>244</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0"/>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 ca="1">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1"/>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37.299999999999997" x14ac:dyDescent="0.3">
      <c r="A419" s="19" t="s">
        <v>146</v>
      </c>
      <c r="B419" s="4" t="s">
        <v>362</v>
      </c>
      <c r="C419" s="4" t="s">
        <v>207</v>
      </c>
      <c r="D419" s="3" t="str">
        <f t="shared" ca="1" si="32"/>
        <v/>
      </c>
      <c r="F419" s="5" t="s">
        <v>892</v>
      </c>
      <c r="G419" s="5" t="s">
        <v>892</v>
      </c>
      <c r="H419" s="5" t="s">
        <v>487</v>
      </c>
      <c r="I419" s="5" t="s">
        <v>487</v>
      </c>
      <c r="J419" s="5" t="s">
        <v>487</v>
      </c>
      <c r="K419" s="5" t="s">
        <v>487</v>
      </c>
      <c r="L419" s="5" t="s">
        <v>487</v>
      </c>
      <c r="M419" s="5" t="s">
        <v>487</v>
      </c>
      <c r="N419" s="5" t="s">
        <v>1</v>
      </c>
      <c r="R419" s="5" t="s">
        <v>924</v>
      </c>
      <c r="W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0"/>
        <v/>
      </c>
      <c r="AT419" s="67" t="str">
        <f>IF(OR(E419="",VLOOKUP(E$1,Services!$A$1:$B$22,2,0)="Exclude"),"",IF($D419=1,IF(OR(price_limit="",price_limit="No Limit"),IF(E419="Yes",1,2),IF(SUMIFS(WhatIf!$G:$G,WhatIf!$A:$A,E$1,WhatIf!$B:$B,E419)&lt;=price_limit,IF(E419="Yes",1,2),"")),""))</f>
        <v/>
      </c>
      <c r="AU419" s="67" t="str">
        <f ca="1">IF(OR(F419="",VLOOKUP(F$1,Services!$A$1:$B$22,2,0)="Exclude"),"",IF($D419=1,IF(OR(price_limit="",price_limit="No Limit"),IF(F419="Yes",1,2),IF(SUMIFS(WhatIf!$G:$G,WhatIf!$A:$A,F$1,WhatIf!$B:$B,F419)&lt;=price_limit,IF(F419="Yes",1,2),"")),""))</f>
        <v/>
      </c>
      <c r="AV419" s="67" t="str">
        <f ca="1">IF(OR(G419="",VLOOKUP(G$1,Services!$A$1:$B$22,2,0)="Exclude"),"",IF($D419=1,IF(OR(price_limit="",price_limit="No Limit"),IF(G419="Yes",1,2),IF(SUMIFS(WhatIf!$G:$G,WhatIf!$A:$A,G$1,WhatIf!$B:$B,G419)&lt;=price_limit,IF(G419="Yes",1,2),"")),""))</f>
        <v/>
      </c>
      <c r="AW419" s="67" t="str">
        <f ca="1">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 ca="1">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1"/>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147</v>
      </c>
      <c r="B420" s="4" t="s">
        <v>363</v>
      </c>
      <c r="C420" s="4" t="s">
        <v>206</v>
      </c>
      <c r="D420" s="3" t="str">
        <f t="shared" ca="1" si="32"/>
        <v/>
      </c>
      <c r="H420" s="5" t="s">
        <v>282</v>
      </c>
      <c r="I420" s="5" t="s">
        <v>282</v>
      </c>
      <c r="J420" s="5" t="s">
        <v>282</v>
      </c>
      <c r="K420" s="5" t="s">
        <v>1</v>
      </c>
      <c r="L420" s="5" t="s">
        <v>1</v>
      </c>
      <c r="M420" s="5" t="s">
        <v>1</v>
      </c>
      <c r="N420" s="5" t="s">
        <v>1</v>
      </c>
      <c r="R420" s="6"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0"/>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 ca="1">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 ca="1">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1"/>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148</v>
      </c>
      <c r="B421" s="4" t="s">
        <v>237</v>
      </c>
      <c r="C421" s="4" t="s">
        <v>443</v>
      </c>
      <c r="D421" s="3" t="str">
        <f t="shared" ca="1" si="32"/>
        <v/>
      </c>
      <c r="H421" s="6" t="s">
        <v>1</v>
      </c>
      <c r="I421" s="6" t="s">
        <v>1</v>
      </c>
      <c r="L421" s="5" t="s">
        <v>1</v>
      </c>
      <c r="M421" s="5" t="s">
        <v>1</v>
      </c>
      <c r="O421" s="5" t="s">
        <v>1</v>
      </c>
      <c r="P421" s="5" t="s">
        <v>1</v>
      </c>
      <c r="Q421" s="5" t="s">
        <v>306</v>
      </c>
      <c r="R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0"/>
        <v/>
      </c>
      <c r="AT421" s="67" t="str">
        <f>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 ca="1">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1"/>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24.9" customHeight="1" x14ac:dyDescent="0.4">
      <c r="A422" s="19" t="s">
        <v>159</v>
      </c>
      <c r="B422" s="4" t="s">
        <v>654</v>
      </c>
      <c r="C422" s="4" t="s">
        <v>206</v>
      </c>
      <c r="D422" s="3" t="str">
        <f t="shared" ca="1" si="32"/>
        <v/>
      </c>
      <c r="F422" s="5" t="s">
        <v>793</v>
      </c>
      <c r="G422" s="5" t="s">
        <v>793</v>
      </c>
      <c r="H422" s="5" t="s">
        <v>282</v>
      </c>
      <c r="I422" s="5" t="s">
        <v>282</v>
      </c>
      <c r="J422" s="5" t="s">
        <v>282</v>
      </c>
      <c r="K422" s="5" t="s">
        <v>282</v>
      </c>
      <c r="L422" s="5" t="s">
        <v>1</v>
      </c>
      <c r="M422" s="5" t="s">
        <v>1</v>
      </c>
      <c r="N422" s="5" t="s">
        <v>1</v>
      </c>
      <c r="O422" s="6" t="s">
        <v>1</v>
      </c>
      <c r="P422" s="9" t="s">
        <v>282</v>
      </c>
      <c r="Q422" s="5" t="s">
        <v>805</v>
      </c>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0"/>
        <v/>
      </c>
      <c r="AT422" s="67" t="str">
        <f>IF(OR(E422="",VLOOKUP(E$1,Services!$A$1:$B$22,2,0)="Exclude"),"",IF($D422=1,IF(OR(price_limit="",price_limit="No Limit"),IF(E422="Yes",1,2),IF(SUMIFS(WhatIf!$G:$G,WhatIf!$A:$A,E$1,WhatIf!$B:$B,E422)&lt;=price_limit,IF(E422="Yes",1,2),"")),""))</f>
        <v/>
      </c>
      <c r="AU422" s="67" t="str">
        <f ca="1">IF(OR(F422="",VLOOKUP(F$1,Services!$A$1:$B$22,2,0)="Exclude"),"",IF($D422=1,IF(OR(price_limit="",price_limit="No Limit"),IF(F422="Yes",1,2),IF(SUMIFS(WhatIf!$G:$G,WhatIf!$A:$A,F$1,WhatIf!$B:$B,F422)&lt;=price_limit,IF(F422="Yes",1,2),"")),""))</f>
        <v/>
      </c>
      <c r="AV422" s="67" t="str">
        <f ca="1">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 ca="1">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1"/>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79</v>
      </c>
      <c r="B423" s="4" t="s">
        <v>237</v>
      </c>
      <c r="C423" s="4" t="s">
        <v>206</v>
      </c>
      <c r="D423" s="3" t="str">
        <f t="shared" ca="1" si="32"/>
        <v/>
      </c>
      <c r="H423" s="5" t="s">
        <v>282</v>
      </c>
      <c r="I423" s="5" t="s">
        <v>282</v>
      </c>
      <c r="J423" s="5" t="s">
        <v>1</v>
      </c>
      <c r="K423" s="5" t="s">
        <v>1</v>
      </c>
      <c r="L423" s="5" t="s">
        <v>1</v>
      </c>
      <c r="M423" s="5" t="s">
        <v>1</v>
      </c>
      <c r="N423" s="5" t="s">
        <v>1</v>
      </c>
      <c r="O423" s="6"/>
      <c r="P423" s="6"/>
      <c r="Q423" s="6"/>
      <c r="R423" s="6"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0"/>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 ca="1">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1"/>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364</v>
      </c>
      <c r="B424" s="4" t="s">
        <v>237</v>
      </c>
      <c r="C424" s="4" t="s">
        <v>206</v>
      </c>
      <c r="D424" s="3" t="str">
        <f t="shared" ca="1" si="32"/>
        <v/>
      </c>
      <c r="H424" s="5" t="s">
        <v>282</v>
      </c>
      <c r="I424" s="5" t="s">
        <v>282</v>
      </c>
      <c r="J424" s="5" t="s">
        <v>282</v>
      </c>
      <c r="K424" s="5" t="s">
        <v>282</v>
      </c>
      <c r="L424" s="5" t="s">
        <v>282</v>
      </c>
      <c r="M424" s="5" t="s">
        <v>282</v>
      </c>
      <c r="N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0"/>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 ca="1">IF(OR(I424="",VLOOKUP(I$1,Services!$A$1:$B$22,2,0)="Exclude"),"",IF($D424=1,IF(OR(price_limit="",price_limit="No Limit"),IF(I424="Yes",1,2),IF(SUMIFS(WhatIf!$G:$G,WhatIf!$A:$A,I$1,WhatIf!$B:$B,I424)&lt;=price_limit,IF(I424="Yes",1,2),"")),""))</f>
        <v/>
      </c>
      <c r="AY424" s="67" t="str">
        <f ca="1">IF(OR(J424="",VLOOKUP(J$1,Services!$A$1:$B$22,2,0)="Exclude"),"",IF($D424=1,IF(OR(price_limit="",price_limit="No Limit"),IF(J424="Yes",1,2),IF(SUMIFS(WhatIf!$G:$G,WhatIf!$A:$A,J$1,WhatIf!$B:$B,J424)&lt;=price_limit,IF(J424="Yes",1,2),"")),""))</f>
        <v/>
      </c>
      <c r="AZ424" s="67" t="str">
        <f ca="1">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1"/>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37.299999999999997" x14ac:dyDescent="0.3">
      <c r="A425" s="19" t="s">
        <v>149</v>
      </c>
      <c r="B425" s="4" t="s">
        <v>804</v>
      </c>
      <c r="C425" s="4" t="s">
        <v>443</v>
      </c>
      <c r="D425" s="3" t="str">
        <f t="shared" ca="1" si="32"/>
        <v/>
      </c>
      <c r="E425" s="5" t="s">
        <v>1</v>
      </c>
      <c r="F425" s="5" t="s">
        <v>515</v>
      </c>
      <c r="G425" s="5" t="s">
        <v>515</v>
      </c>
      <c r="K425" s="5" t="s">
        <v>1</v>
      </c>
      <c r="L425" s="5" t="s">
        <v>1</v>
      </c>
      <c r="M425" s="5" t="s">
        <v>1</v>
      </c>
      <c r="N425" s="5" t="s">
        <v>1</v>
      </c>
      <c r="U425" s="5" t="s">
        <v>1</v>
      </c>
      <c r="V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0"/>
        <v/>
      </c>
      <c r="AT425" s="67" t="str">
        <f ca="1">IF(OR(E425="",VLOOKUP(E$1,Services!$A$1:$B$22,2,0)="Exclude"),"",IF($D425=1,IF(OR(price_limit="",price_limit="No Limit"),IF(E425="Yes",1,2),IF(SUMIFS(WhatIf!$G:$G,WhatIf!$A:$A,E$1,WhatIf!$B:$B,E425)&lt;=price_limit,IF(E425="Yes",1,2),"")),""))</f>
        <v/>
      </c>
      <c r="AU425" s="67" t="str">
        <f ca="1">IF(OR(F425="",VLOOKUP(F$1,Services!$A$1:$B$22,2,0)="Exclude"),"",IF($D425=1,IF(OR(price_limit="",price_limit="No Limit"),IF(F425="Yes",1,2),IF(SUMIFS(WhatIf!$G:$G,WhatIf!$A:$A,F$1,WhatIf!$B:$B,F425)&lt;=price_limit,IF(F425="Yes",1,2),"")),""))</f>
        <v/>
      </c>
      <c r="AV425" s="67" t="str">
        <f ca="1">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 ca="1">IF(OR(U425="",VLOOKUP(U$1,Services!$A$1:$B$22,2,0)="Exclude"),"",IF($D425=1,IF(OR(price_limit="",price_limit="No Limit"),IF(U425="Yes",1,2),IF(SUMIFS(WhatIf!$G:$G,WhatIf!$A:$A,U$1,WhatIf!$B:$B,U425)&lt;=price_limit,IF(U425="Yes",1,2),"")),""))</f>
        <v/>
      </c>
      <c r="BK425" s="67" t="str">
        <f ca="1">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1"/>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37.299999999999997" x14ac:dyDescent="0.3">
      <c r="A426" s="19" t="s">
        <v>787</v>
      </c>
      <c r="B426" s="4" t="s">
        <v>788</v>
      </c>
      <c r="C426" s="4" t="s">
        <v>445</v>
      </c>
      <c r="D426" s="3" t="str">
        <f t="shared" ca="1" si="32"/>
        <v/>
      </c>
      <c r="O426" s="5" t="s">
        <v>787</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0"/>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IF(OR(H426="",VLOOKUP(H$1,Services!$A$1:$B$22,2,0)="Exclude"),"",IF($D426=1,IF(OR(price_limit="",price_limit="No Limit"),IF(H426="Yes",1,2),IF(SUMIFS(WhatIf!$G:$G,WhatIf!$A:$A,H$1,WhatIf!$B:$B,H426)&lt;=price_limit,IF(H426="Yes",1,2),"")),""))</f>
        <v/>
      </c>
      <c r="AX426" s="67" t="str">
        <f>IF(OR(I426="",VLOOKUP(I$1,Services!$A$1:$B$22,2,0)="Exclude"),"",IF($D426=1,IF(OR(price_limit="",price_limit="No Limit"),IF(I426="Yes",1,2),IF(SUMIFS(WhatIf!$G:$G,WhatIf!$A:$A,I$1,WhatIf!$B:$B,I426)&lt;=price_limit,IF(I426="Yes",1,2),"")),""))</f>
        <v/>
      </c>
      <c r="AY426" s="67" t="str">
        <f>IF(OR(J426="",VLOOKUP(J$1,Services!$A$1:$B$22,2,0)="Exclude"),"",IF($D426=1,IF(OR(price_limit="",price_limit="No Limit"),IF(J426="Yes",1,2),IF(SUMIFS(WhatIf!$G:$G,WhatIf!$A:$A,J$1,WhatIf!$B:$B,J426)&lt;=price_limit,IF(J426="Yes",1,2),"")),""))</f>
        <v/>
      </c>
      <c r="AZ426" s="67" t="str">
        <f>IF(OR(K426="",VLOOKUP(K$1,Services!$A$1:$B$22,2,0)="Exclude"),"",IF($D426=1,IF(OR(price_limit="",price_limit="No Limit"),IF(K426="Yes",1,2),IF(SUMIFS(WhatIf!$G:$G,WhatIf!$A:$A,K$1,WhatIf!$B:$B,K426)&lt;=price_limit,IF(K426="Yes",1,2),"")),""))</f>
        <v/>
      </c>
      <c r="BA426" s="67" t="str">
        <f>IF(OR(L426="",VLOOKUP(L$1,Services!$A$1:$B$22,2,0)="Exclude"),"",IF($D426=1,IF(OR(price_limit="",price_limit="No Limit"),IF(L426="Yes",1,2),IF(SUMIFS(WhatIf!$G:$G,WhatIf!$A:$A,L$1,WhatIf!$B:$B,L426)&lt;=price_limit,IF(L426="Yes",1,2),"")),""))</f>
        <v/>
      </c>
      <c r="BB426" s="67" t="str">
        <f>IF(OR(M426="",VLOOKUP(M$1,Services!$A$1:$B$22,2,0)="Exclude"),"",IF($D426=1,IF(OR(price_limit="",price_limit="No Limit"),IF(M426="Yes",1,2),IF(SUMIFS(WhatIf!$G:$G,WhatIf!$A:$A,M$1,WhatIf!$B:$B,M426)&lt;=price_limit,IF(M426="Yes",1,2),"")),""))</f>
        <v/>
      </c>
      <c r="BC426" s="67" t="str">
        <f>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1"/>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80</v>
      </c>
      <c r="B427" s="4" t="s">
        <v>196</v>
      </c>
      <c r="C427" s="4" t="s">
        <v>280</v>
      </c>
      <c r="D427" s="3" t="str">
        <f t="shared" ca="1" si="32"/>
        <v/>
      </c>
      <c r="G427" s="5" t="s">
        <v>1</v>
      </c>
      <c r="H427" s="5" t="s">
        <v>1</v>
      </c>
      <c r="I427" s="5" t="s">
        <v>1</v>
      </c>
      <c r="J427" s="5" t="s">
        <v>1</v>
      </c>
      <c r="K427" s="5" t="s">
        <v>1</v>
      </c>
      <c r="L427" s="5" t="s">
        <v>1</v>
      </c>
      <c r="M427" s="5" t="s">
        <v>1</v>
      </c>
      <c r="N427" s="5" t="s">
        <v>1</v>
      </c>
      <c r="O427" s="6" t="s">
        <v>1</v>
      </c>
      <c r="P427" s="6" t="s">
        <v>1</v>
      </c>
      <c r="Q427" s="6" t="s">
        <v>1</v>
      </c>
      <c r="R427" s="6"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0"/>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 ca="1">IF(OR(G427="",VLOOKUP(G$1,Services!$A$1:$B$22,2,0)="Exclude"),"",IF($D427=1,IF(OR(price_limit="",price_limit="No Limit"),IF(G427="Yes",1,2),IF(SUMIFS(WhatIf!$G:$G,WhatIf!$A:$A,G$1,WhatIf!$B:$B,G427)&lt;=price_limit,IF(G427="Yes",1,2),"")),""))</f>
        <v/>
      </c>
      <c r="AW427" s="67" t="str">
        <f ca="1">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 ca="1">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 ca="1">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1"/>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724</v>
      </c>
      <c r="B428" s="19" t="s">
        <v>725</v>
      </c>
      <c r="C428" s="4" t="s">
        <v>206</v>
      </c>
      <c r="D428" s="3" t="str">
        <f t="shared" ca="1" si="32"/>
        <v/>
      </c>
      <c r="H428" s="5" t="s">
        <v>282</v>
      </c>
      <c r="I428" s="5" t="s">
        <v>282</v>
      </c>
      <c r="J428" s="5" t="s">
        <v>282</v>
      </c>
      <c r="K428" s="5" t="s">
        <v>282</v>
      </c>
      <c r="L428" s="5" t="s">
        <v>282</v>
      </c>
      <c r="M428" s="5" t="s">
        <v>282</v>
      </c>
      <c r="N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0"/>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 ca="1">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1"/>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24.9" x14ac:dyDescent="0.3">
      <c r="A429" s="19" t="s">
        <v>81</v>
      </c>
      <c r="B429" s="4" t="s">
        <v>232</v>
      </c>
      <c r="C429" s="4" t="s">
        <v>280</v>
      </c>
      <c r="D429" s="3" t="str">
        <f t="shared" ca="1" si="32"/>
        <v/>
      </c>
      <c r="E429" s="5" t="s">
        <v>1</v>
      </c>
      <c r="F429" s="5" t="s">
        <v>499</v>
      </c>
      <c r="G429" s="5" t="s">
        <v>499</v>
      </c>
      <c r="H429" s="5" t="s">
        <v>1</v>
      </c>
      <c r="I429" s="5" t="s">
        <v>1</v>
      </c>
      <c r="J429" s="5" t="s">
        <v>1</v>
      </c>
      <c r="K429" s="5" t="s">
        <v>1</v>
      </c>
      <c r="L429" s="5" t="s">
        <v>1</v>
      </c>
      <c r="M429" s="5" t="s">
        <v>1</v>
      </c>
      <c r="N429" s="5" t="s">
        <v>1</v>
      </c>
      <c r="O429" s="6"/>
      <c r="P429" s="6"/>
      <c r="Q429" s="6"/>
      <c r="R429" s="6" t="s">
        <v>1</v>
      </c>
      <c r="S429" s="5" t="s">
        <v>1</v>
      </c>
      <c r="V429" s="5" t="s">
        <v>1</v>
      </c>
      <c r="X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0"/>
        <v/>
      </c>
      <c r="AT429" s="67" t="str">
        <f ca="1">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 ca="1">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 ca="1">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 ca="1">IF(OR(X429="",VLOOKUP(X$1,Services!$A$1:$B$22,2,0)="Exclude"),"",IF($D429=1,IF(OR(price_limit="",price_limit="No Limit"),IF(X429="Yes",1,2),IF(SUMIFS(WhatIf!$G:$G,WhatIf!$A:$A,X$1,WhatIf!$B:$B,X429)&lt;=price_limit,IF(X429="Yes",1,2),"")),""))</f>
        <v/>
      </c>
      <c r="BN429" s="3">
        <f t="shared" si="31"/>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82</v>
      </c>
      <c r="B430" s="4" t="s">
        <v>905</v>
      </c>
      <c r="C430" s="4" t="s">
        <v>198</v>
      </c>
      <c r="D430" s="3" t="str">
        <f t="shared" ca="1" si="32"/>
        <v/>
      </c>
      <c r="E430" s="5" t="s">
        <v>1</v>
      </c>
      <c r="F430" s="5" t="s">
        <v>1</v>
      </c>
      <c r="G430" s="5" t="s">
        <v>1</v>
      </c>
      <c r="J430" s="5" t="s">
        <v>1</v>
      </c>
      <c r="K430" s="5" t="s">
        <v>1</v>
      </c>
      <c r="L430" s="5" t="s">
        <v>1</v>
      </c>
      <c r="M430" s="5" t="s">
        <v>1</v>
      </c>
      <c r="N430" s="5" t="s">
        <v>1</v>
      </c>
      <c r="O430" s="6"/>
      <c r="P430" s="6" t="s">
        <v>1</v>
      </c>
      <c r="Q430" s="6"/>
      <c r="R430" s="6" t="s">
        <v>1</v>
      </c>
      <c r="S430" s="5" t="s">
        <v>1</v>
      </c>
      <c r="V430" s="5" t="s">
        <v>1</v>
      </c>
      <c r="X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0"/>
        <v/>
      </c>
      <c r="AT430" s="67" t="str">
        <f ca="1">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IF(OR(H430="",VLOOKUP(H$1,Services!$A$1:$B$22,2,0)="Exclude"),"",IF($D430=1,IF(OR(price_limit="",price_limit="No Limit"),IF(H430="Yes",1,2),IF(SUMIFS(WhatIf!$G:$G,WhatIf!$A:$A,H$1,WhatIf!$B:$B,H430)&lt;=price_limit,IF(H430="Yes",1,2),"")),""))</f>
        <v/>
      </c>
      <c r="AX430" s="67" t="str">
        <f>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IF(OR(O430="",VLOOKUP(O$1,Services!$A$1:$B$22,2,0)="Exclude"),"",IF($D430=1,IF(OR(price_limit="",price_limit="No Limit"),IF(O430="Yes",1,2),IF(SUMIFS(WhatIf!$G:$G,WhatIf!$A:$A,O$1,WhatIf!$B:$B,O430)&lt;=price_limit,IF(O430="Yes",1,2),"")),""))</f>
        <v/>
      </c>
      <c r="BE430" s="67" t="str">
        <f ca="1">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 ca="1">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 ca="1">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 ca="1">IF(OR(X430="",VLOOKUP(X$1,Services!$A$1:$B$22,2,0)="Exclude"),"",IF($D430=1,IF(OR(price_limit="",price_limit="No Limit"),IF(X430="Yes",1,2),IF(SUMIFS(WhatIf!$G:$G,WhatIf!$A:$A,X$1,WhatIf!$B:$B,X430)&lt;=price_limit,IF(X430="Yes",1,2),"")),""))</f>
        <v/>
      </c>
      <c r="BN430" s="3">
        <f t="shared" si="31"/>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365</v>
      </c>
      <c r="B431" s="4" t="s">
        <v>808</v>
      </c>
      <c r="C431" s="4" t="s">
        <v>206</v>
      </c>
      <c r="D431" s="3" t="str">
        <f t="shared" ca="1" si="32"/>
        <v/>
      </c>
      <c r="F431" s="5" t="s">
        <v>803</v>
      </c>
      <c r="G431" s="5" t="s">
        <v>803</v>
      </c>
      <c r="H431" s="5" t="s">
        <v>282</v>
      </c>
      <c r="I431" s="5" t="s">
        <v>282</v>
      </c>
      <c r="J431" s="5" t="s">
        <v>282</v>
      </c>
      <c r="K431" s="5" t="s">
        <v>282</v>
      </c>
      <c r="L431" s="5" t="s">
        <v>282</v>
      </c>
      <c r="M431" s="5" t="s">
        <v>282</v>
      </c>
      <c r="N431" s="5" t="s">
        <v>1</v>
      </c>
      <c r="W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0"/>
        <v/>
      </c>
      <c r="AT431" s="67" t="str">
        <f>IF(OR(E431="",VLOOKUP(E$1,Services!$A$1:$B$22,2,0)="Exclude"),"",IF($D431=1,IF(OR(price_limit="",price_limit="No Limit"),IF(E431="Yes",1,2),IF(SUMIFS(WhatIf!$G:$G,WhatIf!$A:$A,E$1,WhatIf!$B:$B,E431)&lt;=price_limit,IF(E431="Yes",1,2),"")),""))</f>
        <v/>
      </c>
      <c r="AU431" s="67" t="str">
        <f ca="1">IF(OR(F431="",VLOOKUP(F$1,Services!$A$1:$B$22,2,0)="Exclude"),"",IF($D431=1,IF(OR(price_limit="",price_limit="No Limit"),IF(F431="Yes",1,2),IF(SUMIFS(WhatIf!$G:$G,WhatIf!$A:$A,F$1,WhatIf!$B:$B,F431)&lt;=price_limit,IF(F431="Yes",1,2),"")),""))</f>
        <v/>
      </c>
      <c r="AV431" s="67" t="str">
        <f ca="1">IF(OR(G431="",VLOOKUP(G$1,Services!$A$1:$B$22,2,0)="Exclude"),"",IF($D431=1,IF(OR(price_limit="",price_limit="No Limit"),IF(G431="Yes",1,2),IF(SUMIFS(WhatIf!$G:$G,WhatIf!$A:$A,G$1,WhatIf!$B:$B,G431)&lt;=price_limit,IF(G431="Yes",1,2),"")),""))</f>
        <v/>
      </c>
      <c r="AW431" s="67" t="str">
        <f ca="1">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 ca="1">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1"/>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366</v>
      </c>
      <c r="B432" s="4" t="s">
        <v>237</v>
      </c>
      <c r="C432" s="4" t="s">
        <v>206</v>
      </c>
      <c r="D432" s="3" t="str">
        <f t="shared" ca="1" si="32"/>
        <v/>
      </c>
      <c r="H432" s="5" t="s">
        <v>282</v>
      </c>
      <c r="I432" s="5" t="s">
        <v>282</v>
      </c>
      <c r="J432" s="5" t="s">
        <v>282</v>
      </c>
      <c r="K432" s="5" t="s">
        <v>282</v>
      </c>
      <c r="L432" s="5" t="s">
        <v>282</v>
      </c>
      <c r="M432" s="5" t="s">
        <v>282</v>
      </c>
      <c r="N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0"/>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 ca="1">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1"/>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540</v>
      </c>
      <c r="B433" s="4" t="s">
        <v>237</v>
      </c>
      <c r="C433" s="4" t="s">
        <v>206</v>
      </c>
      <c r="D433" s="3" t="str">
        <f t="shared" ca="1" si="32"/>
        <v/>
      </c>
      <c r="H433" s="5" t="s">
        <v>282</v>
      </c>
      <c r="I433" s="5" t="s">
        <v>282</v>
      </c>
      <c r="J433" s="5" t="s">
        <v>282</v>
      </c>
      <c r="K433" s="5" t="s">
        <v>282</v>
      </c>
      <c r="L433" s="5" t="s">
        <v>282</v>
      </c>
      <c r="M433" s="5" t="s">
        <v>282</v>
      </c>
      <c r="N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0"/>
        <v/>
      </c>
      <c r="AT433" s="67" t="str">
        <f>IF(OR(E433="",VLOOKUP(E$1,Services!$A$1:$B$22,2,0)="Exclude"),"",IF($D433=1,IF(OR(price_limit="",price_limit="No Limit"),IF(E433="Yes",1,2),IF(SUMIFS(WhatIf!$G:$G,WhatIf!$A:$A,E$1,WhatIf!$B:$B,E433)&lt;=price_limit,IF(E433="Yes",1,2),"")),""))</f>
        <v/>
      </c>
      <c r="AU433" s="67" t="str">
        <f>IF(OR(F433="",VLOOKUP(F$1,Services!$A$1:$B$22,2,0)="Exclude"),"",IF($D433=1,IF(OR(price_limit="",price_limit="No Limit"),IF(F433="Yes",1,2),IF(SUMIFS(WhatIf!$G:$G,WhatIf!$A:$A,F$1,WhatIf!$B:$B,F433)&lt;=price_limit,IF(F433="Yes",1,2),"")),""))</f>
        <v/>
      </c>
      <c r="AV433" s="67" t="str">
        <f>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1"/>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24.9" x14ac:dyDescent="0.3">
      <c r="A434" s="19" t="s">
        <v>778</v>
      </c>
      <c r="C434" s="4" t="s">
        <v>206</v>
      </c>
      <c r="D434" s="3" t="str">
        <f t="shared" ca="1" si="32"/>
        <v/>
      </c>
      <c r="F434" s="5" t="s">
        <v>793</v>
      </c>
      <c r="G434" s="5" t="s">
        <v>793</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0"/>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1"/>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37.299999999999997" x14ac:dyDescent="0.3">
      <c r="A435" s="19" t="s">
        <v>315</v>
      </c>
      <c r="B435" s="4" t="s">
        <v>237</v>
      </c>
      <c r="C435" s="4" t="s">
        <v>207</v>
      </c>
      <c r="D435" s="3" t="str">
        <f t="shared" ca="1" si="32"/>
        <v/>
      </c>
      <c r="F435" s="5" t="s">
        <v>315</v>
      </c>
      <c r="G435" s="5" t="s">
        <v>315</v>
      </c>
      <c r="R435" s="5" t="s">
        <v>924</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0"/>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IF(OR(I435="",VLOOKUP(I$1,Services!$A$1:$B$22,2,0)="Exclude"),"",IF($D435=1,IF(OR(price_limit="",price_limit="No Limit"),IF(I435="Yes",1,2),IF(SUMIFS(WhatIf!$G:$G,WhatIf!$A:$A,I$1,WhatIf!$B:$B,I435)&lt;=price_limit,IF(I435="Yes",1,2),"")),""))</f>
        <v/>
      </c>
      <c r="AY435" s="67" t="str">
        <f>IF(OR(J435="",VLOOKUP(J$1,Services!$A$1:$B$22,2,0)="Exclude"),"",IF($D435=1,IF(OR(price_limit="",price_limit="No Limit"),IF(J435="Yes",1,2),IF(SUMIFS(WhatIf!$G:$G,WhatIf!$A:$A,J$1,WhatIf!$B:$B,J435)&lt;=price_limit,IF(J435="Yes",1,2),"")),""))</f>
        <v/>
      </c>
      <c r="AZ435" s="67" t="str">
        <f>IF(OR(K435="",VLOOKUP(K$1,Services!$A$1:$B$22,2,0)="Exclude"),"",IF($D435=1,IF(OR(price_limit="",price_limit="No Limit"),IF(K435="Yes",1,2),IF(SUMIFS(WhatIf!$G:$G,WhatIf!$A:$A,K$1,WhatIf!$B:$B,K435)&lt;=price_limit,IF(K435="Yes",1,2),"")),""))</f>
        <v/>
      </c>
      <c r="BA435" s="67" t="str">
        <f>IF(OR(L435="",VLOOKUP(L$1,Services!$A$1:$B$22,2,0)="Exclude"),"",IF($D435=1,IF(OR(price_limit="",price_limit="No Limit"),IF(L435="Yes",1,2),IF(SUMIFS(WhatIf!$G:$G,WhatIf!$A:$A,L$1,WhatIf!$B:$B,L435)&lt;=price_limit,IF(L435="Yes",1,2),"")),""))</f>
        <v/>
      </c>
      <c r="BB435" s="67" t="str">
        <f>IF(OR(M435="",VLOOKUP(M$1,Services!$A$1:$B$22,2,0)="Exclude"),"",IF($D435=1,IF(OR(price_limit="",price_limit="No Limit"),IF(M435="Yes",1,2),IF(SUMIFS(WhatIf!$G:$G,WhatIf!$A:$A,M$1,WhatIf!$B:$B,M435)&lt;=price_limit,IF(M435="Yes",1,2),"")),""))</f>
        <v/>
      </c>
      <c r="BC435" s="67" t="str">
        <f>IF(OR(N435="",VLOOKUP(N$1,Services!$A$1:$B$22,2,0)="Exclude"),"",IF($D435=1,IF(OR(price_limit="",price_limit="No Limit"),IF(N435="Yes",1,2),IF(SUMIFS(WhatIf!$G:$G,WhatIf!$A:$A,N$1,WhatIf!$B:$B,N435)&lt;=price_limit,IF(N435="Yes",1,2),"")),""))</f>
        <v/>
      </c>
      <c r="BD435" s="67" t="str">
        <f>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 ca="1">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1"/>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x14ac:dyDescent="0.3">
      <c r="A436" s="19" t="s">
        <v>524</v>
      </c>
      <c r="B436" s="19" t="s">
        <v>367</v>
      </c>
      <c r="C436" s="4" t="s">
        <v>450</v>
      </c>
      <c r="D436" s="3" t="str">
        <f t="shared" ca="1" si="32"/>
        <v/>
      </c>
      <c r="H436" s="5" t="s">
        <v>282</v>
      </c>
      <c r="I436" s="5" t="s">
        <v>282</v>
      </c>
      <c r="J436" s="5" t="s">
        <v>282</v>
      </c>
      <c r="K436" s="5" t="s">
        <v>282</v>
      </c>
      <c r="L436" s="5" t="s">
        <v>282</v>
      </c>
      <c r="M436" s="5" t="s">
        <v>282</v>
      </c>
      <c r="N436" s="5" t="s">
        <v>1</v>
      </c>
      <c r="W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0"/>
        <v/>
      </c>
      <c r="AT436" s="67" t="str">
        <f>IF(OR(E436="",VLOOKUP(E$1,Services!$A$1:$B$22,2,0)="Exclude"),"",IF($D436=1,IF(OR(price_limit="",price_limit="No Limit"),IF(E436="Yes",1,2),IF(SUMIFS(WhatIf!$G:$G,WhatIf!$A:$A,E$1,WhatIf!$B:$B,E436)&lt;=price_limit,IF(E436="Yes",1,2),"")),""))</f>
        <v/>
      </c>
      <c r="AU436" s="67" t="str">
        <f>IF(OR(F436="",VLOOKUP(F$1,Services!$A$1:$B$22,2,0)="Exclude"),"",IF($D436=1,IF(OR(price_limit="",price_limit="No Limit"),IF(F436="Yes",1,2),IF(SUMIFS(WhatIf!$G:$G,WhatIf!$A:$A,F$1,WhatIf!$B:$B,F436)&lt;=price_limit,IF(F436="Yes",1,2),"")),""))</f>
        <v/>
      </c>
      <c r="AV436" s="67" t="str">
        <f>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 ca="1">IF(OR(I436="",VLOOKUP(I$1,Services!$A$1:$B$22,2,0)="Exclude"),"",IF($D436=1,IF(OR(price_limit="",price_limit="No Limit"),IF(I436="Yes",1,2),IF(SUMIFS(WhatIf!$G:$G,WhatIf!$A:$A,I$1,WhatIf!$B:$B,I436)&lt;=price_limit,IF(I436="Yes",1,2),"")),""))</f>
        <v/>
      </c>
      <c r="AY436" s="67" t="str">
        <f ca="1">IF(OR(J436="",VLOOKUP(J$1,Services!$A$1:$B$22,2,0)="Exclude"),"",IF($D436=1,IF(OR(price_limit="",price_limit="No Limit"),IF(J436="Yes",1,2),IF(SUMIFS(WhatIf!$G:$G,WhatIf!$A:$A,J$1,WhatIf!$B:$B,J436)&lt;=price_limit,IF(J436="Yes",1,2),"")),""))</f>
        <v/>
      </c>
      <c r="AZ436" s="67" t="str">
        <f ca="1">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 ca="1">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1"/>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734</v>
      </c>
      <c r="C437" s="4" t="s">
        <v>280</v>
      </c>
      <c r="D437" s="3" t="str">
        <f t="shared" ca="1" si="32"/>
        <v/>
      </c>
      <c r="F437" s="5" t="s">
        <v>734</v>
      </c>
      <c r="G437" s="5" t="s">
        <v>734</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0"/>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1"/>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738</v>
      </c>
      <c r="B438" s="19"/>
      <c r="C438" s="4" t="s">
        <v>207</v>
      </c>
      <c r="D438" s="3" t="str">
        <f t="shared" ca="1" si="32"/>
        <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0"/>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1"/>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381</v>
      </c>
      <c r="B439" s="4" t="s">
        <v>389</v>
      </c>
      <c r="C439" s="4" t="s">
        <v>198</v>
      </c>
      <c r="D439" s="3" t="str">
        <f t="shared" ca="1" si="32"/>
        <v/>
      </c>
      <c r="E439" s="5" t="s">
        <v>1</v>
      </c>
      <c r="F439" s="5" t="s">
        <v>499</v>
      </c>
      <c r="G439" s="5" t="s">
        <v>499</v>
      </c>
      <c r="J439" s="5" t="s">
        <v>1</v>
      </c>
      <c r="K439" s="5" t="s">
        <v>1</v>
      </c>
      <c r="L439" s="5" t="s">
        <v>1</v>
      </c>
      <c r="M439" s="5" t="s">
        <v>1</v>
      </c>
      <c r="O439" s="6" t="s">
        <v>1</v>
      </c>
      <c r="P439" s="6"/>
      <c r="Q439" s="6" t="s">
        <v>1</v>
      </c>
      <c r="R439" s="6" t="s">
        <v>1</v>
      </c>
      <c r="S439" s="5" t="s">
        <v>1</v>
      </c>
      <c r="X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0"/>
        <v/>
      </c>
      <c r="AT439" s="67" t="str">
        <f ca="1">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 ca="1">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 ca="1">IF(OR(R439="",VLOOKUP(R$1,Services!$A$1:$B$22,2,0)="Exclude"),"",IF($D439=1,IF(OR(price_limit="",price_limit="No Limit"),IF(R439="Yes",1,2),IF(SUMIFS(WhatIf!$G:$G,WhatIf!$A:$A,R$1,WhatIf!$B:$B,R439)&lt;=price_limit,IF(R439="Yes",1,2),"")),""))</f>
        <v/>
      </c>
      <c r="BH439" s="67" t="str">
        <f ca="1">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 ca="1">IF(OR(X439="",VLOOKUP(X$1,Services!$A$1:$B$22,2,0)="Exclude"),"",IF($D439=1,IF(OR(price_limit="",price_limit="No Limit"),IF(X439="Yes",1,2),IF(SUMIFS(WhatIf!$G:$G,WhatIf!$A:$A,X$1,WhatIf!$B:$B,X439)&lt;=price_limit,IF(X439="Yes",1,2),"")),""))</f>
        <v/>
      </c>
      <c r="BN439" s="3">
        <f t="shared" si="31"/>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83</v>
      </c>
      <c r="B440" s="4" t="s">
        <v>274</v>
      </c>
      <c r="C440" s="4" t="s">
        <v>214</v>
      </c>
      <c r="D440" s="3" t="str">
        <f t="shared" ca="1" si="32"/>
        <v/>
      </c>
      <c r="K440" s="5" t="s">
        <v>1</v>
      </c>
      <c r="L440" s="5" t="s">
        <v>1</v>
      </c>
      <c r="M440" s="5" t="s">
        <v>1</v>
      </c>
      <c r="N440" s="5" t="s">
        <v>1</v>
      </c>
      <c r="O440" s="6"/>
      <c r="P440" s="6"/>
      <c r="Q440" s="6"/>
      <c r="R440" s="6" t="s">
        <v>1</v>
      </c>
      <c r="U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0"/>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 ca="1">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 ca="1">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31"/>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756</v>
      </c>
      <c r="C441" s="4" t="s">
        <v>214</v>
      </c>
      <c r="D441" s="3" t="str">
        <f t="shared" ca="1" si="32"/>
        <v/>
      </c>
      <c r="F441" s="5" t="s">
        <v>498</v>
      </c>
      <c r="G441" s="5" t="s">
        <v>498</v>
      </c>
      <c r="O441" s="6"/>
      <c r="P441" s="6"/>
      <c r="Q441" s="6"/>
      <c r="R441" s="6"/>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0"/>
        <v/>
      </c>
      <c r="AT441" s="67" t="str">
        <f>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31"/>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522</v>
      </c>
      <c r="C442" s="4" t="s">
        <v>207</v>
      </c>
      <c r="D442" s="3" t="str">
        <f t="shared" ca="1" si="32"/>
        <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0"/>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1"/>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150</v>
      </c>
      <c r="B443" s="4" t="s">
        <v>316</v>
      </c>
      <c r="C443" s="4" t="s">
        <v>207</v>
      </c>
      <c r="D443" s="3" t="str">
        <f t="shared" ca="1" si="32"/>
        <v/>
      </c>
      <c r="F443" s="5" t="s">
        <v>501</v>
      </c>
      <c r="G443" s="5" t="s">
        <v>501</v>
      </c>
      <c r="R443" s="5" t="s">
        <v>927</v>
      </c>
      <c r="U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0"/>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 ca="1">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 ca="1">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1"/>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368</v>
      </c>
      <c r="B444" s="4" t="s">
        <v>1</v>
      </c>
      <c r="C444" s="4" t="s">
        <v>448</v>
      </c>
      <c r="D444" s="3" t="str">
        <f t="shared" ca="1" si="32"/>
        <v/>
      </c>
      <c r="I444" s="5" t="s">
        <v>1</v>
      </c>
      <c r="O444" s="5" t="s">
        <v>1</v>
      </c>
      <c r="Q444" s="6"/>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0"/>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 ca="1">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 ca="1">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1"/>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160</v>
      </c>
      <c r="B445" s="4" t="s">
        <v>237</v>
      </c>
      <c r="C445" s="4" t="s">
        <v>280</v>
      </c>
      <c r="D445" s="3" t="str">
        <f t="shared" ca="1" si="32"/>
        <v/>
      </c>
      <c r="O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0"/>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 ca="1">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1"/>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369</v>
      </c>
      <c r="B446" s="4" t="s">
        <v>237</v>
      </c>
      <c r="C446" s="4" t="s">
        <v>198</v>
      </c>
      <c r="D446" s="3" t="str">
        <f t="shared" ca="1" si="32"/>
        <v/>
      </c>
      <c r="F446" s="5" t="s">
        <v>499</v>
      </c>
      <c r="G446" s="5" t="s">
        <v>499</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0"/>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1"/>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737</v>
      </c>
      <c r="C447" s="4" t="s">
        <v>206</v>
      </c>
      <c r="D447" s="3" t="str">
        <f t="shared" ca="1" si="32"/>
        <v/>
      </c>
      <c r="F447" s="5" t="s">
        <v>793</v>
      </c>
      <c r="G447" s="5" t="s">
        <v>793</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0"/>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1"/>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779</v>
      </c>
      <c r="C448" s="4" t="s">
        <v>206</v>
      </c>
      <c r="D448" s="3" t="str">
        <f t="shared" ca="1" si="32"/>
        <v/>
      </c>
      <c r="F448" s="5" t="s">
        <v>793</v>
      </c>
      <c r="G448" s="5" t="s">
        <v>793</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0"/>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1"/>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x14ac:dyDescent="0.3">
      <c r="A449" s="19" t="s">
        <v>815</v>
      </c>
      <c r="C449" s="4" t="s">
        <v>207</v>
      </c>
      <c r="D449" s="3" t="str">
        <f t="shared" ca="1" si="32"/>
        <v/>
      </c>
      <c r="R449" s="6" t="s">
        <v>807</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30"/>
        <v/>
      </c>
      <c r="AT449" s="67" t="str">
        <f>IF(OR(E449="",VLOOKUP(E$1,Services!$A$1:$B$22,2,0)="Exclude"),"",IF($D449=1,IF(OR(price_limit="",price_limit="No Limit"),IF(E449="Yes",1,2),IF(SUMIFS(WhatIf!$G:$G,WhatIf!$A:$A,E$1,WhatIf!$B:$B,E449)&lt;=price_limit,IF(E449="Yes",1,2),"")),""))</f>
        <v/>
      </c>
      <c r="AU449" s="67" t="str">
        <f>IF(OR(F449="",VLOOKUP(F$1,Services!$A$1:$B$22,2,0)="Exclude"),"",IF($D449=1,IF(OR(price_limit="",price_limit="No Limit"),IF(F449="Yes",1,2),IF(SUMIFS(WhatIf!$G:$G,WhatIf!$A:$A,F$1,WhatIf!$B:$B,F449)&lt;=price_limit,IF(F449="Yes",1,2),"")),""))</f>
        <v/>
      </c>
      <c r="AV449" s="67" t="str">
        <f>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 ca="1">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1"/>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x14ac:dyDescent="0.3">
      <c r="A450" s="19" t="s">
        <v>370</v>
      </c>
      <c r="B450" s="4" t="s">
        <v>237</v>
      </c>
      <c r="C450" s="4" t="s">
        <v>206</v>
      </c>
      <c r="D450" s="3" t="str">
        <f t="shared" ca="1" si="32"/>
        <v/>
      </c>
      <c r="H450" s="5" t="s">
        <v>282</v>
      </c>
      <c r="I450" s="5" t="s">
        <v>282</v>
      </c>
      <c r="J450" s="5" t="s">
        <v>282</v>
      </c>
      <c r="K450" s="5" t="s">
        <v>282</v>
      </c>
      <c r="L450" s="5" t="s">
        <v>282</v>
      </c>
      <c r="M450" s="5" t="s">
        <v>282</v>
      </c>
      <c r="N450" s="5" t="s">
        <v>1</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513" ca="1" si="33">IF(SUM(Y450:AR450)&gt;0,1,"")</f>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 ca="1">IF(OR(H450="",VLOOKUP(H$1,Services!$A$1:$B$22,2,0)="Exclude"),"",IF($D450=1,IF(OR(price_limit="",price_limit="No Limit"),IF(H450="Yes",1,2),IF(SUMIFS(WhatIf!$G:$G,WhatIf!$A:$A,H$1,WhatIf!$B:$B,H450)&lt;=price_limit,IF(H450="Yes",1,2),"")),""))</f>
        <v/>
      </c>
      <c r="AX450" s="67" t="str">
        <f ca="1">IF(OR(I450="",VLOOKUP(I$1,Services!$A$1:$B$22,2,0)="Exclude"),"",IF($D450=1,IF(OR(price_limit="",price_limit="No Limit"),IF(I450="Yes",1,2),IF(SUMIFS(WhatIf!$G:$G,WhatIf!$A:$A,I$1,WhatIf!$B:$B,I450)&lt;=price_limit,IF(I450="Yes",1,2),"")),""))</f>
        <v/>
      </c>
      <c r="AY450" s="67" t="str">
        <f ca="1">IF(OR(J450="",VLOOKUP(J$1,Services!$A$1:$B$22,2,0)="Exclude"),"",IF($D450=1,IF(OR(price_limit="",price_limit="No Limit"),IF(J450="Yes",1,2),IF(SUMIFS(WhatIf!$G:$G,WhatIf!$A:$A,J$1,WhatIf!$B:$B,J450)&lt;=price_limit,IF(J450="Yes",1,2),"")),""))</f>
        <v/>
      </c>
      <c r="AZ450" s="67" t="str">
        <f ca="1">IF(OR(K450="",VLOOKUP(K$1,Services!$A$1:$B$22,2,0)="Exclude"),"",IF($D450=1,IF(OR(price_limit="",price_limit="No Limit"),IF(K450="Yes",1,2),IF(SUMIFS(WhatIf!$G:$G,WhatIf!$A:$A,K$1,WhatIf!$B:$B,K450)&lt;=price_limit,IF(K450="Yes",1,2),"")),""))</f>
        <v/>
      </c>
      <c r="BA450" s="67" t="str">
        <f ca="1">IF(OR(L450="",VLOOKUP(L$1,Services!$A$1:$B$22,2,0)="Exclude"),"",IF($D450=1,IF(OR(price_limit="",price_limit="No Limit"),IF(L450="Yes",1,2),IF(SUMIFS(WhatIf!$G:$G,WhatIf!$A:$A,L$1,WhatIf!$B:$B,L450)&lt;=price_limit,IF(L450="Yes",1,2),"")),""))</f>
        <v/>
      </c>
      <c r="BB450" s="67" t="str">
        <f ca="1">IF(OR(M450="",VLOOKUP(M$1,Services!$A$1:$B$22,2,0)="Exclude"),"",IF($D450=1,IF(OR(price_limit="",price_limit="No Limit"),IF(M450="Yes",1,2),IF(SUMIFS(WhatIf!$G:$G,WhatIf!$A:$A,M$1,WhatIf!$B:$B,M450)&lt;=price_limit,IF(M450="Yes",1,2),"")),""))</f>
        <v/>
      </c>
      <c r="BC450" s="67" t="str">
        <f ca="1">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513" si="34">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sheetData>
  <autoFilter ref="A1:BR450" xr:uid="{1997CC9B-E91C-4E41-8839-0952805D9971}">
    <sortState xmlns:xlrd2="http://schemas.microsoft.com/office/spreadsheetml/2017/richdata2" ref="A2:BR450">
      <sortCondition ref="A2:A450"/>
    </sortState>
  </autoFilter>
  <sortState xmlns:xlrd2="http://schemas.microsoft.com/office/spreadsheetml/2017/richdata2" ref="A2:BR450">
    <sortCondition ref="A2:A450"/>
  </sortState>
  <conditionalFormatting sqref="H81:H83 X78 E14:F15 E102:F102 H103:H104 H143:H145 H95 E21:F21 H21 E125:F127 H125 O21:S21 E75:F76 H75:H76 E168:F169 H130:H131 E147:F147 H43 H115 H188:I189 E3:F6 H4:H6 O3:S6 H32:H35 E173:F176 E130:F132 E82:F82 H85:H89 H65:H67 H49 E34:F34 E185 E200:F200 E121:F122 E40 E73 E90 E96 E143:E145 E151:E152 E184:F184 E183 F24:G24 E134 E198:E199 E83:E84 E97:F100 E170 F30:G30 E148 E85:F89 H97:H100 O130:S132 H173:I176 H45:H47 E135:F141 X173:X176 E197:F197 F196 E149:F150 H148:I152 H69:H72 E67:F72 E117:F118 X143:X152 E16 E49:F49 E53:E56 F42:G42 E109 F86:G86 E104:F104 E103 F3:G3 E31:E33 E35:E36 E63:E66 E181:F181 E180 E190:F190 E189 E192:F195 S192:S200 H192:I204 E186:F188 H183:I186 X178:X181 H178:I181 E178:F179 E158 H158:I158 X158 H134:H141 X134:X141 X130:X132 H106:H107 E106:F107 X106:X107 O106:S107 E92:F93 H92:H93 X80:X93 H60:H62 H57 E57:F62 E51:F52 H51:H55 F51:G51 E47 E48:G48 E37:F39 H24:H28 E23:F30 E8:F8 H8 O8:S8 X3:X8 O125:S127 O134:S141 O197:Q200 O95:P95 R95:S95 O75:S76 O92:S93 O158:S158 O143:S145 H154:I155 E154:F155 X154:X155 E110:F115 X109:X115 H109:H113 O109:S115 H37:H38 O173:S176 X10:X12 O10:S12 H10:H12 E10:F12 E119:E120 E123 E41:F46 O51:S73 O192:R196 X95:X104 O161:S165 X161:X165 H161:I165 E161:E165 F174:G175 H117:H123 X117:X128 X21:X49 X51:X73 X75:X76 X183:X190 X192:X200 O81:S90 O102:S104 O117:S123 O154:S155 O178:S181 O183:S190 E167 H167:I169 X167:X170 O167:S170 O23:S49 O96:S100 O147:S152 E17:F19 H15:H19 X14:X19 O14:S19">
    <cfRule type="expression" dxfId="805" priority="2480" stopIfTrue="1">
      <formula>AND(E3="$",OR(#REF!="Yes",#REF!="No"))</formula>
    </cfRule>
    <cfRule type="expression" priority="2481" stopIfTrue="1">
      <formula>E3="$"</formula>
    </cfRule>
    <cfRule type="expression" dxfId="804" priority="2482" stopIfTrue="1">
      <formula>E3&lt;&gt;#REF!</formula>
    </cfRule>
  </conditionalFormatting>
  <conditionalFormatting sqref="E22 E78:F78 E128 E146:F146 E7:F7 E101:F101 F80 H91 H124 H7 H146 H128 H80 H22 I81:I83 G14:G15 G102 I103:I104 I143:I145 G21 G125:G127 I125 O80:S80 O91:S91 O124:S124 O7:S7 O146:S146 O78:S78 O101:S101 G75:G76 I75:I76 G168:G169 I130:I131 G147 I43 I115 O128:S128 H153:I153 G3:G5 I4:I5 I32:I35 G130:G132 G82 I85:I89 I65:I67 I49 G34 G145 G173:G176 F12:G12 F61:G61 G121:G122 F10:G10 G199:G200 G85:G89 G97:G100 F31:G32 I97:I100 I45:I47 O153:Q153 J16:N16 N15 N17 N21 J45:N45 N43:N44 N46 N55 N62 J64:N83 J86:N88 N84:N85 N89:N90 N102:N103 N107 N113 N122 J130:N132 N138 J175:N176 N173:N174 N183 N198 N209 N232:N233 J248:N249 N247 N250 N315 N332 N337 J338:N340 J347:N349 N346 N350 J343:N343 K342:N342 K344:N344 J119:N121 N118 N341 M345:N345 G135:G141 X101 X22 X78 X128 X146 X7 X124 X91 X80 J316:N328 J330:N331 J267:N267 G149:G150 I8 I69:I72 G67:G72 G117:G118 J134:N137 J139:N155 T143:T152 G49 G104 F3:G3 E124:F124 G181 G190 J210:N231 J199:N206 R201:R204 J192:N197 G192:G197 T192:T200 G184:G188 J184:N190 T183:T190 J178:N181 G178:G179 T178:T181 J158:N158 T158 I134:I141 T134:T141 T130:T132 J114:N117 J109:N112 I106:I107 G106:G107 J104:N106 T106:T107 G92:G93 I92:I93 T80:T93 I60:I62 I57 J56:N61 G57:G63 J51:N54 G51:G52 I51:I55 T51:T73 J47:N49 I24:I28 G23:G30 J22:S22 G8 T6:T8 J4:N8 J351:N353 J333:N336 J269:N274 G154:G155 T154:T155 G110:G115 I109:I113 T109:T115 I37:I38 G37:G39 T161:T165 J10:N14 T10:T12 G10:G12 I10:I11 J127:N128 G41:G46 J24:N42 T21:T49 H40:I41 J290:N295 J276:N280 J91:N101 T95:T104 J161:N165 J309:N314 J297:N305 J282:N288 I117:I123 J123:N125 T117:T128 J208:N208 J251:N255 J234:N246 J167:N171 J257:N265 J18:N20 G17:G19 I15:I19 T17:T19">
    <cfRule type="expression" dxfId="803" priority="2472" stopIfTrue="1">
      <formula>AND(E3="$",OR(#REF!="Yes",#REF!="No"))</formula>
    </cfRule>
    <cfRule type="expression" priority="2473" stopIfTrue="1">
      <formula>E3="$"</formula>
    </cfRule>
    <cfRule type="expression" dxfId="802" priority="2474" stopIfTrue="1">
      <formula>E3&lt;&gt;#REF!</formula>
    </cfRule>
  </conditionalFormatting>
  <conditionalFormatting sqref="H101">
    <cfRule type="expression" dxfId="801" priority="2394" stopIfTrue="1">
      <formula>AND(H101="$",OR(#REF!="Yes",#REF!="No"))</formula>
    </cfRule>
    <cfRule type="expression" priority="2395" stopIfTrue="1">
      <formula>H101="$"</formula>
    </cfRule>
    <cfRule type="expression" dxfId="800" priority="2396" stopIfTrue="1">
      <formula>H101&lt;&gt;#REF!</formula>
    </cfRule>
  </conditionalFormatting>
  <conditionalFormatting sqref="E80">
    <cfRule type="expression" dxfId="799" priority="2391" stopIfTrue="1">
      <formula>AND(E80="$",OR(#REF!="Yes",#REF!="No"))</formula>
    </cfRule>
    <cfRule type="expression" priority="2392" stopIfTrue="1">
      <formula>E80="$"</formula>
    </cfRule>
    <cfRule type="expression" dxfId="798" priority="2393" stopIfTrue="1">
      <formula>E80&lt;&gt;#REF!</formula>
    </cfRule>
  </conditionalFormatting>
  <conditionalFormatting sqref="F91">
    <cfRule type="expression" dxfId="797" priority="2388" stopIfTrue="1">
      <formula>AND(F91="$",OR(#REF!="Yes",#REF!="No"))</formula>
    </cfRule>
    <cfRule type="expression" priority="2389" stopIfTrue="1">
      <formula>F91="$"</formula>
    </cfRule>
    <cfRule type="expression" dxfId="796" priority="2390" stopIfTrue="1">
      <formula>F91&lt;&gt;#REF!</formula>
    </cfRule>
  </conditionalFormatting>
  <conditionalFormatting sqref="E116 H116 O116:Q116 S116 X116">
    <cfRule type="expression" dxfId="795" priority="2382" stopIfTrue="1">
      <formula>AND(E116="$",OR(#REF!="Yes",#REF!="No"))</formula>
    </cfRule>
    <cfRule type="expression" priority="2383" stopIfTrue="1">
      <formula>E116="$"</formula>
    </cfRule>
    <cfRule type="expression" dxfId="794" priority="2384" stopIfTrue="1">
      <formula>E116&lt;&gt;#REF!</formula>
    </cfRule>
  </conditionalFormatting>
  <conditionalFormatting sqref="G6">
    <cfRule type="expression" dxfId="793" priority="2379" stopIfTrue="1">
      <formula>AND(G6="$",OR(#REF!="Yes",#REF!="No"))</formula>
    </cfRule>
    <cfRule type="expression" priority="2380" stopIfTrue="1">
      <formula>G6="$"</formula>
    </cfRule>
    <cfRule type="expression" dxfId="792" priority="2381" stopIfTrue="1">
      <formula>G6&lt;&gt;#REF!</formula>
    </cfRule>
  </conditionalFormatting>
  <conditionalFormatting sqref="G146 G7 G101 G124 G78 G80">
    <cfRule type="expression" dxfId="791" priority="2376" stopIfTrue="1">
      <formula>AND(G7="$",OR(#REF!="Yes",#REF!="No"))</formula>
    </cfRule>
    <cfRule type="expression" priority="2377" stopIfTrue="1">
      <formula>G7="$"</formula>
    </cfRule>
    <cfRule type="expression" dxfId="790" priority="2378" stopIfTrue="1">
      <formula>G7&lt;&gt;#REF!</formula>
    </cfRule>
  </conditionalFormatting>
  <conditionalFormatting sqref="G91">
    <cfRule type="expression" dxfId="789" priority="2373" stopIfTrue="1">
      <formula>AND(G91="$",OR(#REF!="Yes",#REF!="No"))</formula>
    </cfRule>
    <cfRule type="expression" priority="2374" stopIfTrue="1">
      <formula>G91="$"</formula>
    </cfRule>
    <cfRule type="expression" dxfId="788" priority="2375" stopIfTrue="1">
      <formula>G91&lt;&gt;#REF!</formula>
    </cfRule>
  </conditionalFormatting>
  <conditionalFormatting sqref="H78">
    <cfRule type="expression" dxfId="787" priority="2364" stopIfTrue="1">
      <formula>AND(H78="$",OR(#REF!="Yes",#REF!="No"))</formula>
    </cfRule>
    <cfRule type="expression" priority="2365" stopIfTrue="1">
      <formula>H78="$"</formula>
    </cfRule>
    <cfRule type="expression" dxfId="786" priority="2366" stopIfTrue="1">
      <formula>H78&lt;&gt;#REF!</formula>
    </cfRule>
  </conditionalFormatting>
  <conditionalFormatting sqref="I6 I95 I21">
    <cfRule type="expression" dxfId="785" priority="2358" stopIfTrue="1">
      <formula>AND(I6="$",OR(#REF!="Yes",#REF!="No"))</formula>
    </cfRule>
    <cfRule type="expression" priority="2359" stopIfTrue="1">
      <formula>I6="$"</formula>
    </cfRule>
    <cfRule type="expression" dxfId="784" priority="2360" stopIfTrue="1">
      <formula>I6&lt;&gt;#REF!</formula>
    </cfRule>
  </conditionalFormatting>
  <conditionalFormatting sqref="I124 I7 I146 I128 I22">
    <cfRule type="expression" dxfId="783" priority="2355" stopIfTrue="1">
      <formula>AND(I7="$",OR(#REF!="Yes",#REF!="No"))</formula>
    </cfRule>
    <cfRule type="expression" priority="2356" stopIfTrue="1">
      <formula>I7="$"</formula>
    </cfRule>
    <cfRule type="expression" dxfId="782" priority="2357" stopIfTrue="1">
      <formula>I7&lt;&gt;#REF!</formula>
    </cfRule>
  </conditionalFormatting>
  <conditionalFormatting sqref="I101">
    <cfRule type="expression" dxfId="781" priority="2349" stopIfTrue="1">
      <formula>AND(I101="$",OR(#REF!="Yes",#REF!="No"))</formula>
    </cfRule>
    <cfRule type="expression" priority="2350" stopIfTrue="1">
      <formula>I101="$"</formula>
    </cfRule>
    <cfRule type="expression" dxfId="780" priority="2351" stopIfTrue="1">
      <formula>I101&lt;&gt;#REF!</formula>
    </cfRule>
  </conditionalFormatting>
  <conditionalFormatting sqref="I116">
    <cfRule type="expression" dxfId="779" priority="2346" stopIfTrue="1">
      <formula>AND(I116="$",OR(#REF!="Yes",#REF!="No"))</formula>
    </cfRule>
    <cfRule type="expression" priority="2347" stopIfTrue="1">
      <formula>I116="$"</formula>
    </cfRule>
    <cfRule type="expression" dxfId="778" priority="2348" stopIfTrue="1">
      <formula>I116&lt;&gt;#REF!</formula>
    </cfRule>
  </conditionalFormatting>
  <conditionalFormatting sqref="I78">
    <cfRule type="expression" dxfId="777" priority="2340" stopIfTrue="1">
      <formula>AND(I78="$",OR(#REF!="Yes",#REF!="No"))</formula>
    </cfRule>
    <cfRule type="expression" priority="2341" stopIfTrue="1">
      <formula>I78="$"</formula>
    </cfRule>
    <cfRule type="expression" dxfId="776" priority="2342" stopIfTrue="1">
      <formula>I78&lt;&gt;#REF!</formula>
    </cfRule>
  </conditionalFormatting>
  <conditionalFormatting sqref="I91">
    <cfRule type="expression" dxfId="775" priority="2286" stopIfTrue="1">
      <formula>AND(I91="$",OR(#REF!="Yes",#REF!="No"))</formula>
    </cfRule>
    <cfRule type="expression" priority="2287" stopIfTrue="1">
      <formula>I91="$"</formula>
    </cfRule>
    <cfRule type="expression" dxfId="774" priority="2288" stopIfTrue="1">
      <formula>I91&lt;&gt;#REF!</formula>
    </cfRule>
  </conditionalFormatting>
  <conditionalFormatting sqref="F161:F163 F165 F167">
    <cfRule type="expression" dxfId="773" priority="2250" stopIfTrue="1">
      <formula>AND(F161="$",OR(#REF!="Yes",#REF!="No"))</formula>
    </cfRule>
    <cfRule type="expression" priority="2251" stopIfTrue="1">
      <formula>F161="$"</formula>
    </cfRule>
    <cfRule type="expression" dxfId="772" priority="2252" stopIfTrue="1">
      <formula>F161&lt;&gt;#REF!</formula>
    </cfRule>
  </conditionalFormatting>
  <conditionalFormatting sqref="G161:G163 G165 G167">
    <cfRule type="expression" dxfId="771" priority="2247" stopIfTrue="1">
      <formula>AND(G161="$",OR(#REF!="Yes",#REF!="No"))</formula>
    </cfRule>
    <cfRule type="expression" priority="2248" stopIfTrue="1">
      <formula>G161="$"</formula>
    </cfRule>
    <cfRule type="expression" dxfId="770" priority="2249" stopIfTrue="1">
      <formula>G161&lt;&gt;#REF!</formula>
    </cfRule>
  </conditionalFormatting>
  <conditionalFormatting sqref="E209 H209 O209:Q209 S209">
    <cfRule type="expression" dxfId="769" priority="2176" stopIfTrue="1">
      <formula>AND(E209="$",OR(#REF!="Yes",#REF!="No"))</formula>
    </cfRule>
    <cfRule type="expression" priority="2177" stopIfTrue="1">
      <formula>E209="$"</formula>
    </cfRule>
    <cfRule type="expression" dxfId="768" priority="2178" stopIfTrue="1">
      <formula>E209&lt;&gt;#REF!</formula>
    </cfRule>
  </conditionalFormatting>
  <conditionalFormatting sqref="I209">
    <cfRule type="expression" dxfId="767" priority="2170" stopIfTrue="1">
      <formula>AND(I209="$",OR(#REF!="Yes",#REF!="No"))</formula>
    </cfRule>
    <cfRule type="expression" priority="2171" stopIfTrue="1">
      <formula>I209="$"</formula>
    </cfRule>
    <cfRule type="expression" dxfId="766" priority="2172" stopIfTrue="1">
      <formula>I209&lt;&gt;#REF!</formula>
    </cfRule>
  </conditionalFormatting>
  <conditionalFormatting sqref="H13 E13:F13 O13:S13 X13">
    <cfRule type="expression" dxfId="765" priority="2157" stopIfTrue="1">
      <formula>AND(E13="$",OR(#REF!="Yes",#REF!="No"))</formula>
    </cfRule>
    <cfRule type="expression" priority="2158" stopIfTrue="1">
      <formula>E13="$"</formula>
    </cfRule>
    <cfRule type="expression" dxfId="764" priority="2159" stopIfTrue="1">
      <formula>E13&lt;&gt;#REF!</formula>
    </cfRule>
  </conditionalFormatting>
  <conditionalFormatting sqref="G13 I13">
    <cfRule type="expression" dxfId="763" priority="2154" stopIfTrue="1">
      <formula>AND(G13="$",OR(#REF!="Yes",#REF!="No"))</formula>
    </cfRule>
    <cfRule type="expression" priority="2155" stopIfTrue="1">
      <formula>G13="$"</formula>
    </cfRule>
    <cfRule type="expression" dxfId="762" priority="2156" stopIfTrue="1">
      <formula>G13&lt;&gt;#REF!</formula>
    </cfRule>
  </conditionalFormatting>
  <conditionalFormatting sqref="E153 S153 X153">
    <cfRule type="expression" dxfId="761" priority="2121" stopIfTrue="1">
      <formula>AND(E153="$",OR(#REF!="Yes",#REF!="No"))</formula>
    </cfRule>
    <cfRule type="expression" priority="2122" stopIfTrue="1">
      <formula>E153="$"</formula>
    </cfRule>
    <cfRule type="expression" dxfId="760" priority="2123" stopIfTrue="1">
      <formula>E153&lt;&gt;#REF!</formula>
    </cfRule>
  </conditionalFormatting>
  <conditionalFormatting sqref="E79:F79 O79:S79">
    <cfRule type="expression" dxfId="759" priority="2096" stopIfTrue="1">
      <formula>AND(E79="$",OR(#REF!="Yes",#REF!="No"))</formula>
    </cfRule>
    <cfRule type="expression" priority="2097" stopIfTrue="1">
      <formula>E79="$"</formula>
    </cfRule>
    <cfRule type="expression" dxfId="758" priority="2098" stopIfTrue="1">
      <formula>E79&lt;&gt;#REF!</formula>
    </cfRule>
  </conditionalFormatting>
  <conditionalFormatting sqref="G79">
    <cfRule type="expression" dxfId="757" priority="2093" stopIfTrue="1">
      <formula>AND(G79="$",OR(#REF!="Yes",#REF!="No"))</formula>
    </cfRule>
    <cfRule type="expression" priority="2094" stopIfTrue="1">
      <formula>G79="$"</formula>
    </cfRule>
    <cfRule type="expression" dxfId="756" priority="2095" stopIfTrue="1">
      <formula>G79&lt;&gt;#REF!</formula>
    </cfRule>
  </conditionalFormatting>
  <conditionalFormatting sqref="H79">
    <cfRule type="expression" dxfId="755" priority="2090" stopIfTrue="1">
      <formula>AND(H79="$",OR(#REF!="Yes",#REF!="No"))</formula>
    </cfRule>
    <cfRule type="expression" priority="2091" stopIfTrue="1">
      <formula>H79="$"</formula>
    </cfRule>
    <cfRule type="expression" dxfId="754" priority="2092" stopIfTrue="1">
      <formula>H79&lt;&gt;#REF!</formula>
    </cfRule>
  </conditionalFormatting>
  <conditionalFormatting sqref="I79">
    <cfRule type="expression" dxfId="753" priority="2087" stopIfTrue="1">
      <formula>AND(I79="$",OR(#REF!="Yes",#REF!="No"))</formula>
    </cfRule>
    <cfRule type="expression" priority="2088" stopIfTrue="1">
      <formula>I79="$"</formula>
    </cfRule>
    <cfRule type="expression" dxfId="752" priority="2089" stopIfTrue="1">
      <formula>I79&lt;&gt;#REF!</formula>
    </cfRule>
  </conditionalFormatting>
  <conditionalFormatting sqref="O142:Q142 E142 H142 S142 X142">
    <cfRule type="expression" dxfId="751" priority="2055" stopIfTrue="1">
      <formula>AND(E142="$",OR(#REF!="Yes",#REF!="No"))</formula>
    </cfRule>
    <cfRule type="expression" priority="2056" stopIfTrue="1">
      <formula>E142="$"</formula>
    </cfRule>
    <cfRule type="expression" dxfId="750" priority="2057" stopIfTrue="1">
      <formula>E142&lt;&gt;#REF!</formula>
    </cfRule>
  </conditionalFormatting>
  <conditionalFormatting sqref="I142">
    <cfRule type="expression" dxfId="749" priority="2052" stopIfTrue="1">
      <formula>AND(I142="$",OR(#REF!="Yes",#REF!="No"))</formula>
    </cfRule>
    <cfRule type="expression" priority="2053" stopIfTrue="1">
      <formula>I142="$"</formula>
    </cfRule>
    <cfRule type="expression" dxfId="748" priority="2054" stopIfTrue="1">
      <formula>I142&lt;&gt;#REF!</formula>
    </cfRule>
  </conditionalFormatting>
  <conditionalFormatting sqref="X77">
    <cfRule type="expression" dxfId="747" priority="2045" stopIfTrue="1">
      <formula>AND(X77="$",OR(#REF!="Yes",#REF!="No"))</formula>
    </cfRule>
    <cfRule type="expression" priority="2046" stopIfTrue="1">
      <formula>X77="$"</formula>
    </cfRule>
    <cfRule type="expression" dxfId="746" priority="2047" stopIfTrue="1">
      <formula>X77&lt;&gt;#REF!</formula>
    </cfRule>
  </conditionalFormatting>
  <conditionalFormatting sqref="E77:F77 O77:S77 X77">
    <cfRule type="expression" dxfId="745" priority="2042" stopIfTrue="1">
      <formula>AND(E77="$",OR(#REF!="Yes",#REF!="No"))</formula>
    </cfRule>
    <cfRule type="expression" priority="2043" stopIfTrue="1">
      <formula>E77="$"</formula>
    </cfRule>
    <cfRule type="expression" dxfId="744" priority="2044" stopIfTrue="1">
      <formula>E77&lt;&gt;#REF!</formula>
    </cfRule>
  </conditionalFormatting>
  <conditionalFormatting sqref="G77">
    <cfRule type="expression" dxfId="743" priority="2039" stopIfTrue="1">
      <formula>AND(G77="$",OR(#REF!="Yes",#REF!="No"))</formula>
    </cfRule>
    <cfRule type="expression" priority="2040" stopIfTrue="1">
      <formula>G77="$"</formula>
    </cfRule>
    <cfRule type="expression" dxfId="742" priority="2041" stopIfTrue="1">
      <formula>G77&lt;&gt;#REF!</formula>
    </cfRule>
  </conditionalFormatting>
  <conditionalFormatting sqref="H77">
    <cfRule type="expression" dxfId="741" priority="2036" stopIfTrue="1">
      <formula>AND(H77="$",OR(#REF!="Yes",#REF!="No"))</formula>
    </cfRule>
    <cfRule type="expression" priority="2037" stopIfTrue="1">
      <formula>H77="$"</formula>
    </cfRule>
    <cfRule type="expression" dxfId="740" priority="2038" stopIfTrue="1">
      <formula>H77&lt;&gt;#REF!</formula>
    </cfRule>
  </conditionalFormatting>
  <conditionalFormatting sqref="I77">
    <cfRule type="expression" dxfId="739" priority="2033" stopIfTrue="1">
      <formula>AND(I77="$",OR(#REF!="Yes",#REF!="No"))</formula>
    </cfRule>
    <cfRule type="expression" priority="2034" stopIfTrue="1">
      <formula>I77="$"</formula>
    </cfRule>
    <cfRule type="expression" dxfId="738" priority="2035" stopIfTrue="1">
      <formula>I77&lt;&gt;#REF!</formula>
    </cfRule>
  </conditionalFormatting>
  <conditionalFormatting sqref="I94">
    <cfRule type="expression" dxfId="737" priority="1989" stopIfTrue="1">
      <formula>AND(I94="$",OR(#REF!="Yes",#REF!="No"))</formula>
    </cfRule>
    <cfRule type="expression" priority="1990" stopIfTrue="1">
      <formula>I94="$"</formula>
    </cfRule>
    <cfRule type="expression" dxfId="736" priority="1991" stopIfTrue="1">
      <formula>I94&lt;&gt;#REF!</formula>
    </cfRule>
  </conditionalFormatting>
  <conditionalFormatting sqref="H94 R94:R96 O94:P94 X94 R94:S94">
    <cfRule type="expression" dxfId="735" priority="1995" stopIfTrue="1">
      <formula>AND(H94="$",OR(#REF!="Yes",#REF!="No"))</formula>
    </cfRule>
    <cfRule type="expression" priority="1996" stopIfTrue="1">
      <formula>H94="$"</formula>
    </cfRule>
    <cfRule type="expression" dxfId="734" priority="1997" stopIfTrue="1">
      <formula>H94&lt;&gt;#REF!</formula>
    </cfRule>
  </conditionalFormatting>
  <conditionalFormatting sqref="Q105">
    <cfRule type="expression" dxfId="733" priority="1966" stopIfTrue="1">
      <formula>AND(Q105="$",OR(#REF!="Yes",#REF!="No"))</formula>
    </cfRule>
    <cfRule type="expression" priority="1967" stopIfTrue="1">
      <formula>Q105="$"</formula>
    </cfRule>
    <cfRule type="expression" dxfId="732" priority="1968" stopIfTrue="1">
      <formula>Q105&lt;&gt;#REF!</formula>
    </cfRule>
  </conditionalFormatting>
  <conditionalFormatting sqref="G105 I105">
    <cfRule type="expression" dxfId="731" priority="1973" stopIfTrue="1">
      <formula>AND(G105="$",OR(#REF!="Yes",#REF!="No"))</formula>
    </cfRule>
    <cfRule type="expression" priority="1974" stopIfTrue="1">
      <formula>G105="$"</formula>
    </cfRule>
    <cfRule type="expression" dxfId="730" priority="1975" stopIfTrue="1">
      <formula>G105&lt;&gt;#REF!</formula>
    </cfRule>
  </conditionalFormatting>
  <conditionalFormatting sqref="E105:F105 H105 O105:P105 R105:S105">
    <cfRule type="expression" dxfId="729" priority="1976" stopIfTrue="1">
      <formula>AND(E105="$",OR(#REF!="Yes",#REF!="No"))</formula>
    </cfRule>
    <cfRule type="expression" priority="1977" stopIfTrue="1">
      <formula>E105="$"</formula>
    </cfRule>
    <cfRule type="expression" dxfId="728" priority="1978" stopIfTrue="1">
      <formula>E105&lt;&gt;#REF!</formula>
    </cfRule>
  </conditionalFormatting>
  <conditionalFormatting sqref="H20 E20 O20:S20 X20">
    <cfRule type="expression" dxfId="727" priority="1953" stopIfTrue="1">
      <formula>AND(E20="$",OR(#REF!="Yes",#REF!="No"))</formula>
    </cfRule>
    <cfRule type="expression" priority="1954" stopIfTrue="1">
      <formula>E20="$"</formula>
    </cfRule>
    <cfRule type="expression" dxfId="726" priority="1955" stopIfTrue="1">
      <formula>E20&lt;&gt;#REF!</formula>
    </cfRule>
  </conditionalFormatting>
  <conditionalFormatting sqref="I20">
    <cfRule type="expression" dxfId="725" priority="1947" stopIfTrue="1">
      <formula>AND(I20="$",OR(#REF!="Yes",#REF!="No"))</formula>
    </cfRule>
    <cfRule type="expression" priority="1948" stopIfTrue="1">
      <formula>I20="$"</formula>
    </cfRule>
    <cfRule type="expression" dxfId="724" priority="1949" stopIfTrue="1">
      <formula>I20&lt;&gt;#REF!</formula>
    </cfRule>
  </conditionalFormatting>
  <conditionalFormatting sqref="R234">
    <cfRule type="expression" dxfId="723" priority="1922" stopIfTrue="1">
      <formula>AND(R234="$",OR(#REF!="Yes",#REF!="No"))</formula>
    </cfRule>
    <cfRule type="expression" priority="1923" stopIfTrue="1">
      <formula>R234="$"</formula>
    </cfRule>
    <cfRule type="expression" dxfId="722" priority="1924" stopIfTrue="1">
      <formula>R234&lt;&gt;#REF!</formula>
    </cfRule>
  </conditionalFormatting>
  <conditionalFormatting sqref="R116">
    <cfRule type="expression" dxfId="721" priority="1928" stopIfTrue="1">
      <formula>AND(R116="$",OR(#REF!="Yes",#REF!="No"))</formula>
    </cfRule>
    <cfRule type="expression" priority="1929" stopIfTrue="1">
      <formula>R116="$"</formula>
    </cfRule>
    <cfRule type="expression" dxfId="720" priority="1930" stopIfTrue="1">
      <formula>R116&lt;&gt;#REF!</formula>
    </cfRule>
  </conditionalFormatting>
  <conditionalFormatting sqref="R255">
    <cfRule type="expression" dxfId="719" priority="1916" stopIfTrue="1">
      <formula>AND(R255="$",OR(#REF!="Yes",#REF!="No"))</formula>
    </cfRule>
    <cfRule type="expression" priority="1917" stopIfTrue="1">
      <formula>R255="$"</formula>
    </cfRule>
    <cfRule type="expression" dxfId="718" priority="1918" stopIfTrue="1">
      <formula>R255&lt;&gt;#REF!</formula>
    </cfRule>
  </conditionalFormatting>
  <conditionalFormatting sqref="R197:R198">
    <cfRule type="expression" dxfId="717" priority="1913" stopIfTrue="1">
      <formula>AND(R197="$",OR(#REF!="Yes",#REF!="No"))</formula>
    </cfRule>
    <cfRule type="expression" priority="1914" stopIfTrue="1">
      <formula>R197="$"</formula>
    </cfRule>
    <cfRule type="expression" dxfId="716" priority="1915" stopIfTrue="1">
      <formula>R197&lt;&gt;#REF!</formula>
    </cfRule>
  </conditionalFormatting>
  <conditionalFormatting sqref="S74 E74:F74 H74 O74:Q74 X74">
    <cfRule type="expression" dxfId="715" priority="1838" stopIfTrue="1">
      <formula>AND(E74="$",OR(#REF!="Yes",#REF!="No"))</formula>
    </cfRule>
    <cfRule type="expression" priority="1839" stopIfTrue="1">
      <formula>E74="$"</formula>
    </cfRule>
    <cfRule type="expression" dxfId="714" priority="1840" stopIfTrue="1">
      <formula>E74&lt;&gt;#REF!</formula>
    </cfRule>
  </conditionalFormatting>
  <conditionalFormatting sqref="G74 I74">
    <cfRule type="expression" dxfId="713" priority="1835" stopIfTrue="1">
      <formula>AND(G74="$",OR(#REF!="Yes",#REF!="No"))</formula>
    </cfRule>
    <cfRule type="expression" priority="1836" stopIfTrue="1">
      <formula>G74="$"</formula>
    </cfRule>
    <cfRule type="expression" dxfId="712" priority="1837" stopIfTrue="1">
      <formula>G74&lt;&gt;#REF!</formula>
    </cfRule>
  </conditionalFormatting>
  <conditionalFormatting sqref="S171 O171:Q171 E171:F171 X171">
    <cfRule type="expression" dxfId="711" priority="1825" stopIfTrue="1">
      <formula>AND(E171="$",OR(#REF!="Yes",#REF!="No"))</formula>
    </cfRule>
    <cfRule type="expression" priority="1826" stopIfTrue="1">
      <formula>E171="$"</formula>
    </cfRule>
    <cfRule type="expression" dxfId="710" priority="1827" stopIfTrue="1">
      <formula>E171&lt;&gt;#REF!</formula>
    </cfRule>
  </conditionalFormatting>
  <conditionalFormatting sqref="G171">
    <cfRule type="expression" dxfId="709" priority="1822" stopIfTrue="1">
      <formula>AND(G171="$",OR(#REF!="Yes",#REF!="No"))</formula>
    </cfRule>
    <cfRule type="expression" priority="1823" stopIfTrue="1">
      <formula>G171="$"</formula>
    </cfRule>
    <cfRule type="expression" dxfId="708" priority="1824" stopIfTrue="1">
      <formula>G171&lt;&gt;#REF!</formula>
    </cfRule>
  </conditionalFormatting>
  <conditionalFormatting sqref="R171">
    <cfRule type="expression" dxfId="707" priority="1799" stopIfTrue="1">
      <formula>AND(R171="$",OR(#REF!="Yes",#REF!="No"))</formula>
    </cfRule>
    <cfRule type="expression" priority="1800" stopIfTrue="1">
      <formula>R171="$"</formula>
    </cfRule>
    <cfRule type="expression" dxfId="706" priority="1801" stopIfTrue="1">
      <formula>R171&lt;&gt;#REF!</formula>
    </cfRule>
  </conditionalFormatting>
  <conditionalFormatting sqref="I80">
    <cfRule type="expression" dxfId="705" priority="1787" stopIfTrue="1">
      <formula>AND(I80="$",OR(#REF!="Yes",#REF!="No"))</formula>
    </cfRule>
    <cfRule type="expression" priority="1788" stopIfTrue="1">
      <formula>I80="$"</formula>
    </cfRule>
    <cfRule type="expression" dxfId="704" priority="1789" stopIfTrue="1">
      <formula>I80&lt;&gt;#REF!</formula>
    </cfRule>
  </conditionalFormatting>
  <conditionalFormatting sqref="H96">
    <cfRule type="expression" dxfId="703" priority="1784" stopIfTrue="1">
      <formula>AND(H96="$",OR(#REF!="Yes",#REF!="No"))</formula>
    </cfRule>
    <cfRule type="expression" priority="1785" stopIfTrue="1">
      <formula>H96="$"</formula>
    </cfRule>
    <cfRule type="expression" dxfId="702" priority="1786" stopIfTrue="1">
      <formula>H96&lt;&gt;#REF!</formula>
    </cfRule>
  </conditionalFormatting>
  <conditionalFormatting sqref="I96">
    <cfRule type="expression" dxfId="701" priority="1781" stopIfTrue="1">
      <formula>AND(I96="$",OR(#REF!="Yes",#REF!="No"))</formula>
    </cfRule>
    <cfRule type="expression" priority="1782" stopIfTrue="1">
      <formula>I96="$"</formula>
    </cfRule>
    <cfRule type="expression" dxfId="700" priority="1783" stopIfTrue="1">
      <formula>I96&lt;&gt;#REF!</formula>
    </cfRule>
  </conditionalFormatting>
  <conditionalFormatting sqref="H249">
    <cfRule type="expression" dxfId="699" priority="1766" stopIfTrue="1">
      <formula>AND(H249="$",OR(#REF!="Yes",#REF!="No"))</formula>
    </cfRule>
    <cfRule type="expression" priority="1767" stopIfTrue="1">
      <formula>H249="$"</formula>
    </cfRule>
    <cfRule type="expression" dxfId="698" priority="1768" stopIfTrue="1">
      <formula>H249&lt;&gt;#REF!</formula>
    </cfRule>
  </conditionalFormatting>
  <conditionalFormatting sqref="I249">
    <cfRule type="expression" dxfId="697" priority="1763" stopIfTrue="1">
      <formula>AND(I249="$",OR(#REF!="Yes",#REF!="No"))</formula>
    </cfRule>
    <cfRule type="expression" priority="1764" stopIfTrue="1">
      <formula>I249="$"</formula>
    </cfRule>
    <cfRule type="expression" dxfId="696" priority="1765" stopIfTrue="1">
      <formula>I249&lt;&gt;#REF!</formula>
    </cfRule>
  </conditionalFormatting>
  <conditionalFormatting sqref="I12">
    <cfRule type="expression" dxfId="695" priority="1760" stopIfTrue="1">
      <formula>AND(I12="$",OR(#REF!="Yes",#REF!="No"))</formula>
    </cfRule>
    <cfRule type="expression" priority="1761" stopIfTrue="1">
      <formula>I12="$"</formula>
    </cfRule>
    <cfRule type="expression" dxfId="694" priority="1762" stopIfTrue="1">
      <formula>I12&lt;&gt;#REF!</formula>
    </cfRule>
  </conditionalFormatting>
  <conditionalFormatting sqref="H14">
    <cfRule type="expression" dxfId="693" priority="1757" stopIfTrue="1">
      <formula>AND(H14="$",OR(#REF!="Yes",#REF!="No"))</formula>
    </cfRule>
    <cfRule type="expression" priority="1758" stopIfTrue="1">
      <formula>H14="$"</formula>
    </cfRule>
    <cfRule type="expression" dxfId="692" priority="1759" stopIfTrue="1">
      <formula>H14&lt;&gt;#REF!</formula>
    </cfRule>
  </conditionalFormatting>
  <conditionalFormatting sqref="I14">
    <cfRule type="expression" dxfId="691" priority="1754" stopIfTrue="1">
      <formula>AND(I14="$",OR(#REF!="Yes",#REF!="No"))</formula>
    </cfRule>
    <cfRule type="expression" priority="1755" stopIfTrue="1">
      <formula>I14="$"</formula>
    </cfRule>
    <cfRule type="expression" dxfId="690" priority="1756" stopIfTrue="1">
      <formula>I14&lt;&gt;#REF!</formula>
    </cfRule>
  </conditionalFormatting>
  <conditionalFormatting sqref="H30">
    <cfRule type="expression" dxfId="689" priority="1739" stopIfTrue="1">
      <formula>AND(H30="$",OR(#REF!="Yes",#REF!="No"))</formula>
    </cfRule>
    <cfRule type="expression" priority="1740" stopIfTrue="1">
      <formula>H30="$"</formula>
    </cfRule>
    <cfRule type="expression" dxfId="688" priority="1741" stopIfTrue="1">
      <formula>H30&lt;&gt;#REF!</formula>
    </cfRule>
  </conditionalFormatting>
  <conditionalFormatting sqref="I30">
    <cfRule type="expression" dxfId="687" priority="1736" stopIfTrue="1">
      <formula>AND(I30="$",OR(#REF!="Yes",#REF!="No"))</formula>
    </cfRule>
    <cfRule type="expression" priority="1737" stopIfTrue="1">
      <formula>I30="$"</formula>
    </cfRule>
    <cfRule type="expression" dxfId="686" priority="1738" stopIfTrue="1">
      <formula>I30&lt;&gt;#REF!</formula>
    </cfRule>
  </conditionalFormatting>
  <conditionalFormatting sqref="H29">
    <cfRule type="expression" dxfId="685" priority="1733" stopIfTrue="1">
      <formula>AND(H29="$",OR(#REF!="Yes",#REF!="No"))</formula>
    </cfRule>
    <cfRule type="expression" priority="1734" stopIfTrue="1">
      <formula>H29="$"</formula>
    </cfRule>
    <cfRule type="expression" dxfId="684" priority="1735" stopIfTrue="1">
      <formula>H29&lt;&gt;#REF!</formula>
    </cfRule>
  </conditionalFormatting>
  <conditionalFormatting sqref="I29">
    <cfRule type="expression" dxfId="683" priority="1730" stopIfTrue="1">
      <formula>AND(I29="$",OR(#REF!="Yes",#REF!="No"))</formula>
    </cfRule>
    <cfRule type="expression" priority="1731" stopIfTrue="1">
      <formula>I29="$"</formula>
    </cfRule>
    <cfRule type="expression" dxfId="682" priority="1732" stopIfTrue="1">
      <formula>I29&lt;&gt;#REF!</formula>
    </cfRule>
  </conditionalFormatting>
  <conditionalFormatting sqref="H36">
    <cfRule type="expression" dxfId="681" priority="1727" stopIfTrue="1">
      <formula>AND(H36="$",OR(#REF!="Yes",#REF!="No"))</formula>
    </cfRule>
    <cfRule type="expression" priority="1728" stopIfTrue="1">
      <formula>H36="$"</formula>
    </cfRule>
    <cfRule type="expression" dxfId="680" priority="1729" stopIfTrue="1">
      <formula>H36&lt;&gt;#REF!</formula>
    </cfRule>
  </conditionalFormatting>
  <conditionalFormatting sqref="I36">
    <cfRule type="expression" dxfId="679" priority="1724" stopIfTrue="1">
      <formula>AND(I36="$",OR(#REF!="Yes",#REF!="No"))</formula>
    </cfRule>
    <cfRule type="expression" priority="1725" stopIfTrue="1">
      <formula>I36="$"</formula>
    </cfRule>
    <cfRule type="expression" dxfId="678" priority="1726" stopIfTrue="1">
      <formula>I36&lt;&gt;#REF!</formula>
    </cfRule>
  </conditionalFormatting>
  <conditionalFormatting sqref="H39">
    <cfRule type="expression" dxfId="677" priority="1721" stopIfTrue="1">
      <formula>AND(H39="$",OR(#REF!="Yes",#REF!="No"))</formula>
    </cfRule>
    <cfRule type="expression" priority="1722" stopIfTrue="1">
      <formula>H39="$"</formula>
    </cfRule>
    <cfRule type="expression" dxfId="676" priority="1723" stopIfTrue="1">
      <formula>H39&lt;&gt;#REF!</formula>
    </cfRule>
  </conditionalFormatting>
  <conditionalFormatting sqref="I39">
    <cfRule type="expression" dxfId="675" priority="1718" stopIfTrue="1">
      <formula>AND(I39="$",OR(#REF!="Yes",#REF!="No"))</formula>
    </cfRule>
    <cfRule type="expression" priority="1719" stopIfTrue="1">
      <formula>I39="$"</formula>
    </cfRule>
    <cfRule type="expression" dxfId="674" priority="1720" stopIfTrue="1">
      <formula>I39&lt;&gt;#REF!</formula>
    </cfRule>
  </conditionalFormatting>
  <conditionalFormatting sqref="H48 H42">
    <cfRule type="expression" dxfId="673" priority="1709" stopIfTrue="1">
      <formula>AND(H42="$",OR(#REF!="Yes",#REF!="No"))</formula>
    </cfRule>
    <cfRule type="expression" priority="1710" stopIfTrue="1">
      <formula>H42="$"</formula>
    </cfRule>
    <cfRule type="expression" dxfId="672" priority="1711" stopIfTrue="1">
      <formula>H42&lt;&gt;#REF!</formula>
    </cfRule>
  </conditionalFormatting>
  <conditionalFormatting sqref="I48 I42">
    <cfRule type="expression" dxfId="671" priority="1706" stopIfTrue="1">
      <formula>AND(I42="$",OR(#REF!="Yes",#REF!="No"))</formula>
    </cfRule>
    <cfRule type="expression" priority="1707" stopIfTrue="1">
      <formula>I42="$"</formula>
    </cfRule>
    <cfRule type="expression" dxfId="670" priority="1708" stopIfTrue="1">
      <formula>I42&lt;&gt;#REF!</formula>
    </cfRule>
  </conditionalFormatting>
  <conditionalFormatting sqref="H59 H56">
    <cfRule type="expression" dxfId="669" priority="1703" stopIfTrue="1">
      <formula>AND(H56="$",OR(#REF!="Yes",#REF!="No"))</formula>
    </cfRule>
    <cfRule type="expression" priority="1704" stopIfTrue="1">
      <formula>H56="$"</formula>
    </cfRule>
    <cfRule type="expression" dxfId="668" priority="1705" stopIfTrue="1">
      <formula>H56&lt;&gt;#REF!</formula>
    </cfRule>
  </conditionalFormatting>
  <conditionalFormatting sqref="I59 I56">
    <cfRule type="expression" dxfId="667" priority="1700" stopIfTrue="1">
      <formula>AND(I56="$",OR(#REF!="Yes",#REF!="No"))</formula>
    </cfRule>
    <cfRule type="expression" priority="1701" stopIfTrue="1">
      <formula>I56="$"</formula>
    </cfRule>
    <cfRule type="expression" dxfId="666" priority="1702" stopIfTrue="1">
      <formula>I56&lt;&gt;#REF!</formula>
    </cfRule>
  </conditionalFormatting>
  <conditionalFormatting sqref="H63:H64">
    <cfRule type="expression" dxfId="665" priority="1697" stopIfTrue="1">
      <formula>AND(H63="$",OR(#REF!="Yes",#REF!="No"))</formula>
    </cfRule>
    <cfRule type="expression" priority="1698" stopIfTrue="1">
      <formula>H63="$"</formula>
    </cfRule>
    <cfRule type="expression" dxfId="664" priority="1699" stopIfTrue="1">
      <formula>H63&lt;&gt;#REF!</formula>
    </cfRule>
  </conditionalFormatting>
  <conditionalFormatting sqref="I63:I64">
    <cfRule type="expression" dxfId="663" priority="1694" stopIfTrue="1">
      <formula>AND(I63="$",OR(#REF!="Yes",#REF!="No"))</formula>
    </cfRule>
    <cfRule type="expression" priority="1695" stopIfTrue="1">
      <formula>I63="$"</formula>
    </cfRule>
    <cfRule type="expression" dxfId="662" priority="1696" stopIfTrue="1">
      <formula>I63&lt;&gt;#REF!</formula>
    </cfRule>
  </conditionalFormatting>
  <conditionalFormatting sqref="H68">
    <cfRule type="expression" dxfId="661" priority="1691" stopIfTrue="1">
      <formula>AND(H68="$",OR(#REF!="Yes",#REF!="No"))</formula>
    </cfRule>
    <cfRule type="expression" priority="1692" stopIfTrue="1">
      <formula>H68="$"</formula>
    </cfRule>
    <cfRule type="expression" dxfId="660" priority="1693" stopIfTrue="1">
      <formula>H68&lt;&gt;#REF!</formula>
    </cfRule>
  </conditionalFormatting>
  <conditionalFormatting sqref="I68">
    <cfRule type="expression" dxfId="659" priority="1688" stopIfTrue="1">
      <formula>AND(I68="$",OR(#REF!="Yes",#REF!="No"))</formula>
    </cfRule>
    <cfRule type="expression" priority="1689" stopIfTrue="1">
      <formula>I68="$"</formula>
    </cfRule>
    <cfRule type="expression" dxfId="658" priority="1690" stopIfTrue="1">
      <formula>I68&lt;&gt;#REF!</formula>
    </cfRule>
  </conditionalFormatting>
  <conditionalFormatting sqref="H73">
    <cfRule type="expression" dxfId="657" priority="1685" stopIfTrue="1">
      <formula>AND(H73="$",OR(#REF!="Yes",#REF!="No"))</formula>
    </cfRule>
    <cfRule type="expression" priority="1686" stopIfTrue="1">
      <formula>H73="$"</formula>
    </cfRule>
    <cfRule type="expression" dxfId="656" priority="1687" stopIfTrue="1">
      <formula>H73&lt;&gt;#REF!</formula>
    </cfRule>
  </conditionalFormatting>
  <conditionalFormatting sqref="I73">
    <cfRule type="expression" dxfId="655" priority="1682" stopIfTrue="1">
      <formula>AND(I73="$",OR(#REF!="Yes",#REF!="No"))</formula>
    </cfRule>
    <cfRule type="expression" priority="1683" stopIfTrue="1">
      <formula>I73="$"</formula>
    </cfRule>
    <cfRule type="expression" dxfId="654" priority="1684" stopIfTrue="1">
      <formula>I73&lt;&gt;#REF!</formula>
    </cfRule>
  </conditionalFormatting>
  <conditionalFormatting sqref="H90">
    <cfRule type="expression" dxfId="653" priority="1679" stopIfTrue="1">
      <formula>AND(H90="$",OR(#REF!="Yes",#REF!="No"))</formula>
    </cfRule>
    <cfRule type="expression" priority="1680" stopIfTrue="1">
      <formula>H90="$"</formula>
    </cfRule>
    <cfRule type="expression" dxfId="652" priority="1681" stopIfTrue="1">
      <formula>H90&lt;&gt;#REF!</formula>
    </cfRule>
  </conditionalFormatting>
  <conditionalFormatting sqref="I90">
    <cfRule type="expression" dxfId="651" priority="1676" stopIfTrue="1">
      <formula>AND(I90="$",OR(#REF!="Yes",#REF!="No"))</formula>
    </cfRule>
    <cfRule type="expression" priority="1677" stopIfTrue="1">
      <formula>I90="$"</formula>
    </cfRule>
    <cfRule type="expression" dxfId="650" priority="1678" stopIfTrue="1">
      <formula>I90&lt;&gt;#REF!</formula>
    </cfRule>
  </conditionalFormatting>
  <conditionalFormatting sqref="H102">
    <cfRule type="expression" dxfId="649" priority="1673" stopIfTrue="1">
      <formula>AND(H102="$",OR(#REF!="Yes",#REF!="No"))</formula>
    </cfRule>
    <cfRule type="expression" priority="1674" stopIfTrue="1">
      <formula>H102="$"</formula>
    </cfRule>
    <cfRule type="expression" dxfId="648" priority="1675" stopIfTrue="1">
      <formula>H102&lt;&gt;#REF!</formula>
    </cfRule>
  </conditionalFormatting>
  <conditionalFormatting sqref="I102">
    <cfRule type="expression" dxfId="647" priority="1670" stopIfTrue="1">
      <formula>AND(I102="$",OR(#REF!="Yes",#REF!="No"))</formula>
    </cfRule>
    <cfRule type="expression" priority="1671" stopIfTrue="1">
      <formula>I102="$"</formula>
    </cfRule>
    <cfRule type="expression" dxfId="646" priority="1672" stopIfTrue="1">
      <formula>I102&lt;&gt;#REF!</formula>
    </cfRule>
  </conditionalFormatting>
  <conditionalFormatting sqref="H114">
    <cfRule type="expression" dxfId="645" priority="1667" stopIfTrue="1">
      <formula>AND(H114="$",OR(#REF!="Yes",#REF!="No"))</formula>
    </cfRule>
    <cfRule type="expression" priority="1668" stopIfTrue="1">
      <formula>H114="$"</formula>
    </cfRule>
    <cfRule type="expression" dxfId="644" priority="1669" stopIfTrue="1">
      <formula>H114&lt;&gt;#REF!</formula>
    </cfRule>
  </conditionalFormatting>
  <conditionalFormatting sqref="I114">
    <cfRule type="expression" dxfId="643" priority="1664" stopIfTrue="1">
      <formula>AND(I114="$",OR(#REF!="Yes",#REF!="No"))</formula>
    </cfRule>
    <cfRule type="expression" priority="1665" stopIfTrue="1">
      <formula>I114="$"</formula>
    </cfRule>
    <cfRule type="expression" dxfId="642" priority="1666" stopIfTrue="1">
      <formula>I114&lt;&gt;#REF!</formula>
    </cfRule>
  </conditionalFormatting>
  <conditionalFormatting sqref="H127">
    <cfRule type="expression" dxfId="641" priority="1655" stopIfTrue="1">
      <formula>AND(H127="$",OR(#REF!="Yes",#REF!="No"))</formula>
    </cfRule>
    <cfRule type="expression" priority="1656" stopIfTrue="1">
      <formula>H127="$"</formula>
    </cfRule>
    <cfRule type="expression" dxfId="640" priority="1657" stopIfTrue="1">
      <formula>H127&lt;&gt;#REF!</formula>
    </cfRule>
  </conditionalFormatting>
  <conditionalFormatting sqref="I127">
    <cfRule type="expression" dxfId="639" priority="1652" stopIfTrue="1">
      <formula>AND(I127="$",OR(#REF!="Yes",#REF!="No"))</formula>
    </cfRule>
    <cfRule type="expression" priority="1653" stopIfTrue="1">
      <formula>I127="$"</formula>
    </cfRule>
    <cfRule type="expression" dxfId="638" priority="1654" stopIfTrue="1">
      <formula>I127&lt;&gt;#REF!</formula>
    </cfRule>
  </conditionalFormatting>
  <conditionalFormatting sqref="H132">
    <cfRule type="expression" dxfId="637" priority="1649" stopIfTrue="1">
      <formula>AND(H132="$",OR(#REF!="Yes",#REF!="No"))</formula>
    </cfRule>
    <cfRule type="expression" priority="1650" stopIfTrue="1">
      <formula>H132="$"</formula>
    </cfRule>
    <cfRule type="expression" dxfId="636" priority="1651" stopIfTrue="1">
      <formula>H132&lt;&gt;#REF!</formula>
    </cfRule>
  </conditionalFormatting>
  <conditionalFormatting sqref="I132">
    <cfRule type="expression" dxfId="635" priority="1646" stopIfTrue="1">
      <formula>AND(I132="$",OR(#REF!="Yes",#REF!="No"))</formula>
    </cfRule>
    <cfRule type="expression" priority="1647" stopIfTrue="1">
      <formula>I132="$"</formula>
    </cfRule>
    <cfRule type="expression" dxfId="634" priority="1648" stopIfTrue="1">
      <formula>I132&lt;&gt;#REF!</formula>
    </cfRule>
  </conditionalFormatting>
  <conditionalFormatting sqref="H3">
    <cfRule type="expression" dxfId="633" priority="1643" stopIfTrue="1">
      <formula>AND(H3="$",OR(#REF!="Yes",#REF!="No"))</formula>
    </cfRule>
    <cfRule type="expression" priority="1644" stopIfTrue="1">
      <formula>H3="$"</formula>
    </cfRule>
    <cfRule type="expression" dxfId="632" priority="1645" stopIfTrue="1">
      <formula>H3&lt;&gt;#REF!</formula>
    </cfRule>
  </conditionalFormatting>
  <conditionalFormatting sqref="I3">
    <cfRule type="expression" dxfId="631" priority="1640" stopIfTrue="1">
      <formula>AND(I3="$",OR(#REF!="Yes",#REF!="No"))</formula>
    </cfRule>
    <cfRule type="expression" priority="1641" stopIfTrue="1">
      <formula>I3="$"</formula>
    </cfRule>
    <cfRule type="expression" dxfId="630" priority="1642" stopIfTrue="1">
      <formula>I3&lt;&gt;#REF!</formula>
    </cfRule>
  </conditionalFormatting>
  <conditionalFormatting sqref="H147">
    <cfRule type="expression" dxfId="629" priority="1637" stopIfTrue="1">
      <formula>AND(H147="$",OR(#REF!="Yes",#REF!="No"))</formula>
    </cfRule>
    <cfRule type="expression" priority="1638" stopIfTrue="1">
      <formula>H147="$"</formula>
    </cfRule>
    <cfRule type="expression" dxfId="628" priority="1639" stopIfTrue="1">
      <formula>H147&lt;&gt;#REF!</formula>
    </cfRule>
  </conditionalFormatting>
  <conditionalFormatting sqref="I147">
    <cfRule type="expression" dxfId="627" priority="1634" stopIfTrue="1">
      <formula>AND(I147="$",OR(#REF!="Yes",#REF!="No"))</formula>
    </cfRule>
    <cfRule type="expression" priority="1635" stopIfTrue="1">
      <formula>I147="$"</formula>
    </cfRule>
    <cfRule type="expression" dxfId="626" priority="1636" stopIfTrue="1">
      <formula>I147&lt;&gt;#REF!</formula>
    </cfRule>
  </conditionalFormatting>
  <conditionalFormatting sqref="H187 H170:H171">
    <cfRule type="expression" dxfId="625" priority="1631" stopIfTrue="1">
      <formula>AND(H170="$",OR(#REF!="Yes",#REF!="No"))</formula>
    </cfRule>
    <cfRule type="expression" priority="1632" stopIfTrue="1">
      <formula>H170="$"</formula>
    </cfRule>
    <cfRule type="expression" dxfId="624" priority="1633" stopIfTrue="1">
      <formula>H170&lt;&gt;#REF!</formula>
    </cfRule>
  </conditionalFormatting>
  <conditionalFormatting sqref="I187 I170:I171">
    <cfRule type="expression" dxfId="623" priority="1628" stopIfTrue="1">
      <formula>AND(I170="$",OR(#REF!="Yes",#REF!="No"))</formula>
    </cfRule>
    <cfRule type="expression" priority="1629" stopIfTrue="1">
      <formula>I170="$"</formula>
    </cfRule>
    <cfRule type="expression" dxfId="622" priority="1630" stopIfTrue="1">
      <formula>I170&lt;&gt;#REF!</formula>
    </cfRule>
  </conditionalFormatting>
  <conditionalFormatting sqref="H190">
    <cfRule type="expression" dxfId="621" priority="1625" stopIfTrue="1">
      <formula>AND(H190="$",OR(#REF!="Yes",#REF!="No"))</formula>
    </cfRule>
    <cfRule type="expression" priority="1626" stopIfTrue="1">
      <formula>H190="$"</formula>
    </cfRule>
    <cfRule type="expression" dxfId="620" priority="1627" stopIfTrue="1">
      <formula>H190&lt;&gt;#REF!</formula>
    </cfRule>
  </conditionalFormatting>
  <conditionalFormatting sqref="I190">
    <cfRule type="expression" dxfId="619" priority="1622" stopIfTrue="1">
      <formula>AND(I190="$",OR(#REF!="Yes",#REF!="No"))</formula>
    </cfRule>
    <cfRule type="expression" priority="1623" stopIfTrue="1">
      <formula>I190="$"</formula>
    </cfRule>
    <cfRule type="expression" dxfId="618" priority="1624" stopIfTrue="1">
      <formula>I190&lt;&gt;#REF!</formula>
    </cfRule>
  </conditionalFormatting>
  <conditionalFormatting sqref="H232">
    <cfRule type="expression" dxfId="617" priority="1613" stopIfTrue="1">
      <formula>AND(H232="$",OR(#REF!="Yes",#REF!="No"))</formula>
    </cfRule>
    <cfRule type="expression" priority="1614" stopIfTrue="1">
      <formula>H232="$"</formula>
    </cfRule>
    <cfRule type="expression" dxfId="616" priority="1615" stopIfTrue="1">
      <formula>H232&lt;&gt;#REF!</formula>
    </cfRule>
  </conditionalFormatting>
  <conditionalFormatting sqref="I232">
    <cfRule type="expression" dxfId="615" priority="1610" stopIfTrue="1">
      <formula>AND(I232="$",OR(#REF!="Yes",#REF!="No"))</formula>
    </cfRule>
    <cfRule type="expression" priority="1611" stopIfTrue="1">
      <formula>I232="$"</formula>
    </cfRule>
    <cfRule type="expression" dxfId="614" priority="1612" stopIfTrue="1">
      <formula>I232&lt;&gt;#REF!</formula>
    </cfRule>
  </conditionalFormatting>
  <conditionalFormatting sqref="H233">
    <cfRule type="expression" dxfId="613" priority="1607" stopIfTrue="1">
      <formula>AND(H233="$",OR(#REF!="Yes",#REF!="No"))</formula>
    </cfRule>
    <cfRule type="expression" priority="1608" stopIfTrue="1">
      <formula>H233="$"</formula>
    </cfRule>
    <cfRule type="expression" dxfId="612" priority="1609" stopIfTrue="1">
      <formula>H233&lt;&gt;#REF!</formula>
    </cfRule>
  </conditionalFormatting>
  <conditionalFormatting sqref="I233">
    <cfRule type="expression" dxfId="611" priority="1604" stopIfTrue="1">
      <formula>AND(I233="$",OR(#REF!="Yes",#REF!="No"))</formula>
    </cfRule>
    <cfRule type="expression" priority="1605" stopIfTrue="1">
      <formula>I233="$"</formula>
    </cfRule>
    <cfRule type="expression" dxfId="610" priority="1606" stopIfTrue="1">
      <formula>I233&lt;&gt;#REF!</formula>
    </cfRule>
  </conditionalFormatting>
  <conditionalFormatting sqref="H240">
    <cfRule type="expression" dxfId="609" priority="1601" stopIfTrue="1">
      <formula>AND(H240="$",OR(#REF!="Yes",#REF!="No"))</formula>
    </cfRule>
    <cfRule type="expression" priority="1602" stopIfTrue="1">
      <formula>H240="$"</formula>
    </cfRule>
    <cfRule type="expression" dxfId="608" priority="1603" stopIfTrue="1">
      <formula>H240&lt;&gt;#REF!</formula>
    </cfRule>
  </conditionalFormatting>
  <conditionalFormatting sqref="I240">
    <cfRule type="expression" dxfId="607" priority="1598" stopIfTrue="1">
      <formula>AND(I240="$",OR(#REF!="Yes",#REF!="No"))</formula>
    </cfRule>
    <cfRule type="expression" priority="1599" stopIfTrue="1">
      <formula>I240="$"</formula>
    </cfRule>
    <cfRule type="expression" dxfId="606" priority="1600" stopIfTrue="1">
      <formula>I240&lt;&gt;#REF!</formula>
    </cfRule>
  </conditionalFormatting>
  <conditionalFormatting sqref="H243">
    <cfRule type="expression" dxfId="605" priority="1595" stopIfTrue="1">
      <formula>AND(H243="$",OR(#REF!="Yes",#REF!="No"))</formula>
    </cfRule>
    <cfRule type="expression" priority="1596" stopIfTrue="1">
      <formula>H243="$"</formula>
    </cfRule>
    <cfRule type="expression" dxfId="604" priority="1597" stopIfTrue="1">
      <formula>H243&lt;&gt;#REF!</formula>
    </cfRule>
  </conditionalFormatting>
  <conditionalFormatting sqref="I243">
    <cfRule type="expression" dxfId="603" priority="1592" stopIfTrue="1">
      <formula>AND(I243="$",OR(#REF!="Yes",#REF!="No"))</formula>
    </cfRule>
    <cfRule type="expression" priority="1593" stopIfTrue="1">
      <formula>I243="$"</formula>
    </cfRule>
    <cfRule type="expression" dxfId="602" priority="1594" stopIfTrue="1">
      <formula>I243&lt;&gt;#REF!</formula>
    </cfRule>
  </conditionalFormatting>
  <conditionalFormatting sqref="H245">
    <cfRule type="expression" dxfId="601" priority="1589" stopIfTrue="1">
      <formula>AND(H245="$",OR(#REF!="Yes",#REF!="No"))</formula>
    </cfRule>
    <cfRule type="expression" priority="1590" stopIfTrue="1">
      <formula>H245="$"</formula>
    </cfRule>
    <cfRule type="expression" dxfId="600" priority="1591" stopIfTrue="1">
      <formula>H245&lt;&gt;#REF!</formula>
    </cfRule>
  </conditionalFormatting>
  <conditionalFormatting sqref="I245">
    <cfRule type="expression" dxfId="599" priority="1586" stopIfTrue="1">
      <formula>AND(I245="$",OR(#REF!="Yes",#REF!="No"))</formula>
    </cfRule>
    <cfRule type="expression" priority="1587" stopIfTrue="1">
      <formula>I245="$"</formula>
    </cfRule>
    <cfRule type="expression" dxfId="598" priority="1588" stopIfTrue="1">
      <formula>I245&lt;&gt;#REF!</formula>
    </cfRule>
  </conditionalFormatting>
  <conditionalFormatting sqref="H247">
    <cfRule type="expression" dxfId="597" priority="1583" stopIfTrue="1">
      <formula>AND(H247="$",OR(#REF!="Yes",#REF!="No"))</formula>
    </cfRule>
    <cfRule type="expression" priority="1584" stopIfTrue="1">
      <formula>H247="$"</formula>
    </cfRule>
    <cfRule type="expression" dxfId="596" priority="1585" stopIfTrue="1">
      <formula>H247&lt;&gt;#REF!</formula>
    </cfRule>
  </conditionalFormatting>
  <conditionalFormatting sqref="I247">
    <cfRule type="expression" dxfId="595" priority="1580" stopIfTrue="1">
      <formula>AND(I247="$",OR(#REF!="Yes",#REF!="No"))</formula>
    </cfRule>
    <cfRule type="expression" priority="1581" stopIfTrue="1">
      <formula>I247="$"</formula>
    </cfRule>
    <cfRule type="expression" dxfId="594" priority="1582" stopIfTrue="1">
      <formula>I247&lt;&gt;#REF!</formula>
    </cfRule>
  </conditionalFormatting>
  <conditionalFormatting sqref="H253 H250">
    <cfRule type="expression" dxfId="593" priority="1577" stopIfTrue="1">
      <formula>AND(H250="$",OR(#REF!="Yes",#REF!="No"))</formula>
    </cfRule>
    <cfRule type="expression" priority="1578" stopIfTrue="1">
      <formula>H250="$"</formula>
    </cfRule>
    <cfRule type="expression" dxfId="592" priority="1579" stopIfTrue="1">
      <formula>H250&lt;&gt;#REF!</formula>
    </cfRule>
  </conditionalFormatting>
  <conditionalFormatting sqref="I253 I250">
    <cfRule type="expression" dxfId="591" priority="1574" stopIfTrue="1">
      <formula>AND(I250="$",OR(#REF!="Yes",#REF!="No"))</formula>
    </cfRule>
    <cfRule type="expression" priority="1575" stopIfTrue="1">
      <formula>I250="$"</formula>
    </cfRule>
    <cfRule type="expression" dxfId="590" priority="1576" stopIfTrue="1">
      <formula>I250&lt;&gt;#REF!</formula>
    </cfRule>
  </conditionalFormatting>
  <conditionalFormatting sqref="H257">
    <cfRule type="expression" dxfId="589" priority="1565" stopIfTrue="1">
      <formula>AND(H257="$",OR(#REF!="Yes",#REF!="No"))</formula>
    </cfRule>
    <cfRule type="expression" priority="1566" stopIfTrue="1">
      <formula>H257="$"</formula>
    </cfRule>
    <cfRule type="expression" dxfId="588" priority="1567" stopIfTrue="1">
      <formula>H257&lt;&gt;#REF!</formula>
    </cfRule>
  </conditionalFormatting>
  <conditionalFormatting sqref="I257">
    <cfRule type="expression" dxfId="587" priority="1562" stopIfTrue="1">
      <formula>AND(I257="$",OR(#REF!="Yes",#REF!="No"))</formula>
    </cfRule>
    <cfRule type="expression" priority="1563" stopIfTrue="1">
      <formula>I257="$"</formula>
    </cfRule>
    <cfRule type="expression" dxfId="586" priority="1564" stopIfTrue="1">
      <formula>I257&lt;&gt;#REF!</formula>
    </cfRule>
  </conditionalFormatting>
  <conditionalFormatting sqref="H258">
    <cfRule type="expression" dxfId="585" priority="1559" stopIfTrue="1">
      <formula>AND(H258="$",OR(#REF!="Yes",#REF!="No"))</formula>
    </cfRule>
    <cfRule type="expression" priority="1560" stopIfTrue="1">
      <formula>H258="$"</formula>
    </cfRule>
    <cfRule type="expression" dxfId="584" priority="1561" stopIfTrue="1">
      <formula>H258&lt;&gt;#REF!</formula>
    </cfRule>
  </conditionalFormatting>
  <conditionalFormatting sqref="I258">
    <cfRule type="expression" dxfId="583" priority="1556" stopIfTrue="1">
      <formula>AND(I258="$",OR(#REF!="Yes",#REF!="No"))</formula>
    </cfRule>
    <cfRule type="expression" priority="1557" stopIfTrue="1">
      <formula>I258="$"</formula>
    </cfRule>
    <cfRule type="expression" dxfId="582" priority="1558" stopIfTrue="1">
      <formula>I258&lt;&gt;#REF!</formula>
    </cfRule>
  </conditionalFormatting>
  <conditionalFormatting sqref="H260">
    <cfRule type="expression" dxfId="581" priority="1553" stopIfTrue="1">
      <formula>AND(H260="$",OR(#REF!="Yes",#REF!="No"))</formula>
    </cfRule>
    <cfRule type="expression" priority="1554" stopIfTrue="1">
      <formula>H260="$"</formula>
    </cfRule>
    <cfRule type="expression" dxfId="580" priority="1555" stopIfTrue="1">
      <formula>H260&lt;&gt;#REF!</formula>
    </cfRule>
  </conditionalFormatting>
  <conditionalFormatting sqref="I260">
    <cfRule type="expression" dxfId="579" priority="1550" stopIfTrue="1">
      <formula>AND(I260="$",OR(#REF!="Yes",#REF!="No"))</formula>
    </cfRule>
    <cfRule type="expression" priority="1551" stopIfTrue="1">
      <formula>I260="$"</formula>
    </cfRule>
    <cfRule type="expression" dxfId="578" priority="1552" stopIfTrue="1">
      <formula>I260&lt;&gt;#REF!</formula>
    </cfRule>
  </conditionalFormatting>
  <conditionalFormatting sqref="H272">
    <cfRule type="expression" dxfId="577" priority="1547" stopIfTrue="1">
      <formula>AND(H272="$",OR(#REF!="Yes",#REF!="No"))</formula>
    </cfRule>
    <cfRule type="expression" priority="1548" stopIfTrue="1">
      <formula>H272="$"</formula>
    </cfRule>
    <cfRule type="expression" dxfId="576" priority="1549" stopIfTrue="1">
      <formula>H272&lt;&gt;#REF!</formula>
    </cfRule>
  </conditionalFormatting>
  <conditionalFormatting sqref="I272">
    <cfRule type="expression" dxfId="575" priority="1544" stopIfTrue="1">
      <formula>AND(I272="$",OR(#REF!="Yes",#REF!="No"))</formula>
    </cfRule>
    <cfRule type="expression" priority="1545" stopIfTrue="1">
      <formula>I272="$"</formula>
    </cfRule>
    <cfRule type="expression" dxfId="574" priority="1546" stopIfTrue="1">
      <formula>I272&lt;&gt;#REF!</formula>
    </cfRule>
  </conditionalFormatting>
  <conditionalFormatting sqref="H31">
    <cfRule type="expression" dxfId="573" priority="1541" stopIfTrue="1">
      <formula>AND(H31="$",OR(#REF!="Yes",#REF!="No"))</formula>
    </cfRule>
    <cfRule type="expression" priority="1542" stopIfTrue="1">
      <formula>H31="$"</formula>
    </cfRule>
    <cfRule type="expression" dxfId="572" priority="1543" stopIfTrue="1">
      <formula>H31&lt;&gt;#REF!</formula>
    </cfRule>
  </conditionalFormatting>
  <conditionalFormatting sqref="I31">
    <cfRule type="expression" dxfId="571" priority="1538" stopIfTrue="1">
      <formula>AND(I31="$",OR(#REF!="Yes",#REF!="No"))</formula>
    </cfRule>
    <cfRule type="expression" priority="1539" stopIfTrue="1">
      <formula>I31="$"</formula>
    </cfRule>
    <cfRule type="expression" dxfId="570" priority="1540" stopIfTrue="1">
      <formula>I31&lt;&gt;#REF!</formula>
    </cfRule>
  </conditionalFormatting>
  <conditionalFormatting sqref="H58">
    <cfRule type="expression" dxfId="569" priority="1535" stopIfTrue="1">
      <formula>AND(H58="$",OR(#REF!="Yes",#REF!="No"))</formula>
    </cfRule>
    <cfRule type="expression" priority="1536" stopIfTrue="1">
      <formula>H58="$"</formula>
    </cfRule>
    <cfRule type="expression" dxfId="568" priority="1537" stopIfTrue="1">
      <formula>H58&lt;&gt;#REF!</formula>
    </cfRule>
  </conditionalFormatting>
  <conditionalFormatting sqref="I58">
    <cfRule type="expression" dxfId="567" priority="1532" stopIfTrue="1">
      <formula>AND(I58="$",OR(#REF!="Yes",#REF!="No"))</formula>
    </cfRule>
    <cfRule type="expression" priority="1533" stopIfTrue="1">
      <formula>I58="$"</formula>
    </cfRule>
    <cfRule type="expression" dxfId="566" priority="1534" stopIfTrue="1">
      <formula>I58&lt;&gt;#REF!</formula>
    </cfRule>
  </conditionalFormatting>
  <conditionalFormatting sqref="H84">
    <cfRule type="expression" dxfId="565" priority="1529" stopIfTrue="1">
      <formula>AND(H84="$",OR(#REF!="Yes",#REF!="No"))</formula>
    </cfRule>
    <cfRule type="expression" priority="1530" stopIfTrue="1">
      <formula>H84="$"</formula>
    </cfRule>
    <cfRule type="expression" dxfId="564" priority="1531" stopIfTrue="1">
      <formula>H84&lt;&gt;#REF!</formula>
    </cfRule>
  </conditionalFormatting>
  <conditionalFormatting sqref="I84">
    <cfRule type="expression" dxfId="563" priority="1526" stopIfTrue="1">
      <formula>AND(I84="$",OR(#REF!="Yes",#REF!="No"))</formula>
    </cfRule>
    <cfRule type="expression" priority="1527" stopIfTrue="1">
      <formula>I84="$"</formula>
    </cfRule>
    <cfRule type="expression" dxfId="562" priority="1528" stopIfTrue="1">
      <formula>I84&lt;&gt;#REF!</formula>
    </cfRule>
  </conditionalFormatting>
  <conditionalFormatting sqref="H248">
    <cfRule type="expression" dxfId="561" priority="1517" stopIfTrue="1">
      <formula>AND(H248="$",OR(#REF!="Yes",#REF!="No"))</formula>
    </cfRule>
    <cfRule type="expression" priority="1518" stopIfTrue="1">
      <formula>H248="$"</formula>
    </cfRule>
    <cfRule type="expression" dxfId="560" priority="1519" stopIfTrue="1">
      <formula>H248&lt;&gt;#REF!</formula>
    </cfRule>
  </conditionalFormatting>
  <conditionalFormatting sqref="I248">
    <cfRule type="expression" dxfId="559" priority="1514" stopIfTrue="1">
      <formula>AND(I248="$",OR(#REF!="Yes",#REF!="No"))</formula>
    </cfRule>
    <cfRule type="expression" priority="1515" stopIfTrue="1">
      <formula>I248="$"</formula>
    </cfRule>
    <cfRule type="expression" dxfId="558" priority="1516" stopIfTrue="1">
      <formula>I248&lt;&gt;#REF!</formula>
    </cfRule>
  </conditionalFormatting>
  <conditionalFormatting sqref="F322 F249 F239 F199 F185 F145 F63">
    <cfRule type="expression" dxfId="557" priority="1499" stopIfTrue="1">
      <formula>AND(F63="$",OR(#REF!="Yes",#REF!="No"))</formula>
    </cfRule>
    <cfRule type="expression" priority="1500" stopIfTrue="1">
      <formula>F63="$"</formula>
    </cfRule>
    <cfRule type="expression" dxfId="556" priority="1501" stopIfTrue="1">
      <formula>F63&lt;&gt;#REF!</formula>
    </cfRule>
  </conditionalFormatting>
  <conditionalFormatting sqref="G322 G249 G239">
    <cfRule type="expression" dxfId="555" priority="1496" stopIfTrue="1">
      <formula>AND(G239="$",OR(#REF!="Yes",#REF!="No"))</formula>
    </cfRule>
    <cfRule type="expression" priority="1497" stopIfTrue="1">
      <formula>G239="$"</formula>
    </cfRule>
    <cfRule type="expression" dxfId="554" priority="1498" stopIfTrue="1">
      <formula>G239&lt;&gt;#REF!</formula>
    </cfRule>
  </conditionalFormatting>
  <conditionalFormatting sqref="F346:G346 F279:G279 F250:G251 F242:G242 F228:G228 F81:G81">
    <cfRule type="expression" dxfId="553" priority="1493" stopIfTrue="1">
      <formula>AND(F81="$",OR(#REF!="Yes",#REF!="No"))</formula>
    </cfRule>
    <cfRule type="expression" priority="1494" stopIfTrue="1">
      <formula>F81="$"</formula>
    </cfRule>
    <cfRule type="expression" dxfId="552" priority="1495" stopIfTrue="1">
      <formula>F81&lt;&gt;#REF!</formula>
    </cfRule>
  </conditionalFormatting>
  <conditionalFormatting sqref="F319:G319 F307:G307 F293:G293 F158:G158 F119:G119">
    <cfRule type="expression" dxfId="551" priority="1490" stopIfTrue="1">
      <formula>AND(F119="$",OR(#REF!="Yes",#REF!="No"))</formula>
    </cfRule>
    <cfRule type="expression" priority="1491" stopIfTrue="1">
      <formula>F119="$"</formula>
    </cfRule>
    <cfRule type="expression" dxfId="550" priority="1492" stopIfTrue="1">
      <formula>F119&lt;&gt;#REF!</formula>
    </cfRule>
  </conditionalFormatting>
  <conditionalFormatting sqref="F223:G223 F95:G95 F40:G40">
    <cfRule type="expression" dxfId="549" priority="1487" stopIfTrue="1">
      <formula>AND(F40="$",OR(#REF!="Yes",#REF!="No"))</formula>
    </cfRule>
    <cfRule type="expression" priority="1488" stopIfTrue="1">
      <formula>F40="$"</formula>
    </cfRule>
    <cfRule type="expression" dxfId="548" priority="1489" stopIfTrue="1">
      <formula>F40&lt;&gt;#REF!</formula>
    </cfRule>
  </conditionalFormatting>
  <conditionalFormatting sqref="F232:G232 F183:G183 F143:G143 F90:G90 F73:G73 F151:G153">
    <cfRule type="expression" dxfId="547" priority="1484" stopIfTrue="1">
      <formula>AND(F73="$",OR(#REF!="Yes",#REF!="No"))</formula>
    </cfRule>
    <cfRule type="expression" priority="1485" stopIfTrue="1">
      <formula>F73="$"</formula>
    </cfRule>
    <cfRule type="expression" dxfId="546" priority="1486" stopIfTrue="1">
      <formula>F73&lt;&gt;#REF!</formula>
    </cfRule>
  </conditionalFormatting>
  <conditionalFormatting sqref="F343:G343 F255:G255 F214:G214 F212:G212 F209:G209 F198:G198 F134:G134 F65:G65 F53:G53">
    <cfRule type="expression" dxfId="545" priority="1481" stopIfTrue="1">
      <formula>AND(F53="$",OR(#REF!="Yes",#REF!="No"))</formula>
    </cfRule>
    <cfRule type="expression" priority="1482" stopIfTrue="1">
      <formula>F53="$"</formula>
    </cfRule>
    <cfRule type="expression" dxfId="544" priority="1483" stopIfTrue="1">
      <formula>F53&lt;&gt;#REF!</formula>
    </cfRule>
  </conditionalFormatting>
  <conditionalFormatting sqref="F332:G332 F240:G240 F225:G225 F170:G170 F164:G164 F116:G116 F83:G84 F20:G21">
    <cfRule type="expression" dxfId="543" priority="1478" stopIfTrue="1">
      <formula>AND(F20="$",OR(#REF!="Yes",#REF!="No"))</formula>
    </cfRule>
    <cfRule type="expression" priority="1479" stopIfTrue="1">
      <formula>F20="$"</formula>
    </cfRule>
    <cfRule type="expression" dxfId="542" priority="1480" stopIfTrue="1">
      <formula>F20&lt;&gt;#REF!</formula>
    </cfRule>
  </conditionalFormatting>
  <conditionalFormatting sqref="F238:G238 F227:G227 F217:G218 F148:G148">
    <cfRule type="expression" dxfId="541" priority="1475" stopIfTrue="1">
      <formula>AND(F148="$",OR(#REF!="Yes",#REF!="No"))</formula>
    </cfRule>
    <cfRule type="expression" priority="1476" stopIfTrue="1">
      <formula>F148="$"</formula>
    </cfRule>
    <cfRule type="expression" dxfId="540" priority="1477" stopIfTrue="1">
      <formula>F148&lt;&gt;#REF!</formula>
    </cfRule>
  </conditionalFormatting>
  <conditionalFormatting sqref="A229">
    <cfRule type="expression" dxfId="539" priority="1466">
      <formula>BN229=1</formula>
    </cfRule>
  </conditionalFormatting>
  <conditionalFormatting sqref="F229:G229">
    <cfRule type="expression" dxfId="538" priority="1463" stopIfTrue="1">
      <formula>AND(F229="$",OR(#REF!="Yes",#REF!="No"))</formula>
    </cfRule>
    <cfRule type="expression" priority="1464" stopIfTrue="1">
      <formula>F229="$"</formula>
    </cfRule>
    <cfRule type="expression" dxfId="537" priority="1465" stopIfTrue="1">
      <formula>F229&lt;&gt;#REF!</formula>
    </cfRule>
  </conditionalFormatting>
  <conditionalFormatting sqref="F257:F258">
    <cfRule type="expression" dxfId="536" priority="1457" stopIfTrue="1">
      <formula>AND(F257="$",OR(#REF!="Yes",#REF!="No"))</formula>
    </cfRule>
    <cfRule type="expression" priority="1458" stopIfTrue="1">
      <formula>F257="$"</formula>
    </cfRule>
    <cfRule type="expression" dxfId="535" priority="1459" stopIfTrue="1">
      <formula>F257&lt;&gt;#REF!</formula>
    </cfRule>
  </conditionalFormatting>
  <conditionalFormatting sqref="H44">
    <cfRule type="expression" dxfId="534" priority="1454" stopIfTrue="1">
      <formula>AND(H44="$",OR(#REF!="Yes",#REF!="No"))</formula>
    </cfRule>
    <cfRule type="expression" priority="1455" stopIfTrue="1">
      <formula>H44="$"</formula>
    </cfRule>
    <cfRule type="expression" dxfId="533" priority="1456" stopIfTrue="1">
      <formula>H44&lt;&gt;#REF!</formula>
    </cfRule>
  </conditionalFormatting>
  <conditionalFormatting sqref="I44">
    <cfRule type="expression" dxfId="532" priority="1451" stopIfTrue="1">
      <formula>AND(I44="$",OR(#REF!="Yes",#REF!="No"))</formula>
    </cfRule>
    <cfRule type="expression" priority="1452" stopIfTrue="1">
      <formula>I44="$"</formula>
    </cfRule>
    <cfRule type="expression" dxfId="531" priority="1453" stopIfTrue="1">
      <formula>I44&lt;&gt;#REF!</formula>
    </cfRule>
  </conditionalFormatting>
  <conditionalFormatting sqref="A219">
    <cfRule type="expression" dxfId="530" priority="1442">
      <formula>BN219=1</formula>
    </cfRule>
  </conditionalFormatting>
  <conditionalFormatting sqref="F219">
    <cfRule type="expression" dxfId="529" priority="1439" stopIfTrue="1">
      <formula>AND(F219="$",OR(#REF!="Yes",#REF!="No"))</formula>
    </cfRule>
    <cfRule type="expression" priority="1440" stopIfTrue="1">
      <formula>F219="$"</formula>
    </cfRule>
    <cfRule type="expression" dxfId="528" priority="1441" stopIfTrue="1">
      <formula>F219&lt;&gt;#REF!</formula>
    </cfRule>
  </conditionalFormatting>
  <conditionalFormatting sqref="N3">
    <cfRule type="expression" dxfId="527" priority="1298" stopIfTrue="1">
      <formula>AND(N3="$",OR(#REF!="Yes",#REF!="No"))</formula>
    </cfRule>
    <cfRule type="expression" priority="1299" stopIfTrue="1">
      <formula>N3="$"</formula>
    </cfRule>
    <cfRule type="expression" dxfId="526" priority="1300" stopIfTrue="1">
      <formula>N3&lt;&gt;#REF!</formula>
    </cfRule>
  </conditionalFormatting>
  <conditionalFormatting sqref="J3:M3">
    <cfRule type="expression" dxfId="525" priority="1220" stopIfTrue="1">
      <formula>AND(J3="$",OR(#REF!="Yes",#REF!="No"))</formula>
    </cfRule>
    <cfRule type="expression" priority="1221" stopIfTrue="1">
      <formula>J3="$"</formula>
    </cfRule>
    <cfRule type="expression" dxfId="524" priority="1222" stopIfTrue="1">
      <formula>J3&lt;&gt;#REF!</formula>
    </cfRule>
  </conditionalFormatting>
  <conditionalFormatting sqref="J138:M138 J122:M122 J113:M113 J107:M107 J102:M103 J89:M90 J84:M85 J62:M62 J55:M55 J46:M46 J43:M44 J21:M21 J17:M17 J15:M15">
    <cfRule type="expression" dxfId="523" priority="1217" stopIfTrue="1">
      <formula>AND(J15="$",OR(#REF!="Yes",#REF!="No"))</formula>
    </cfRule>
    <cfRule type="expression" priority="1218" stopIfTrue="1">
      <formula>J15="$"</formula>
    </cfRule>
    <cfRule type="expression" dxfId="522" priority="1219" stopIfTrue="1">
      <formula>J15&lt;&gt;#REF!</formula>
    </cfRule>
  </conditionalFormatting>
  <conditionalFormatting sqref="J315:M315 J250:M250 J247:M247 J232:M233 J209:M209 J198:M198 J183:M183 J173:M174">
    <cfRule type="expression" dxfId="521" priority="1214" stopIfTrue="1">
      <formula>AND(J173="$",OR(#REF!="Yes",#REF!="No"))</formula>
    </cfRule>
    <cfRule type="expression" priority="1215" stopIfTrue="1">
      <formula>J173="$"</formula>
    </cfRule>
    <cfRule type="expression" dxfId="520" priority="1216" stopIfTrue="1">
      <formula>J173&lt;&gt;#REF!</formula>
    </cfRule>
  </conditionalFormatting>
  <conditionalFormatting sqref="J337:M337 J332:M332">
    <cfRule type="expression" dxfId="519" priority="1211" stopIfTrue="1">
      <formula>AND(J332="$",OR(#REF!="Yes",#REF!="No"))</formula>
    </cfRule>
    <cfRule type="expression" priority="1212" stopIfTrue="1">
      <formula>J332="$"</formula>
    </cfRule>
    <cfRule type="expression" dxfId="518" priority="1213" stopIfTrue="1">
      <formula>J332&lt;&gt;#REF!</formula>
    </cfRule>
  </conditionalFormatting>
  <conditionalFormatting sqref="J366:M366 J350:M350 J346:M346">
    <cfRule type="expression" dxfId="517" priority="1208" stopIfTrue="1">
      <formula>AND(J346="$",OR(#REF!="Yes",#REF!="No"))</formula>
    </cfRule>
    <cfRule type="expression" priority="1209" stopIfTrue="1">
      <formula>J346="$"</formula>
    </cfRule>
    <cfRule type="expression" dxfId="516" priority="1210" stopIfTrue="1">
      <formula>J346&lt;&gt;#REF!</formula>
    </cfRule>
  </conditionalFormatting>
  <conditionalFormatting sqref="J344 J342">
    <cfRule type="expression" dxfId="515" priority="1205" stopIfTrue="1">
      <formula>AND(J342="$",OR(#REF!="Yes",#REF!="No"))</formula>
    </cfRule>
    <cfRule type="expression" priority="1206" stopIfTrue="1">
      <formula>J342="$"</formula>
    </cfRule>
    <cfRule type="expression" dxfId="514" priority="1207" stopIfTrue="1">
      <formula>J342&lt;&gt;#REF!</formula>
    </cfRule>
  </conditionalFormatting>
  <conditionalFormatting sqref="J63:N63">
    <cfRule type="expression" dxfId="513" priority="1193" stopIfTrue="1">
      <formula>AND(J63="$",OR(#REF!="Yes",#REF!="No"))</formula>
    </cfRule>
    <cfRule type="expression" priority="1194" stopIfTrue="1">
      <formula>J63="$"</formula>
    </cfRule>
    <cfRule type="expression" dxfId="512" priority="1195" stopIfTrue="1">
      <formula>J63&lt;&gt;#REF!</formula>
    </cfRule>
  </conditionalFormatting>
  <conditionalFormatting sqref="J341:M341 J118:M118">
    <cfRule type="expression" dxfId="511" priority="1199" stopIfTrue="1">
      <formula>AND(J118="$",OR(#REF!="Yes",#REF!="No"))</formula>
    </cfRule>
    <cfRule type="expression" priority="1200" stopIfTrue="1">
      <formula>J118="$"</formula>
    </cfRule>
    <cfRule type="expression" dxfId="510" priority="1201" stopIfTrue="1">
      <formula>J118&lt;&gt;#REF!</formula>
    </cfRule>
  </conditionalFormatting>
  <conditionalFormatting sqref="J345:L345">
    <cfRule type="expression" dxfId="509" priority="1196" stopIfTrue="1">
      <formula>AND(J345="$",OR(#REF!="Yes",#REF!="No"))</formula>
    </cfRule>
    <cfRule type="expression" priority="1197" stopIfTrue="1">
      <formula>J345="$"</formula>
    </cfRule>
    <cfRule type="expression" dxfId="508" priority="1198" stopIfTrue="1">
      <formula>J345&lt;&gt;#REF!</formula>
    </cfRule>
  </conditionalFormatting>
  <conditionalFormatting sqref="E133:F133 O133:S133 X133">
    <cfRule type="expression" dxfId="507" priority="1177" stopIfTrue="1">
      <formula>AND(E133="$",OR(#REF!="Yes",#REF!="No"))</formula>
    </cfRule>
    <cfRule type="expression" priority="1178" stopIfTrue="1">
      <formula>E133="$"</formula>
    </cfRule>
    <cfRule type="expression" dxfId="506" priority="1179" stopIfTrue="1">
      <formula>E133&lt;&gt;#REF!</formula>
    </cfRule>
  </conditionalFormatting>
  <conditionalFormatting sqref="G133 J133:N133">
    <cfRule type="expression" dxfId="505" priority="1174" stopIfTrue="1">
      <formula>AND(G133="$",OR(#REF!="Yes",#REF!="No"))</formula>
    </cfRule>
    <cfRule type="expression" priority="1175" stopIfTrue="1">
      <formula>G133="$"</formula>
    </cfRule>
    <cfRule type="expression" dxfId="504" priority="1176" stopIfTrue="1">
      <formula>G133&lt;&gt;#REF!</formula>
    </cfRule>
  </conditionalFormatting>
  <conditionalFormatting sqref="H133">
    <cfRule type="expression" dxfId="503" priority="1171" stopIfTrue="1">
      <formula>AND(H133="$",OR(#REF!="Yes",#REF!="No"))</formula>
    </cfRule>
    <cfRule type="expression" priority="1172" stopIfTrue="1">
      <formula>H133="$"</formula>
    </cfRule>
    <cfRule type="expression" dxfId="502" priority="1173" stopIfTrue="1">
      <formula>H133&lt;&gt;#REF!</formula>
    </cfRule>
  </conditionalFormatting>
  <conditionalFormatting sqref="I133">
    <cfRule type="expression" dxfId="501" priority="1168" stopIfTrue="1">
      <formula>AND(I133="$",OR(#REF!="Yes",#REF!="No"))</formula>
    </cfRule>
    <cfRule type="expression" priority="1169" stopIfTrue="1">
      <formula>I133="$"</formula>
    </cfRule>
    <cfRule type="expression" dxfId="500" priority="1170" stopIfTrue="1">
      <formula>I133&lt;&gt;#REF!</formula>
    </cfRule>
  </conditionalFormatting>
  <conditionalFormatting sqref="J289:N289">
    <cfRule type="expression" dxfId="499" priority="1162" stopIfTrue="1">
      <formula>AND(J289="$",OR(#REF!="Yes",#REF!="No"))</formula>
    </cfRule>
    <cfRule type="expression" priority="1163" stopIfTrue="1">
      <formula>J289="$"</formula>
    </cfRule>
    <cfRule type="expression" dxfId="498" priority="1164" stopIfTrue="1">
      <formula>J289&lt;&gt;#REF!</formula>
    </cfRule>
  </conditionalFormatting>
  <conditionalFormatting sqref="T78 T3:T5 T75:T76 T14:T16 T173:T176 T167:T170">
    <cfRule type="expression" dxfId="497" priority="1159" stopIfTrue="1">
      <formula>AND(T3="$",OR(#REF!="Yes",#REF!="No"))</formula>
    </cfRule>
    <cfRule type="expression" priority="1160" stopIfTrue="1">
      <formula>T3="$"</formula>
    </cfRule>
    <cfRule type="expression" dxfId="496" priority="1161" stopIfTrue="1">
      <formula>T3&lt;&gt;#REF!</formula>
    </cfRule>
  </conditionalFormatting>
  <conditionalFormatting sqref="T101 T22 T78 T128 T146 T7 T124 T91 T80">
    <cfRule type="expression" dxfId="495" priority="1156" stopIfTrue="1">
      <formula>AND(T7="$",OR(#REF!="Yes",#REF!="No"))</formula>
    </cfRule>
    <cfRule type="expression" priority="1157" stopIfTrue="1">
      <formula>T7="$"</formula>
    </cfRule>
    <cfRule type="expression" dxfId="494" priority="1158" stopIfTrue="1">
      <formula>T7&lt;&gt;#REF!</formula>
    </cfRule>
  </conditionalFormatting>
  <conditionalFormatting sqref="T116">
    <cfRule type="expression" dxfId="493" priority="1153" stopIfTrue="1">
      <formula>AND(T116="$",OR(#REF!="Yes",#REF!="No"))</formula>
    </cfRule>
    <cfRule type="expression" priority="1154" stopIfTrue="1">
      <formula>T116="$"</formula>
    </cfRule>
    <cfRule type="expression" dxfId="492" priority="1155" stopIfTrue="1">
      <formula>T116&lt;&gt;#REF!</formula>
    </cfRule>
  </conditionalFormatting>
  <conditionalFormatting sqref="T209">
    <cfRule type="expression" dxfId="491" priority="1141" stopIfTrue="1">
      <formula>AND(T209="$",OR(#REF!="Yes",#REF!="No"))</formula>
    </cfRule>
    <cfRule type="expression" priority="1142" stopIfTrue="1">
      <formula>T209="$"</formula>
    </cfRule>
    <cfRule type="expression" dxfId="490" priority="1143" stopIfTrue="1">
      <formula>T209&lt;&gt;#REF!</formula>
    </cfRule>
  </conditionalFormatting>
  <conditionalFormatting sqref="T13">
    <cfRule type="expression" dxfId="489" priority="1138" stopIfTrue="1">
      <formula>AND(T13="$",OR(#REF!="Yes",#REF!="No"))</formula>
    </cfRule>
    <cfRule type="expression" priority="1139" stopIfTrue="1">
      <formula>T13="$"</formula>
    </cfRule>
    <cfRule type="expression" dxfId="488" priority="1140" stopIfTrue="1">
      <formula>T13&lt;&gt;#REF!</formula>
    </cfRule>
  </conditionalFormatting>
  <conditionalFormatting sqref="T153">
    <cfRule type="expression" dxfId="487" priority="1135" stopIfTrue="1">
      <formula>AND(T153="$",OR(#REF!="Yes",#REF!="No"))</formula>
    </cfRule>
    <cfRule type="expression" priority="1136" stopIfTrue="1">
      <formula>T153="$"</formula>
    </cfRule>
    <cfRule type="expression" dxfId="486" priority="1137" stopIfTrue="1">
      <formula>T153&lt;&gt;#REF!</formula>
    </cfRule>
  </conditionalFormatting>
  <conditionalFormatting sqref="T79">
    <cfRule type="expression" dxfId="485" priority="1132" stopIfTrue="1">
      <formula>AND(T79="$",OR(#REF!="Yes",#REF!="No"))</formula>
    </cfRule>
    <cfRule type="expression" priority="1133" stopIfTrue="1">
      <formula>T79="$"</formula>
    </cfRule>
    <cfRule type="expression" dxfId="484" priority="1134" stopIfTrue="1">
      <formula>T79&lt;&gt;#REF!</formula>
    </cfRule>
  </conditionalFormatting>
  <conditionalFormatting sqref="T79">
    <cfRule type="expression" dxfId="483" priority="1129" stopIfTrue="1">
      <formula>AND(T79="$",OR(#REF!="Yes",#REF!="No"))</formula>
    </cfRule>
    <cfRule type="expression" priority="1130" stopIfTrue="1">
      <formula>T79="$"</formula>
    </cfRule>
    <cfRule type="expression" dxfId="482" priority="1131" stopIfTrue="1">
      <formula>T79&lt;&gt;#REF!</formula>
    </cfRule>
  </conditionalFormatting>
  <conditionalFormatting sqref="T142">
    <cfRule type="expression" dxfId="481" priority="1126" stopIfTrue="1">
      <formula>AND(T142="$",OR(#REF!="Yes",#REF!="No"))</formula>
    </cfRule>
    <cfRule type="expression" priority="1127" stopIfTrue="1">
      <formula>T142="$"</formula>
    </cfRule>
    <cfRule type="expression" dxfId="480" priority="1128" stopIfTrue="1">
      <formula>T142&lt;&gt;#REF!</formula>
    </cfRule>
  </conditionalFormatting>
  <conditionalFormatting sqref="T77">
    <cfRule type="expression" dxfId="479" priority="1123" stopIfTrue="1">
      <formula>AND(T77="$",OR(#REF!="Yes",#REF!="No"))</formula>
    </cfRule>
    <cfRule type="expression" priority="1124" stopIfTrue="1">
      <formula>T77="$"</formula>
    </cfRule>
    <cfRule type="expression" dxfId="478" priority="1125" stopIfTrue="1">
      <formula>T77&lt;&gt;#REF!</formula>
    </cfRule>
  </conditionalFormatting>
  <conditionalFormatting sqref="T77">
    <cfRule type="expression" dxfId="477" priority="1120" stopIfTrue="1">
      <formula>AND(T77="$",OR(#REF!="Yes",#REF!="No"))</formula>
    </cfRule>
    <cfRule type="expression" priority="1121" stopIfTrue="1">
      <formula>T77="$"</formula>
    </cfRule>
    <cfRule type="expression" dxfId="476" priority="1122" stopIfTrue="1">
      <formula>T77&lt;&gt;#REF!</formula>
    </cfRule>
  </conditionalFormatting>
  <conditionalFormatting sqref="T94">
    <cfRule type="expression" dxfId="475" priority="1117" stopIfTrue="1">
      <formula>AND(T94="$",OR(#REF!="Yes",#REF!="No"))</formula>
    </cfRule>
    <cfRule type="expression" priority="1118" stopIfTrue="1">
      <formula>T94="$"</formula>
    </cfRule>
    <cfRule type="expression" dxfId="474" priority="1119" stopIfTrue="1">
      <formula>T94&lt;&gt;#REF!</formula>
    </cfRule>
  </conditionalFormatting>
  <conditionalFormatting sqref="T105">
    <cfRule type="expression" dxfId="473" priority="1114" stopIfTrue="1">
      <formula>AND(T105="$",OR(#REF!="Yes",#REF!="No"))</formula>
    </cfRule>
    <cfRule type="expression" priority="1115" stopIfTrue="1">
      <formula>T105="$"</formula>
    </cfRule>
    <cfRule type="expression" dxfId="472" priority="1116" stopIfTrue="1">
      <formula>T105&lt;&gt;#REF!</formula>
    </cfRule>
  </conditionalFormatting>
  <conditionalFormatting sqref="T20">
    <cfRule type="expression" dxfId="471" priority="1108" stopIfTrue="1">
      <formula>AND(T20="$",OR(#REF!="Yes",#REF!="No"))</formula>
    </cfRule>
    <cfRule type="expression" priority="1109" stopIfTrue="1">
      <formula>T20="$"</formula>
    </cfRule>
    <cfRule type="expression" dxfId="470" priority="1110" stopIfTrue="1">
      <formula>T20&lt;&gt;#REF!</formula>
    </cfRule>
  </conditionalFormatting>
  <conditionalFormatting sqref="T74">
    <cfRule type="expression" dxfId="469" priority="1105" stopIfTrue="1">
      <formula>AND(T74="$",OR(#REF!="Yes",#REF!="No"))</formula>
    </cfRule>
    <cfRule type="expression" priority="1106" stopIfTrue="1">
      <formula>T74="$"</formula>
    </cfRule>
    <cfRule type="expression" dxfId="468" priority="1107" stopIfTrue="1">
      <formula>T74&lt;&gt;#REF!</formula>
    </cfRule>
  </conditionalFormatting>
  <conditionalFormatting sqref="T171">
    <cfRule type="expression" dxfId="467" priority="1102" stopIfTrue="1">
      <formula>AND(T171="$",OR(#REF!="Yes",#REF!="No"))</formula>
    </cfRule>
    <cfRule type="expression" priority="1103" stopIfTrue="1">
      <formula>T171="$"</formula>
    </cfRule>
    <cfRule type="expression" dxfId="466" priority="1104" stopIfTrue="1">
      <formula>T171&lt;&gt;#REF!</formula>
    </cfRule>
  </conditionalFormatting>
  <conditionalFormatting sqref="T133">
    <cfRule type="expression" dxfId="465" priority="1098" stopIfTrue="1">
      <formula>AND(T133="$",OR(#REF!="Yes",#REF!="No"))</formula>
    </cfRule>
    <cfRule type="expression" priority="1099" stopIfTrue="1">
      <formula>T133="$"</formula>
    </cfRule>
    <cfRule type="expression" dxfId="464" priority="1100" stopIfTrue="1">
      <formula>T133&lt;&gt;#REF!</formula>
    </cfRule>
  </conditionalFormatting>
  <conditionalFormatting sqref="T352 T337 T319 T297 T264:T265 T231 T221 T216 T269 T267">
    <cfRule type="expression" dxfId="463" priority="1085" stopIfTrue="1">
      <formula>AND(T216="$",OR(#REF!="Yes",#REF!="No"))</formula>
    </cfRule>
    <cfRule type="expression" priority="1086" stopIfTrue="1">
      <formula>T216="$"</formula>
    </cfRule>
    <cfRule type="expression" dxfId="462" priority="1087" stopIfTrue="1">
      <formula>T216&lt;&gt;#REF!</formula>
    </cfRule>
  </conditionalFormatting>
  <conditionalFormatting sqref="T277:T279">
    <cfRule type="expression" dxfId="461" priority="1082" stopIfTrue="1">
      <formula>AND(T277="$",OR(#REF!="Yes",#REF!="No"))</formula>
    </cfRule>
    <cfRule type="expression" priority="1083" stopIfTrue="1">
      <formula>T277="$"</formula>
    </cfRule>
    <cfRule type="expression" dxfId="460" priority="1084" stopIfTrue="1">
      <formula>T277&lt;&gt;#REF!</formula>
    </cfRule>
  </conditionalFormatting>
  <conditionalFormatting sqref="A267 A381:A383 A385:A387 A369:A371 A183:A190 A178:A181 A158 A374:A379 A192:A206 A130:A155 A3:A8 A415:B417 A269:A274 A276:A280 A51:A107 A161:A165 A297:A307 A282:A295 A109:A128 A330:A366 A208:A265 A167:A171 A309:A328 A10:A49 A173:A176">
    <cfRule type="expression" dxfId="459" priority="2945">
      <formula>COUNTA(E3:X3)=0</formula>
    </cfRule>
  </conditionalFormatting>
  <conditionalFormatting sqref="U21:W44 Q315:Q316 U95:W100 U161:W162 U46:W49 U45 W45 U164:W165 U163 W163 U102:W104 U101 W101 U117:W128 R258:R260 U167:W170 U14:W19">
    <cfRule type="expression" dxfId="458" priority="1071" stopIfTrue="1">
      <formula>AND(Q14="$",OR(#REF!="Yes",#REF!="No"))</formula>
    </cfRule>
    <cfRule type="expression" priority="1072" stopIfTrue="1">
      <formula>Q14="$"</formula>
    </cfRule>
    <cfRule type="expression" dxfId="457" priority="1073" stopIfTrue="1">
      <formula>Q14&lt;&gt;#REF!</formula>
    </cfRule>
  </conditionalFormatting>
  <conditionalFormatting sqref="H156:I156 E156:F156 O156:S156 X156">
    <cfRule type="expression" dxfId="456" priority="1048" stopIfTrue="1">
      <formula>AND(E156="$",OR(#REF!="Yes",#REF!="No"))</formula>
    </cfRule>
    <cfRule type="expression" priority="1049" stopIfTrue="1">
      <formula>E156="$"</formula>
    </cfRule>
    <cfRule type="expression" dxfId="455" priority="1050" stopIfTrue="1">
      <formula>E156&lt;&gt;#REF!</formula>
    </cfRule>
  </conditionalFormatting>
  <conditionalFormatting sqref="G156 J156:N156">
    <cfRule type="expression" dxfId="454" priority="1045" stopIfTrue="1">
      <formula>AND(G156="$",OR(#REF!="Yes",#REF!="No"))</formula>
    </cfRule>
    <cfRule type="expression" priority="1046" stopIfTrue="1">
      <formula>G156="$"</formula>
    </cfRule>
    <cfRule type="expression" dxfId="453" priority="1047" stopIfTrue="1">
      <formula>G156&lt;&gt;#REF!</formula>
    </cfRule>
  </conditionalFormatting>
  <conditionalFormatting sqref="T156">
    <cfRule type="expression" dxfId="452" priority="1039" stopIfTrue="1">
      <formula>AND(T156="$",OR(#REF!="Yes",#REF!="No"))</formula>
    </cfRule>
    <cfRule type="expression" priority="1040" stopIfTrue="1">
      <formula>T156="$"</formula>
    </cfRule>
    <cfRule type="expression" dxfId="451" priority="1041" stopIfTrue="1">
      <formula>T156&lt;&gt;#REF!</formula>
    </cfRule>
  </conditionalFormatting>
  <conditionalFormatting sqref="A156">
    <cfRule type="expression" dxfId="450" priority="1051">
      <formula>COUNTA(E156:X156)=0</formula>
    </cfRule>
  </conditionalFormatting>
  <conditionalFormatting sqref="T268">
    <cfRule type="expression" dxfId="449" priority="1031" stopIfTrue="1">
      <formula>AND(T268="$",OR(#REF!="Yes",#REF!="No"))</formula>
    </cfRule>
    <cfRule type="expression" priority="1032" stopIfTrue="1">
      <formula>T268="$"</formula>
    </cfRule>
    <cfRule type="expression" dxfId="448" priority="1033" stopIfTrue="1">
      <formula>T268&lt;&gt;#REF!</formula>
    </cfRule>
  </conditionalFormatting>
  <conditionalFormatting sqref="A268">
    <cfRule type="expression" dxfId="447" priority="1034">
      <formula>COUNTA(E268:X268)=0</formula>
    </cfRule>
  </conditionalFormatting>
  <conditionalFormatting sqref="E359 E273 E238 E211 E196 E94:E95 E91 E81">
    <cfRule type="expression" dxfId="446" priority="1024" stopIfTrue="1">
      <formula>AND(E81="$",OR(#REF!="Yes",#REF!="No"))</formula>
    </cfRule>
    <cfRule type="expression" priority="1025" stopIfTrue="1">
      <formula>E81="$"</formula>
    </cfRule>
    <cfRule type="expression" dxfId="445" priority="1026" stopIfTrue="1">
      <formula>E81&lt;&gt;#REF!</formula>
    </cfRule>
  </conditionalFormatting>
  <conditionalFormatting sqref="B242">
    <cfRule type="expression" dxfId="444" priority="1023">
      <formula>COUNTA(F242:Y242)=0</formula>
    </cfRule>
  </conditionalFormatting>
  <conditionalFormatting sqref="J329:N329">
    <cfRule type="expression" dxfId="443" priority="1019" stopIfTrue="1">
      <formula>AND(J329="$",OR(#REF!="Yes",#REF!="No"))</formula>
    </cfRule>
    <cfRule type="expression" priority="1020" stopIfTrue="1">
      <formula>J329="$"</formula>
    </cfRule>
    <cfRule type="expression" dxfId="442" priority="1021" stopIfTrue="1">
      <formula>J329&lt;&gt;#REF!</formula>
    </cfRule>
  </conditionalFormatting>
  <conditionalFormatting sqref="A329">
    <cfRule type="expression" dxfId="441" priority="1022">
      <formula>COUNTA(E329:X329)=0</formula>
    </cfRule>
  </conditionalFormatting>
  <conditionalFormatting sqref="R250:R254">
    <cfRule type="expression" dxfId="440" priority="1012" stopIfTrue="1">
      <formula>AND(R250="$",OR(#REF!="Yes",#REF!="No"))</formula>
    </cfRule>
    <cfRule type="expression" priority="1013" stopIfTrue="1">
      <formula>R250="$"</formula>
    </cfRule>
    <cfRule type="expression" dxfId="439" priority="1014" stopIfTrue="1">
      <formula>R250&lt;&gt;#REF!</formula>
    </cfRule>
  </conditionalFormatting>
  <conditionalFormatting sqref="R217 R200 R142 R74">
    <cfRule type="expression" dxfId="438" priority="1009" stopIfTrue="1">
      <formula>AND(R74="$",OR(#REF!="Yes",#REF!="No"))</formula>
    </cfRule>
    <cfRule type="expression" priority="1010" stopIfTrue="1">
      <formula>R74="$"</formula>
    </cfRule>
    <cfRule type="expression" dxfId="437" priority="1011" stopIfTrue="1">
      <formula>R74&lt;&gt;#REF!</formula>
    </cfRule>
  </conditionalFormatting>
  <conditionalFormatting sqref="A229 A219">
    <cfRule type="expression" dxfId="436" priority="3213">
      <formula>BN219=2</formula>
    </cfRule>
    <cfRule type="expression" dxfId="435" priority="3214">
      <formula>COUNTA(E219:X219)=0</formula>
    </cfRule>
  </conditionalFormatting>
  <conditionalFormatting sqref="A133 A289">
    <cfRule type="expression" dxfId="434" priority="3217">
      <formula>BN133=1</formula>
    </cfRule>
    <cfRule type="expression" dxfId="433" priority="3218">
      <formula>BN133=2</formula>
    </cfRule>
    <cfRule type="expression" dxfId="432" priority="3219">
      <formula>COUNTA(E133:X133)=0</formula>
    </cfRule>
  </conditionalFormatting>
  <conditionalFormatting sqref="R377 R244:R245">
    <cfRule type="expression" dxfId="431" priority="1006" stopIfTrue="1">
      <formula>AND(R244="$",OR(#REF!="Yes",#REF!="No"))</formula>
    </cfRule>
    <cfRule type="expression" priority="1007" stopIfTrue="1">
      <formula>R244="$"</formula>
    </cfRule>
    <cfRule type="expression" dxfId="430" priority="1008" stopIfTrue="1">
      <formula>R244&lt;&gt;#REF!</formula>
    </cfRule>
  </conditionalFormatting>
  <conditionalFormatting sqref="J266:N266">
    <cfRule type="expression" dxfId="429" priority="1002" stopIfTrue="1">
      <formula>AND(J266="$",OR(#REF!="Yes",#REF!="No"))</formula>
    </cfRule>
    <cfRule type="expression" priority="1003" stopIfTrue="1">
      <formula>J266="$"</formula>
    </cfRule>
    <cfRule type="expression" dxfId="428" priority="1004" stopIfTrue="1">
      <formula>J266&lt;&gt;#REF!</formula>
    </cfRule>
  </conditionalFormatting>
  <conditionalFormatting sqref="T266">
    <cfRule type="expression" dxfId="427" priority="999" stopIfTrue="1">
      <formula>AND(T266="$",OR(#REF!="Yes",#REF!="No"))</formula>
    </cfRule>
    <cfRule type="expression" priority="1000" stopIfTrue="1">
      <formula>T266="$"</formula>
    </cfRule>
    <cfRule type="expression" dxfId="426" priority="1001" stopIfTrue="1">
      <formula>T266&lt;&gt;#REF!</formula>
    </cfRule>
  </conditionalFormatting>
  <conditionalFormatting sqref="A266">
    <cfRule type="expression" dxfId="425" priority="1005">
      <formula>COUNTA(E266:X266)=0</formula>
    </cfRule>
  </conditionalFormatting>
  <conditionalFormatting sqref="E157 X157 H157:I157 O157:S157">
    <cfRule type="expression" dxfId="424" priority="991" stopIfTrue="1">
      <formula>AND(E157="$",OR(#REF!="Yes",#REF!="No"))</formula>
    </cfRule>
    <cfRule type="expression" priority="992" stopIfTrue="1">
      <formula>E157="$"</formula>
    </cfRule>
    <cfRule type="expression" dxfId="423" priority="993" stopIfTrue="1">
      <formula>E157&lt;&gt;#REF!</formula>
    </cfRule>
  </conditionalFormatting>
  <conditionalFormatting sqref="J157:N157">
    <cfRule type="expression" dxfId="422" priority="988" stopIfTrue="1">
      <formula>AND(J157="$",OR(#REF!="Yes",#REF!="No"))</formula>
    </cfRule>
    <cfRule type="expression" priority="989" stopIfTrue="1">
      <formula>J157="$"</formula>
    </cfRule>
    <cfRule type="expression" dxfId="421" priority="990" stopIfTrue="1">
      <formula>J157&lt;&gt;#REF!</formula>
    </cfRule>
  </conditionalFormatting>
  <conditionalFormatting sqref="F157">
    <cfRule type="expression" dxfId="420" priority="985" stopIfTrue="1">
      <formula>AND(F157="$",OR(#REF!="Yes",#REF!="No"))</formula>
    </cfRule>
    <cfRule type="expression" priority="986" stopIfTrue="1">
      <formula>F157="$"</formula>
    </cfRule>
    <cfRule type="expression" dxfId="419" priority="987" stopIfTrue="1">
      <formula>F157&lt;&gt;#REF!</formula>
    </cfRule>
  </conditionalFormatting>
  <conditionalFormatting sqref="T157">
    <cfRule type="expression" dxfId="418" priority="979" stopIfTrue="1">
      <formula>AND(T157="$",OR(#REF!="Yes",#REF!="No"))</formula>
    </cfRule>
    <cfRule type="expression" priority="980" stopIfTrue="1">
      <formula>T157="$"</formula>
    </cfRule>
    <cfRule type="expression" dxfId="417" priority="981" stopIfTrue="1">
      <formula>T157&lt;&gt;#REF!</formula>
    </cfRule>
  </conditionalFormatting>
  <conditionalFormatting sqref="A157">
    <cfRule type="expression" dxfId="416" priority="994">
      <formula>COUNTA(E157:X157)=0</formula>
    </cfRule>
  </conditionalFormatting>
  <conditionalFormatting sqref="G157">
    <cfRule type="expression" dxfId="415" priority="972" stopIfTrue="1">
      <formula>AND(G157="$",OR(#REF!="Yes",#REF!="No"))</formula>
    </cfRule>
    <cfRule type="expression" priority="973" stopIfTrue="1">
      <formula>G157="$"</formula>
    </cfRule>
    <cfRule type="expression" dxfId="414" priority="974" stopIfTrue="1">
      <formula>G157&lt;&gt;#REF!</formula>
    </cfRule>
  </conditionalFormatting>
  <conditionalFormatting sqref="E129:F129 H129 O129:S129 X129">
    <cfRule type="expression" dxfId="413" priority="968" stopIfTrue="1">
      <formula>AND(E129="$",OR(#REF!="Yes",#REF!="No"))</formula>
    </cfRule>
    <cfRule type="expression" priority="969" stopIfTrue="1">
      <formula>E129="$"</formula>
    </cfRule>
    <cfRule type="expression" dxfId="412" priority="970" stopIfTrue="1">
      <formula>E129&lt;&gt;#REF!</formula>
    </cfRule>
  </conditionalFormatting>
  <conditionalFormatting sqref="J129:N129">
    <cfRule type="expression" dxfId="411" priority="965" stopIfTrue="1">
      <formula>AND(J129="$",OR(#REF!="Yes",#REF!="No"))</formula>
    </cfRule>
    <cfRule type="expression" priority="966" stopIfTrue="1">
      <formula>J129="$"</formula>
    </cfRule>
    <cfRule type="expression" dxfId="410" priority="967" stopIfTrue="1">
      <formula>J129&lt;&gt;#REF!</formula>
    </cfRule>
  </conditionalFormatting>
  <conditionalFormatting sqref="G129">
    <cfRule type="expression" dxfId="409" priority="962" stopIfTrue="1">
      <formula>AND(G129="$",OR(#REF!="Yes",#REF!="No"))</formula>
    </cfRule>
    <cfRule type="expression" priority="963" stopIfTrue="1">
      <formula>G129="$"</formula>
    </cfRule>
    <cfRule type="expression" dxfId="408" priority="964" stopIfTrue="1">
      <formula>G129&lt;&gt;#REF!</formula>
    </cfRule>
  </conditionalFormatting>
  <conditionalFormatting sqref="I129">
    <cfRule type="expression" dxfId="407" priority="959" stopIfTrue="1">
      <formula>AND(I129="$",OR(#REF!="Yes",#REF!="No"))</formula>
    </cfRule>
    <cfRule type="expression" priority="960" stopIfTrue="1">
      <formula>I129="$"</formula>
    </cfRule>
    <cfRule type="expression" dxfId="406" priority="961" stopIfTrue="1">
      <formula>I129&lt;&gt;#REF!</formula>
    </cfRule>
  </conditionalFormatting>
  <conditionalFormatting sqref="T129">
    <cfRule type="expression" dxfId="405" priority="956" stopIfTrue="1">
      <formula>AND(T129="$",OR(#REF!="Yes",#REF!="No"))</formula>
    </cfRule>
    <cfRule type="expression" priority="957" stopIfTrue="1">
      <formula>T129="$"</formula>
    </cfRule>
    <cfRule type="expression" dxfId="404" priority="958" stopIfTrue="1">
      <formula>T129&lt;&gt;#REF!</formula>
    </cfRule>
  </conditionalFormatting>
  <conditionalFormatting sqref="A129">
    <cfRule type="expression" dxfId="403" priority="971">
      <formula>COUNTA(E129:X129)=0</formula>
    </cfRule>
  </conditionalFormatting>
  <conditionalFormatting sqref="B361">
    <cfRule type="expression" dxfId="402" priority="951">
      <formula>COUNTA(F361:Y361)=0</formula>
    </cfRule>
  </conditionalFormatting>
  <conditionalFormatting sqref="H23">
    <cfRule type="expression" dxfId="401" priority="948" stopIfTrue="1">
      <formula>AND(H23="$",OR(#REF!="Yes",#REF!="No"))</formula>
    </cfRule>
    <cfRule type="expression" priority="949" stopIfTrue="1">
      <formula>H23="$"</formula>
    </cfRule>
    <cfRule type="expression" dxfId="400" priority="950" stopIfTrue="1">
      <formula>H23&lt;&gt;#REF!</formula>
    </cfRule>
  </conditionalFormatting>
  <conditionalFormatting sqref="N23 I23">
    <cfRule type="expression" dxfId="399" priority="945" stopIfTrue="1">
      <formula>AND(I23="$",OR(#REF!="Yes",#REF!="No"))</formula>
    </cfRule>
    <cfRule type="expression" priority="946" stopIfTrue="1">
      <formula>I23="$"</formula>
    </cfRule>
    <cfRule type="expression" dxfId="398" priority="947" stopIfTrue="1">
      <formula>I23&lt;&gt;#REF!</formula>
    </cfRule>
  </conditionalFormatting>
  <conditionalFormatting sqref="J23:M23">
    <cfRule type="expression" dxfId="397" priority="942" stopIfTrue="1">
      <formula>AND(J23="$",OR(#REF!="Yes",#REF!="No"))</formula>
    </cfRule>
    <cfRule type="expression" priority="943" stopIfTrue="1">
      <formula>J23="$"</formula>
    </cfRule>
    <cfRule type="expression" dxfId="396" priority="944" stopIfTrue="1">
      <formula>J23&lt;&gt;#REF!</formula>
    </cfRule>
  </conditionalFormatting>
  <conditionalFormatting sqref="A380">
    <cfRule type="expression" dxfId="395" priority="941">
      <formula>COUNTA(E380:X380)=0</formula>
    </cfRule>
  </conditionalFormatting>
  <conditionalFormatting sqref="E182:F182 H182:I182 O182:S182 X182">
    <cfRule type="expression" dxfId="394" priority="933" stopIfTrue="1">
      <formula>AND(E182="$",OR(#REF!="Yes",#REF!="No"))</formula>
    </cfRule>
    <cfRule type="expression" priority="934" stopIfTrue="1">
      <formula>E182="$"</formula>
    </cfRule>
    <cfRule type="expression" dxfId="393" priority="935" stopIfTrue="1">
      <formula>E182&lt;&gt;#REF!</formula>
    </cfRule>
  </conditionalFormatting>
  <conditionalFormatting sqref="G182 J182:N182">
    <cfRule type="expression" dxfId="392" priority="930" stopIfTrue="1">
      <formula>AND(G182="$",OR(#REF!="Yes",#REF!="No"))</formula>
    </cfRule>
    <cfRule type="expression" priority="931" stopIfTrue="1">
      <formula>G182="$"</formula>
    </cfRule>
    <cfRule type="expression" dxfId="391" priority="932" stopIfTrue="1">
      <formula>G182&lt;&gt;#REF!</formula>
    </cfRule>
  </conditionalFormatting>
  <conditionalFormatting sqref="T182">
    <cfRule type="expression" dxfId="390" priority="927" stopIfTrue="1">
      <formula>AND(T182="$",OR(#REF!="Yes",#REF!="No"))</formula>
    </cfRule>
    <cfRule type="expression" priority="928" stopIfTrue="1">
      <formula>T182="$"</formula>
    </cfRule>
    <cfRule type="expression" dxfId="389" priority="929" stopIfTrue="1">
      <formula>T182&lt;&gt;#REF!</formula>
    </cfRule>
  </conditionalFormatting>
  <conditionalFormatting sqref="A182">
    <cfRule type="expression" dxfId="388" priority="936">
      <formula>COUNTA(E182:X182)=0</formula>
    </cfRule>
  </conditionalFormatting>
  <conditionalFormatting sqref="X380 X360:X364 X351 X347 X334 X331 X311 X297 X287 X267 X258 X251 X235:X236 X226:X227 X224 X221 X209 X105">
    <cfRule type="expression" dxfId="387" priority="903" stopIfTrue="1">
      <formula>AND(X105="$",OR(#REF!="Yes",#REF!="No"))</formula>
    </cfRule>
    <cfRule type="expression" priority="904" stopIfTrue="1">
      <formula>X105="$"</formula>
    </cfRule>
    <cfRule type="expression" dxfId="386" priority="905" stopIfTrue="1">
      <formula>X105&lt;&gt;#REF!</formula>
    </cfRule>
  </conditionalFormatting>
  <conditionalFormatting sqref="Q390 Q310:Q312 Q251 Q230">
    <cfRule type="expression" dxfId="385" priority="861" stopIfTrue="1">
      <formula>AND(Q230="$",OR(#REF!="Yes",#REF!="No"))</formula>
    </cfRule>
    <cfRule type="expression" priority="862" stopIfTrue="1">
      <formula>Q230="$"</formula>
    </cfRule>
    <cfRule type="expression" dxfId="384" priority="863" stopIfTrue="1">
      <formula>Q230&lt;&gt;#REF!</formula>
    </cfRule>
  </conditionalFormatting>
  <conditionalFormatting sqref="X177 O177:S177 H177:I177 E177:F177">
    <cfRule type="expression" dxfId="383" priority="857" stopIfTrue="1">
      <formula>AND(E177="$",OR(#REF!="Yes",#REF!="No"))</formula>
    </cfRule>
    <cfRule type="expression" priority="858" stopIfTrue="1">
      <formula>E177="$"</formula>
    </cfRule>
    <cfRule type="expression" dxfId="382" priority="859" stopIfTrue="1">
      <formula>E177&lt;&gt;#REF!</formula>
    </cfRule>
  </conditionalFormatting>
  <conditionalFormatting sqref="J177:N177 G177">
    <cfRule type="expression" dxfId="381" priority="854" stopIfTrue="1">
      <formula>AND(G177="$",OR(#REF!="Yes",#REF!="No"))</formula>
    </cfRule>
    <cfRule type="expression" priority="855" stopIfTrue="1">
      <formula>G177="$"</formula>
    </cfRule>
    <cfRule type="expression" dxfId="380" priority="856" stopIfTrue="1">
      <formula>G177&lt;&gt;#REF!</formula>
    </cfRule>
  </conditionalFormatting>
  <conditionalFormatting sqref="T177">
    <cfRule type="expression" dxfId="379" priority="851" stopIfTrue="1">
      <formula>AND(T177="$",OR(#REF!="Yes",#REF!="No"))</formula>
    </cfRule>
    <cfRule type="expression" priority="852" stopIfTrue="1">
      <formula>T177="$"</formula>
    </cfRule>
    <cfRule type="expression" dxfId="378" priority="853" stopIfTrue="1">
      <formula>T177&lt;&gt;#REF!</formula>
    </cfRule>
  </conditionalFormatting>
  <conditionalFormatting sqref="A177">
    <cfRule type="expression" dxfId="377" priority="860">
      <formula>COUNTA(E177:X177)=0</formula>
    </cfRule>
  </conditionalFormatting>
  <conditionalFormatting sqref="A384">
    <cfRule type="expression" dxfId="376" priority="826">
      <formula>COUNTA(E384:X384)=0</formula>
    </cfRule>
  </conditionalFormatting>
  <conditionalFormatting sqref="X50 O50:S50 E50:F50 H50">
    <cfRule type="expression" dxfId="375" priority="818" stopIfTrue="1">
      <formula>AND(E50="$",OR(#REF!="Yes",#REF!="No"))</formula>
    </cfRule>
    <cfRule type="expression" priority="819" stopIfTrue="1">
      <formula>E50="$"</formula>
    </cfRule>
    <cfRule type="expression" dxfId="374" priority="820" stopIfTrue="1">
      <formula>E50&lt;&gt;#REF!</formula>
    </cfRule>
  </conditionalFormatting>
  <conditionalFormatting sqref="T50 G50 I50:N50">
    <cfRule type="expression" dxfId="373" priority="815" stopIfTrue="1">
      <formula>AND(G50="$",OR(#REF!="Yes",#REF!="No"))</formula>
    </cfRule>
    <cfRule type="expression" priority="816" stopIfTrue="1">
      <formula>G50="$"</formula>
    </cfRule>
    <cfRule type="expression" dxfId="372" priority="817" stopIfTrue="1">
      <formula>G50&lt;&gt;#REF!</formula>
    </cfRule>
  </conditionalFormatting>
  <conditionalFormatting sqref="A50">
    <cfRule type="expression" dxfId="371" priority="821">
      <formula>COUNTA(E50:X50)=0</formula>
    </cfRule>
  </conditionalFormatting>
  <conditionalFormatting sqref="O108:S108 X108 E108:F108 H108">
    <cfRule type="expression" dxfId="370" priority="807" stopIfTrue="1">
      <formula>AND(E108="$",OR(#REF!="Yes",#REF!="No"))</formula>
    </cfRule>
    <cfRule type="expression" priority="808" stopIfTrue="1">
      <formula>E108="$"</formula>
    </cfRule>
    <cfRule type="expression" dxfId="369" priority="809" stopIfTrue="1">
      <formula>E108&lt;&gt;#REF!</formula>
    </cfRule>
  </conditionalFormatting>
  <conditionalFormatting sqref="G108 I108:N108">
    <cfRule type="expression" dxfId="368" priority="804" stopIfTrue="1">
      <formula>AND(G108="$",OR(#REF!="Yes",#REF!="No"))</formula>
    </cfRule>
    <cfRule type="expression" priority="805" stopIfTrue="1">
      <formula>G108="$"</formula>
    </cfRule>
    <cfRule type="expression" dxfId="367" priority="806" stopIfTrue="1">
      <formula>G108&lt;&gt;#REF!</formula>
    </cfRule>
  </conditionalFormatting>
  <conditionalFormatting sqref="T108">
    <cfRule type="expression" dxfId="366" priority="801" stopIfTrue="1">
      <formula>AND(T108="$",OR(#REF!="Yes",#REF!="No"))</formula>
    </cfRule>
    <cfRule type="expression" priority="802" stopIfTrue="1">
      <formula>T108="$"</formula>
    </cfRule>
    <cfRule type="expression" dxfId="365" priority="803" stopIfTrue="1">
      <formula>T108&lt;&gt;#REF!</formula>
    </cfRule>
  </conditionalFormatting>
  <conditionalFormatting sqref="A108">
    <cfRule type="expression" dxfId="364" priority="810">
      <formula>COUNTA(E108:X108)=0</formula>
    </cfRule>
  </conditionalFormatting>
  <conditionalFormatting sqref="A368">
    <cfRule type="expression" dxfId="363" priority="796">
      <formula>COUNTA(E368:X368)=0</formula>
    </cfRule>
  </conditionalFormatting>
  <conditionalFormatting sqref="A367">
    <cfRule type="expression" dxfId="362" priority="791">
      <formula>COUNTA(E367:X367)=0</formula>
    </cfRule>
  </conditionalFormatting>
  <conditionalFormatting sqref="F220:G220">
    <cfRule type="expression" dxfId="361" priority="779" stopIfTrue="1">
      <formula>AND(F220="$",OR(#REF!="Yes",#REF!="No"))</formula>
    </cfRule>
    <cfRule type="expression" priority="780" stopIfTrue="1">
      <formula>F220="$"</formula>
    </cfRule>
    <cfRule type="expression" dxfId="360" priority="781" stopIfTrue="1">
      <formula>F220&lt;&gt;#REF!</formula>
    </cfRule>
  </conditionalFormatting>
  <conditionalFormatting sqref="H191:I191 E191 X191 O191:S191">
    <cfRule type="expression" dxfId="359" priority="775" stopIfTrue="1">
      <formula>AND(E191="$",OR(#REF!="Yes",#REF!="No"))</formula>
    </cfRule>
    <cfRule type="expression" priority="776" stopIfTrue="1">
      <formula>E191="$"</formula>
    </cfRule>
    <cfRule type="expression" dxfId="358" priority="777" stopIfTrue="1">
      <formula>E191&lt;&gt;#REF!</formula>
    </cfRule>
  </conditionalFormatting>
  <conditionalFormatting sqref="J191:N191">
    <cfRule type="expression" dxfId="357" priority="772" stopIfTrue="1">
      <formula>AND(J191="$",OR(#REF!="Yes",#REF!="No"))</formula>
    </cfRule>
    <cfRule type="expression" priority="773" stopIfTrue="1">
      <formula>J191="$"</formula>
    </cfRule>
    <cfRule type="expression" dxfId="356" priority="774" stopIfTrue="1">
      <formula>J191&lt;&gt;#REF!</formula>
    </cfRule>
  </conditionalFormatting>
  <conditionalFormatting sqref="T191">
    <cfRule type="expression" dxfId="355" priority="769" stopIfTrue="1">
      <formula>AND(T191="$",OR(#REF!="Yes",#REF!="No"))</formula>
    </cfRule>
    <cfRule type="expression" priority="770" stopIfTrue="1">
      <formula>T191="$"</formula>
    </cfRule>
    <cfRule type="expression" dxfId="354" priority="771" stopIfTrue="1">
      <formula>T191&lt;&gt;#REF!</formula>
    </cfRule>
  </conditionalFormatting>
  <conditionalFormatting sqref="A191">
    <cfRule type="expression" dxfId="353" priority="778">
      <formula>COUNTA(E191:X191)=0</formula>
    </cfRule>
  </conditionalFormatting>
  <conditionalFormatting sqref="A372:A373">
    <cfRule type="expression" dxfId="352" priority="761">
      <formula>COUNTA(E372:X372)=0</formula>
    </cfRule>
  </conditionalFormatting>
  <conditionalFormatting sqref="F364:G364 F16:G16">
    <cfRule type="expression" dxfId="351" priority="754" stopIfTrue="1">
      <formula>AND(F16="$",OR(#REF!="Yes",#REF!="No"))</formula>
    </cfRule>
    <cfRule type="expression" priority="755" stopIfTrue="1">
      <formula>F16="$"</formula>
    </cfRule>
    <cfRule type="expression" dxfId="350" priority="756" stopIfTrue="1">
      <formula>F16&lt;&gt;#REF!</formula>
    </cfRule>
  </conditionalFormatting>
  <conditionalFormatting sqref="F341:G341 F222:G222 F206:G206 F56:G56 F47:G47 F208:G208">
    <cfRule type="expression" dxfId="349" priority="751" stopIfTrue="1">
      <formula>AND(F47="$",OR(#REF!="Yes",#REF!="No"))</formula>
    </cfRule>
    <cfRule type="expression" priority="752" stopIfTrue="1">
      <formula>F47="$"</formula>
    </cfRule>
    <cfRule type="expression" dxfId="348" priority="753" stopIfTrue="1">
      <formula>F47&lt;&gt;#REF!</formula>
    </cfRule>
  </conditionalFormatting>
  <conditionalFormatting sqref="F367:G367 F363:G363 F340:G340 F282:G282 F247:G248 F109:G109">
    <cfRule type="expression" dxfId="347" priority="748" stopIfTrue="1">
      <formula>AND(F109="$",OR(#REF!="Yes",#REF!="No"))</formula>
    </cfRule>
    <cfRule type="expression" priority="749" stopIfTrue="1">
      <formula>F109="$"</formula>
    </cfRule>
    <cfRule type="expression" dxfId="346" priority="750" stopIfTrue="1">
      <formula>F109&lt;&gt;#REF!</formula>
    </cfRule>
  </conditionalFormatting>
  <conditionalFormatting sqref="F338:G338">
    <cfRule type="expression" dxfId="345" priority="745" stopIfTrue="1">
      <formula>AND(F338="$",OR(#REF!="Yes",#REF!="No"))</formula>
    </cfRule>
    <cfRule type="expression" priority="746" stopIfTrue="1">
      <formula>F338="$"</formula>
    </cfRule>
    <cfRule type="expression" dxfId="344" priority="747" stopIfTrue="1">
      <formula>F338&lt;&gt;#REF!</formula>
    </cfRule>
  </conditionalFormatting>
  <conditionalFormatting sqref="F384:G384 F362:G362 F345:G345 F342:G342 F266:G266 F103:G103">
    <cfRule type="expression" dxfId="343" priority="742" stopIfTrue="1">
      <formula>AND(F103="$",OR(#REF!="Yes",#REF!="No"))</formula>
    </cfRule>
    <cfRule type="expression" priority="743" stopIfTrue="1">
      <formula>F103="$"</formula>
    </cfRule>
    <cfRule type="expression" dxfId="342" priority="744" stopIfTrue="1">
      <formula>F103&lt;&gt;#REF!</formula>
    </cfRule>
  </conditionalFormatting>
  <conditionalFormatting sqref="F96:G96 F94:G94 F66:G66 F64:G64 F35:G36 F33:G33 F22:G22">
    <cfRule type="expression" dxfId="341" priority="739" stopIfTrue="1">
      <formula>AND(F22="$",OR(#REF!="Yes",#REF!="No"))</formula>
    </cfRule>
    <cfRule type="expression" priority="740" stopIfTrue="1">
      <formula>F22="$"</formula>
    </cfRule>
    <cfRule type="expression" dxfId="340" priority="741" stopIfTrue="1">
      <formula>F22&lt;&gt;#REF!</formula>
    </cfRule>
  </conditionalFormatting>
  <conditionalFormatting sqref="F96:G96 F94:G94 F66:G66 F64:G64 F35:G36 F33:G33 F22:G22">
    <cfRule type="expression" dxfId="339" priority="736" stopIfTrue="1">
      <formula>AND(F22="$",OR(#REF!="Yes",#REF!="No"))</formula>
    </cfRule>
    <cfRule type="expression" priority="737" stopIfTrue="1">
      <formula>F22="$"</formula>
    </cfRule>
    <cfRule type="expression" dxfId="338" priority="738" stopIfTrue="1">
      <formula>F22&lt;&gt;#REF!</formula>
    </cfRule>
  </conditionalFormatting>
  <conditionalFormatting sqref="F124">
    <cfRule type="expression" dxfId="337" priority="733" stopIfTrue="1">
      <formula>AND(F124="$",OR(#REF!="Yes",#REF!="No"))</formula>
    </cfRule>
    <cfRule type="expression" priority="734" stopIfTrue="1">
      <formula>F124="$"</formula>
    </cfRule>
    <cfRule type="expression" dxfId="336" priority="735" stopIfTrue="1">
      <formula>F124&lt;&gt;#REF!</formula>
    </cfRule>
  </conditionalFormatting>
  <conditionalFormatting sqref="F400:G401 F382:G382 F359:G359 F344:G344 F277:G277 F191:G191 F189:G189 F180:G180 F128:G128">
    <cfRule type="expression" dxfId="335" priority="730" stopIfTrue="1">
      <formula>AND(F128="$",OR(#REF!="Yes",#REF!="No"))</formula>
    </cfRule>
    <cfRule type="expression" priority="731" stopIfTrue="1">
      <formula>F128="$"</formula>
    </cfRule>
    <cfRule type="expression" dxfId="334" priority="732" stopIfTrue="1">
      <formula>F128&lt;&gt;#REF!</formula>
    </cfRule>
  </conditionalFormatting>
  <conditionalFormatting sqref="F400:G401 F382:G382 F359:G359 F344:G344 F277:G277 F191:G191 F189:G189 F180:G180 F128:G128">
    <cfRule type="expression" dxfId="333" priority="727" stopIfTrue="1">
      <formula>AND(F128="$",OR(#REF!="Yes",#REF!="No"))</formula>
    </cfRule>
    <cfRule type="expression" priority="728" stopIfTrue="1">
      <formula>F128="$"</formula>
    </cfRule>
    <cfRule type="expression" dxfId="332" priority="729" stopIfTrue="1">
      <formula>F128&lt;&gt;#REF!</formula>
    </cfRule>
  </conditionalFormatting>
  <conditionalFormatting sqref="R383 R366 R312 R242">
    <cfRule type="expression" dxfId="331" priority="724" stopIfTrue="1">
      <formula>AND(R242="$",OR(#REF!="Yes",#REF!="No"))</formula>
    </cfRule>
    <cfRule type="expression" priority="725" stopIfTrue="1">
      <formula>R242="$"</formula>
    </cfRule>
    <cfRule type="expression" dxfId="330" priority="726" stopIfTrue="1">
      <formula>R242&lt;&gt;#REF!</formula>
    </cfRule>
  </conditionalFormatting>
  <conditionalFormatting sqref="Q254 Q242 Q211">
    <cfRule type="expression" dxfId="329" priority="721" stopIfTrue="1">
      <formula>AND(Q211="$",OR(#REF!="Yes",#REF!="No"))</formula>
    </cfRule>
    <cfRule type="expression" priority="722" stopIfTrue="1">
      <formula>Q211="$"</formula>
    </cfRule>
    <cfRule type="expression" dxfId="328" priority="723" stopIfTrue="1">
      <formula>Q211&lt;&gt;#REF!</formula>
    </cfRule>
  </conditionalFormatting>
  <conditionalFormatting sqref="Q370 Q226 Q94:Q95">
    <cfRule type="expression" dxfId="327" priority="718" stopIfTrue="1">
      <formula>AND(Q94="$",OR(#REF!="Yes",#REF!="No"))</formula>
    </cfRule>
    <cfRule type="expression" priority="719" stopIfTrue="1">
      <formula>Q94="$"</formula>
    </cfRule>
    <cfRule type="expression" dxfId="326" priority="720" stopIfTrue="1">
      <formula>Q94&lt;&gt;#REF!</formula>
    </cfRule>
  </conditionalFormatting>
  <conditionalFormatting sqref="R346 R314:R315 R246 R218:R221 R199">
    <cfRule type="expression" dxfId="325" priority="715" stopIfTrue="1">
      <formula>AND(R199="$",OR(#REF!="Yes",#REF!="No"))</formula>
    </cfRule>
    <cfRule type="expression" priority="716" stopIfTrue="1">
      <formula>R199="$"</formula>
    </cfRule>
    <cfRule type="expression" dxfId="324" priority="717" stopIfTrue="1">
      <formula>R199&lt;&gt;#REF!</formula>
    </cfRule>
  </conditionalFormatting>
  <conditionalFormatting sqref="R367">
    <cfRule type="expression" dxfId="323" priority="712" stopIfTrue="1">
      <formula>AND(R367="$",OR(#REF!="Yes",#REF!="No"))</formula>
    </cfRule>
    <cfRule type="expression" priority="713" stopIfTrue="1">
      <formula>R367="$"</formula>
    </cfRule>
    <cfRule type="expression" dxfId="322" priority="714" stopIfTrue="1">
      <formula>R367&lt;&gt;#REF!</formula>
    </cfRule>
  </conditionalFormatting>
  <conditionalFormatting sqref="R389 R316 R262:R264 R247 R266">
    <cfRule type="expression" dxfId="321" priority="703" stopIfTrue="1">
      <formula>AND(R247="$",OR(#REF!="Yes",#REF!="No"))</formula>
    </cfRule>
    <cfRule type="expression" priority="704" stopIfTrue="1">
      <formula>R247="$"</formula>
    </cfRule>
    <cfRule type="expression" dxfId="320" priority="705" stopIfTrue="1">
      <formula>R247&lt;&gt;#REF!</formula>
    </cfRule>
  </conditionalFormatting>
  <conditionalFormatting sqref="A414">
    <cfRule type="expression" dxfId="319" priority="683">
      <formula>COUNTA(E414:X414)=0</formula>
    </cfRule>
  </conditionalFormatting>
  <conditionalFormatting sqref="B414">
    <cfRule type="expression" dxfId="318" priority="673">
      <formula>COUNTA(F414:Y414)=0</formula>
    </cfRule>
  </conditionalFormatting>
  <conditionalFormatting sqref="E2:F2 H2 O2:S2 X2">
    <cfRule type="expression" dxfId="317" priority="669" stopIfTrue="1">
      <formula>AND(E2="$",OR(#REF!="Yes",#REF!="No"))</formula>
    </cfRule>
    <cfRule type="expression" priority="670" stopIfTrue="1">
      <formula>E2="$"</formula>
    </cfRule>
    <cfRule type="expression" dxfId="316" priority="671" stopIfTrue="1">
      <formula>E2&lt;&gt;#REF!</formula>
    </cfRule>
  </conditionalFormatting>
  <conditionalFormatting sqref="F2:G2 T2">
    <cfRule type="expression" dxfId="315" priority="666" stopIfTrue="1">
      <formula>AND(F2="$",OR(#REF!="Yes",#REF!="No"))</formula>
    </cfRule>
    <cfRule type="expression" priority="667" stopIfTrue="1">
      <formula>F2="$"</formula>
    </cfRule>
    <cfRule type="expression" dxfId="314" priority="668" stopIfTrue="1">
      <formula>F2&lt;&gt;#REF!</formula>
    </cfRule>
  </conditionalFormatting>
  <conditionalFormatting sqref="A2">
    <cfRule type="expression" dxfId="313" priority="672">
      <formula>COUNTA(E2:X2)=0</formula>
    </cfRule>
  </conditionalFormatting>
  <conditionalFormatting sqref="I2:N2">
    <cfRule type="expression" dxfId="312" priority="656" stopIfTrue="1">
      <formula>AND(I2="$",OR(#REF!="Yes",#REF!="No"))</formula>
    </cfRule>
    <cfRule type="expression" priority="657" stopIfTrue="1">
      <formula>I2="$"</formula>
    </cfRule>
    <cfRule type="expression" dxfId="311" priority="658" stopIfTrue="1">
      <formula>I2&lt;&gt;#REF!</formula>
    </cfRule>
  </conditionalFormatting>
  <conditionalFormatting sqref="E160 H160:I160 X160 O160:Q160 S160">
    <cfRule type="expression" dxfId="310" priority="652" stopIfTrue="1">
      <formula>AND(E160="$",OR(#REF!="Yes",#REF!="No"))</formula>
    </cfRule>
    <cfRule type="expression" priority="653" stopIfTrue="1">
      <formula>E160="$"</formula>
    </cfRule>
    <cfRule type="expression" dxfId="309" priority="654" stopIfTrue="1">
      <formula>E160&lt;&gt;#REF!</formula>
    </cfRule>
  </conditionalFormatting>
  <conditionalFormatting sqref="J160:N160 T160">
    <cfRule type="expression" dxfId="308" priority="649" stopIfTrue="1">
      <formula>AND(J160="$",OR(#REF!="Yes",#REF!="No"))</formula>
    </cfRule>
    <cfRule type="expression" priority="650" stopIfTrue="1">
      <formula>J160="$"</formula>
    </cfRule>
    <cfRule type="expression" dxfId="307" priority="651" stopIfTrue="1">
      <formula>J160&lt;&gt;#REF!</formula>
    </cfRule>
  </conditionalFormatting>
  <conditionalFormatting sqref="F160:G160">
    <cfRule type="expression" dxfId="306" priority="646" stopIfTrue="1">
      <formula>AND(F160="$",OR(#REF!="Yes",#REF!="No"))</formula>
    </cfRule>
    <cfRule type="expression" priority="647" stopIfTrue="1">
      <formula>F160="$"</formula>
    </cfRule>
    <cfRule type="expression" dxfId="305" priority="648" stopIfTrue="1">
      <formula>F160&lt;&gt;#REF!</formula>
    </cfRule>
  </conditionalFormatting>
  <conditionalFormatting sqref="A160">
    <cfRule type="expression" dxfId="304" priority="655">
      <formula>COUNTA(E160:X160)=0</formula>
    </cfRule>
  </conditionalFormatting>
  <conditionalFormatting sqref="E159 X159 H159:I159 O159:S159">
    <cfRule type="expression" dxfId="303" priority="638" stopIfTrue="1">
      <formula>AND(E159="$",OR(#REF!="Yes",#REF!="No"))</formula>
    </cfRule>
    <cfRule type="expression" priority="639" stopIfTrue="1">
      <formula>E159="$"</formula>
    </cfRule>
    <cfRule type="expression" dxfId="302" priority="640" stopIfTrue="1">
      <formula>E159&lt;&gt;#REF!</formula>
    </cfRule>
  </conditionalFormatting>
  <conditionalFormatting sqref="J159:N159">
    <cfRule type="expression" dxfId="301" priority="635" stopIfTrue="1">
      <formula>AND(J159="$",OR(#REF!="Yes",#REF!="No"))</formula>
    </cfRule>
    <cfRule type="expression" priority="636" stopIfTrue="1">
      <formula>J159="$"</formula>
    </cfRule>
    <cfRule type="expression" dxfId="300" priority="637" stopIfTrue="1">
      <formula>J159&lt;&gt;#REF!</formula>
    </cfRule>
  </conditionalFormatting>
  <conditionalFormatting sqref="F159">
    <cfRule type="expression" dxfId="299" priority="632" stopIfTrue="1">
      <formula>AND(F159="$",OR(#REF!="Yes",#REF!="No"))</formula>
    </cfRule>
    <cfRule type="expression" priority="633" stopIfTrue="1">
      <formula>F159="$"</formula>
    </cfRule>
    <cfRule type="expression" dxfId="298" priority="634" stopIfTrue="1">
      <formula>F159&lt;&gt;#REF!</formula>
    </cfRule>
  </conditionalFormatting>
  <conditionalFormatting sqref="T159">
    <cfRule type="expression" dxfId="297" priority="629" stopIfTrue="1">
      <formula>AND(T159="$",OR(#REF!="Yes",#REF!="No"))</formula>
    </cfRule>
    <cfRule type="expression" priority="630" stopIfTrue="1">
      <formula>T159="$"</formula>
    </cfRule>
    <cfRule type="expression" dxfId="296" priority="631" stopIfTrue="1">
      <formula>T159&lt;&gt;#REF!</formula>
    </cfRule>
  </conditionalFormatting>
  <conditionalFormatting sqref="A159">
    <cfRule type="expression" dxfId="295" priority="641">
      <formula>COUNTA(E159:X159)=0</formula>
    </cfRule>
  </conditionalFormatting>
  <conditionalFormatting sqref="G159">
    <cfRule type="expression" dxfId="294" priority="626" stopIfTrue="1">
      <formula>AND(G159="$",OR(#REF!="Yes",#REF!="No"))</formula>
    </cfRule>
    <cfRule type="expression" priority="627" stopIfTrue="1">
      <formula>G159="$"</formula>
    </cfRule>
    <cfRule type="expression" dxfId="293" priority="628" stopIfTrue="1">
      <formula>G159&lt;&gt;#REF!</formula>
    </cfRule>
  </conditionalFormatting>
  <conditionalFormatting sqref="V78 V75:V76 V178:V181 V110:V115 V51:V73 V80:V89 V183:V190 V192:V200 V10:V12 V3:V8 V130:V132 V134:V141 V143:V152 V154:V155 V173:V175 V91:V93">
    <cfRule type="expression" dxfId="292" priority="566" stopIfTrue="1">
      <formula>AND(V3="$",OR(#REF!="Yes",#REF!="No"))</formula>
    </cfRule>
    <cfRule type="expression" priority="567" stopIfTrue="1">
      <formula>V3="$"</formula>
    </cfRule>
    <cfRule type="expression" dxfId="291" priority="568" stopIfTrue="1">
      <formula>V3&lt;&gt;#REF!</formula>
    </cfRule>
  </conditionalFormatting>
  <conditionalFormatting sqref="V22 V78 V128 V146 V7 V124 V91 V80">
    <cfRule type="expression" dxfId="290" priority="563" stopIfTrue="1">
      <formula>AND(V7="$",OR(#REF!="Yes",#REF!="No"))</formula>
    </cfRule>
    <cfRule type="expression" priority="564" stopIfTrue="1">
      <formula>V7="$"</formula>
    </cfRule>
    <cfRule type="expression" dxfId="289" priority="565" stopIfTrue="1">
      <formula>V7&lt;&gt;#REF!</formula>
    </cfRule>
  </conditionalFormatting>
  <conditionalFormatting sqref="V116">
    <cfRule type="expression" dxfId="288" priority="560" stopIfTrue="1">
      <formula>AND(V116="$",OR(#REF!="Yes",#REF!="No"))</formula>
    </cfRule>
    <cfRule type="expression" priority="561" stopIfTrue="1">
      <formula>V116="$"</formula>
    </cfRule>
    <cfRule type="expression" dxfId="287" priority="562" stopIfTrue="1">
      <formula>V116&lt;&gt;#REF!</formula>
    </cfRule>
  </conditionalFormatting>
  <conditionalFormatting sqref="V13">
    <cfRule type="expression" dxfId="286" priority="557" stopIfTrue="1">
      <formula>AND(V13="$",OR(#REF!="Yes",#REF!="No"))</formula>
    </cfRule>
    <cfRule type="expression" priority="558" stopIfTrue="1">
      <formula>V13="$"</formula>
    </cfRule>
    <cfRule type="expression" dxfId="285" priority="559" stopIfTrue="1">
      <formula>V13&lt;&gt;#REF!</formula>
    </cfRule>
  </conditionalFormatting>
  <conditionalFormatting sqref="V153">
    <cfRule type="expression" dxfId="284" priority="554" stopIfTrue="1">
      <formula>AND(V153="$",OR(#REF!="Yes",#REF!="No"))</formula>
    </cfRule>
    <cfRule type="expression" priority="555" stopIfTrue="1">
      <formula>V153="$"</formula>
    </cfRule>
    <cfRule type="expression" dxfId="283" priority="556" stopIfTrue="1">
      <formula>V153&lt;&gt;#REF!</formula>
    </cfRule>
  </conditionalFormatting>
  <conditionalFormatting sqref="V79">
    <cfRule type="expression" dxfId="282" priority="551" stopIfTrue="1">
      <formula>AND(V79="$",OR(#REF!="Yes",#REF!="No"))</formula>
    </cfRule>
    <cfRule type="expression" priority="552" stopIfTrue="1">
      <formula>V79="$"</formula>
    </cfRule>
    <cfRule type="expression" dxfId="281" priority="553" stopIfTrue="1">
      <formula>V79&lt;&gt;#REF!</formula>
    </cfRule>
  </conditionalFormatting>
  <conditionalFormatting sqref="V79">
    <cfRule type="expression" dxfId="280" priority="548" stopIfTrue="1">
      <formula>AND(V79="$",OR(#REF!="Yes",#REF!="No"))</formula>
    </cfRule>
    <cfRule type="expression" priority="549" stopIfTrue="1">
      <formula>V79="$"</formula>
    </cfRule>
    <cfRule type="expression" dxfId="279" priority="550" stopIfTrue="1">
      <formula>V79&lt;&gt;#REF!</formula>
    </cfRule>
  </conditionalFormatting>
  <conditionalFormatting sqref="V142">
    <cfRule type="expression" dxfId="278" priority="545" stopIfTrue="1">
      <formula>AND(V142="$",OR(#REF!="Yes",#REF!="No"))</formula>
    </cfRule>
    <cfRule type="expression" priority="546" stopIfTrue="1">
      <formula>V142="$"</formula>
    </cfRule>
    <cfRule type="expression" dxfId="277" priority="547" stopIfTrue="1">
      <formula>V142&lt;&gt;#REF!</formula>
    </cfRule>
  </conditionalFormatting>
  <conditionalFormatting sqref="V77">
    <cfRule type="expression" dxfId="276" priority="542" stopIfTrue="1">
      <formula>AND(V77="$",OR(#REF!="Yes",#REF!="No"))</formula>
    </cfRule>
    <cfRule type="expression" priority="543" stopIfTrue="1">
      <formula>V77="$"</formula>
    </cfRule>
    <cfRule type="expression" dxfId="275" priority="544" stopIfTrue="1">
      <formula>V77&lt;&gt;#REF!</formula>
    </cfRule>
  </conditionalFormatting>
  <conditionalFormatting sqref="V77">
    <cfRule type="expression" dxfId="274" priority="539" stopIfTrue="1">
      <formula>AND(V77="$",OR(#REF!="Yes",#REF!="No"))</formula>
    </cfRule>
    <cfRule type="expression" priority="540" stopIfTrue="1">
      <formula>V77="$"</formula>
    </cfRule>
    <cfRule type="expression" dxfId="273" priority="541" stopIfTrue="1">
      <formula>V77&lt;&gt;#REF!</formula>
    </cfRule>
  </conditionalFormatting>
  <conditionalFormatting sqref="V94">
    <cfRule type="expression" dxfId="272" priority="536" stopIfTrue="1">
      <formula>AND(V94="$",OR(#REF!="Yes",#REF!="No"))</formula>
    </cfRule>
    <cfRule type="expression" priority="537" stopIfTrue="1">
      <formula>V94="$"</formula>
    </cfRule>
    <cfRule type="expression" dxfId="271" priority="538" stopIfTrue="1">
      <formula>V94&lt;&gt;#REF!</formula>
    </cfRule>
  </conditionalFormatting>
  <conditionalFormatting sqref="V20">
    <cfRule type="expression" dxfId="270" priority="533" stopIfTrue="1">
      <formula>AND(V20="$",OR(#REF!="Yes",#REF!="No"))</formula>
    </cfRule>
    <cfRule type="expression" priority="534" stopIfTrue="1">
      <formula>V20="$"</formula>
    </cfRule>
    <cfRule type="expression" dxfId="269" priority="535" stopIfTrue="1">
      <formula>V20&lt;&gt;#REF!</formula>
    </cfRule>
  </conditionalFormatting>
  <conditionalFormatting sqref="V133">
    <cfRule type="expression" dxfId="268" priority="524" stopIfTrue="1">
      <formula>AND(V133="$",OR(#REF!="Yes",#REF!="No"))</formula>
    </cfRule>
    <cfRule type="expression" priority="525" stopIfTrue="1">
      <formula>V133="$"</formula>
    </cfRule>
    <cfRule type="expression" dxfId="267" priority="526" stopIfTrue="1">
      <formula>V133&lt;&gt;#REF!</formula>
    </cfRule>
  </conditionalFormatting>
  <conditionalFormatting sqref="V171">
    <cfRule type="expression" dxfId="266" priority="527" stopIfTrue="1">
      <formula>AND(V171="$",OR(#REF!="Yes",#REF!="No"))</formula>
    </cfRule>
    <cfRule type="expression" priority="528" stopIfTrue="1">
      <formula>V171="$"</formula>
    </cfRule>
    <cfRule type="expression" dxfId="265" priority="529" stopIfTrue="1">
      <formula>V171&lt;&gt;#REF!</formula>
    </cfRule>
  </conditionalFormatting>
  <conditionalFormatting sqref="V156">
    <cfRule type="expression" dxfId="264" priority="517" stopIfTrue="1">
      <formula>AND(V156="$",OR(#REF!="Yes",#REF!="No"))</formula>
    </cfRule>
    <cfRule type="expression" priority="518" stopIfTrue="1">
      <formula>V156="$"</formula>
    </cfRule>
    <cfRule type="expression" dxfId="263" priority="519" stopIfTrue="1">
      <formula>V156&lt;&gt;#REF!</formula>
    </cfRule>
  </conditionalFormatting>
  <conditionalFormatting sqref="V129">
    <cfRule type="expression" dxfId="262" priority="511" stopIfTrue="1">
      <formula>AND(V129="$",OR(#REF!="Yes",#REF!="No"))</formula>
    </cfRule>
    <cfRule type="expression" priority="512" stopIfTrue="1">
      <formula>V129="$"</formula>
    </cfRule>
    <cfRule type="expression" dxfId="261" priority="513" stopIfTrue="1">
      <formula>V129&lt;&gt;#REF!</formula>
    </cfRule>
  </conditionalFormatting>
  <conditionalFormatting sqref="V182">
    <cfRule type="expression" dxfId="260" priority="508" stopIfTrue="1">
      <formula>AND(V182="$",OR(#REF!="Yes",#REF!="No"))</formula>
    </cfRule>
    <cfRule type="expression" priority="509" stopIfTrue="1">
      <formula>V182="$"</formula>
    </cfRule>
    <cfRule type="expression" dxfId="259" priority="510" stopIfTrue="1">
      <formula>V182&lt;&gt;#REF!</formula>
    </cfRule>
  </conditionalFormatting>
  <conditionalFormatting sqref="V380 V360:V364 V351 V347 V334 V331 V311 V297 V258 V251 V235:V236 V226:V227 V221 V209">
    <cfRule type="expression" dxfId="258" priority="505" stopIfTrue="1">
      <formula>AND(V209="$",OR(#REF!="Yes",#REF!="No"))</formula>
    </cfRule>
    <cfRule type="expression" priority="506" stopIfTrue="1">
      <formula>V209="$"</formula>
    </cfRule>
    <cfRule type="expression" dxfId="257" priority="507" stopIfTrue="1">
      <formula>V209&lt;&gt;#REF!</formula>
    </cfRule>
  </conditionalFormatting>
  <conditionalFormatting sqref="V50">
    <cfRule type="expression" dxfId="256" priority="496" stopIfTrue="1">
      <formula>AND(V50="$",OR(#REF!="Yes",#REF!="No"))</formula>
    </cfRule>
    <cfRule type="expression" priority="497" stopIfTrue="1">
      <formula>V50="$"</formula>
    </cfRule>
    <cfRule type="expression" dxfId="255" priority="498" stopIfTrue="1">
      <formula>V50&lt;&gt;#REF!</formula>
    </cfRule>
  </conditionalFormatting>
  <conditionalFormatting sqref="V191">
    <cfRule type="expression" dxfId="254" priority="490" stopIfTrue="1">
      <formula>AND(V191="$",OR(#REF!="Yes",#REF!="No"))</formula>
    </cfRule>
    <cfRule type="expression" priority="491" stopIfTrue="1">
      <formula>V191="$"</formula>
    </cfRule>
    <cfRule type="expression" dxfId="253" priority="492" stopIfTrue="1">
      <formula>V191&lt;&gt;#REF!</formula>
    </cfRule>
  </conditionalFormatting>
  <conditionalFormatting sqref="V2">
    <cfRule type="expression" dxfId="252" priority="487" stopIfTrue="1">
      <formula>AND(V2="$",OR(#REF!="Yes",#REF!="No"))</formula>
    </cfRule>
    <cfRule type="expression" priority="488" stopIfTrue="1">
      <formula>V2="$"</formula>
    </cfRule>
    <cfRule type="expression" dxfId="251" priority="489" stopIfTrue="1">
      <formula>V2&lt;&gt;#REF!</formula>
    </cfRule>
  </conditionalFormatting>
  <conditionalFormatting sqref="V160">
    <cfRule type="expression" dxfId="250" priority="484" stopIfTrue="1">
      <formula>AND(V160="$",OR(#REF!="Yes",#REF!="No"))</formula>
    </cfRule>
    <cfRule type="expression" priority="485" stopIfTrue="1">
      <formula>V160="$"</formula>
    </cfRule>
    <cfRule type="expression" dxfId="249" priority="486" stopIfTrue="1">
      <formula>V160&lt;&gt;#REF!</formula>
    </cfRule>
  </conditionalFormatting>
  <conditionalFormatting sqref="V159">
    <cfRule type="expression" dxfId="248" priority="481" stopIfTrue="1">
      <formula>AND(V159="$",OR(#REF!="Yes",#REF!="No"))</formula>
    </cfRule>
    <cfRule type="expression" priority="482" stopIfTrue="1">
      <formula>V159="$"</formula>
    </cfRule>
    <cfRule type="expression" dxfId="247" priority="483" stopIfTrue="1">
      <formula>V159&lt;&gt;#REF!</formula>
    </cfRule>
  </conditionalFormatting>
  <conditionalFormatting sqref="U78 U173:U175 U75:U76 U143:U152 U192:U200 U183:U190 U179:U181 U158 U134:U141 U130:U132 U106:U107 U80:U93 U51:U73 U3:U8 U154:U155 U109:U115 U10:U12">
    <cfRule type="expression" dxfId="246" priority="478" stopIfTrue="1">
      <formula>AND(U3="$",OR(#REF!="Yes",#REF!="No"))</formula>
    </cfRule>
    <cfRule type="expression" priority="479" stopIfTrue="1">
      <formula>U3="$"</formula>
    </cfRule>
    <cfRule type="expression" dxfId="245" priority="480" stopIfTrue="1">
      <formula>U3&lt;&gt;#REF!</formula>
    </cfRule>
  </conditionalFormatting>
  <conditionalFormatting sqref="U101 U22 U78 U128 U146 U7 U124 U91 U80">
    <cfRule type="expression" dxfId="244" priority="475" stopIfTrue="1">
      <formula>AND(U7="$",OR(#REF!="Yes",#REF!="No"))</formula>
    </cfRule>
    <cfRule type="expression" priority="476" stopIfTrue="1">
      <formula>U7="$"</formula>
    </cfRule>
    <cfRule type="expression" dxfId="243" priority="477" stopIfTrue="1">
      <formula>U7&lt;&gt;#REF!</formula>
    </cfRule>
  </conditionalFormatting>
  <conditionalFormatting sqref="U116">
    <cfRule type="expression" dxfId="242" priority="472" stopIfTrue="1">
      <formula>AND(U116="$",OR(#REF!="Yes",#REF!="No"))</formula>
    </cfRule>
    <cfRule type="expression" priority="473" stopIfTrue="1">
      <formula>U116="$"</formula>
    </cfRule>
    <cfRule type="expression" dxfId="241" priority="474" stopIfTrue="1">
      <formula>U116&lt;&gt;#REF!</formula>
    </cfRule>
  </conditionalFormatting>
  <conditionalFormatting sqref="U13">
    <cfRule type="expression" dxfId="240" priority="469" stopIfTrue="1">
      <formula>AND(U13="$",OR(#REF!="Yes",#REF!="No"))</formula>
    </cfRule>
    <cfRule type="expression" priority="470" stopIfTrue="1">
      <formula>U13="$"</formula>
    </cfRule>
    <cfRule type="expression" dxfId="239" priority="471" stopIfTrue="1">
      <formula>U13&lt;&gt;#REF!</formula>
    </cfRule>
  </conditionalFormatting>
  <conditionalFormatting sqref="U153">
    <cfRule type="expression" dxfId="238" priority="466" stopIfTrue="1">
      <formula>AND(U153="$",OR(#REF!="Yes",#REF!="No"))</formula>
    </cfRule>
    <cfRule type="expression" priority="467" stopIfTrue="1">
      <formula>U153="$"</formula>
    </cfRule>
    <cfRule type="expression" dxfId="237" priority="468" stopIfTrue="1">
      <formula>U153&lt;&gt;#REF!</formula>
    </cfRule>
  </conditionalFormatting>
  <conditionalFormatting sqref="U79">
    <cfRule type="expression" dxfId="236" priority="463" stopIfTrue="1">
      <formula>AND(U79="$",OR(#REF!="Yes",#REF!="No"))</formula>
    </cfRule>
    <cfRule type="expression" priority="464" stopIfTrue="1">
      <formula>U79="$"</formula>
    </cfRule>
    <cfRule type="expression" dxfId="235" priority="465" stopIfTrue="1">
      <formula>U79&lt;&gt;#REF!</formula>
    </cfRule>
  </conditionalFormatting>
  <conditionalFormatting sqref="U79">
    <cfRule type="expression" dxfId="234" priority="460" stopIfTrue="1">
      <formula>AND(U79="$",OR(#REF!="Yes",#REF!="No"))</formula>
    </cfRule>
    <cfRule type="expression" priority="461" stopIfTrue="1">
      <formula>U79="$"</formula>
    </cfRule>
    <cfRule type="expression" dxfId="233" priority="462" stopIfTrue="1">
      <formula>U79&lt;&gt;#REF!</formula>
    </cfRule>
  </conditionalFormatting>
  <conditionalFormatting sqref="U142">
    <cfRule type="expression" dxfId="232" priority="457" stopIfTrue="1">
      <formula>AND(U142="$",OR(#REF!="Yes",#REF!="No"))</formula>
    </cfRule>
    <cfRule type="expression" priority="458" stopIfTrue="1">
      <formula>U142="$"</formula>
    </cfRule>
    <cfRule type="expression" dxfId="231" priority="459" stopIfTrue="1">
      <formula>U142&lt;&gt;#REF!</formula>
    </cfRule>
  </conditionalFormatting>
  <conditionalFormatting sqref="U77">
    <cfRule type="expression" dxfId="230" priority="454" stopIfTrue="1">
      <formula>AND(U77="$",OR(#REF!="Yes",#REF!="No"))</formula>
    </cfRule>
    <cfRule type="expression" priority="455" stopIfTrue="1">
      <formula>U77="$"</formula>
    </cfRule>
    <cfRule type="expression" dxfId="229" priority="456" stopIfTrue="1">
      <formula>U77&lt;&gt;#REF!</formula>
    </cfRule>
  </conditionalFormatting>
  <conditionalFormatting sqref="U77">
    <cfRule type="expression" dxfId="228" priority="451" stopIfTrue="1">
      <formula>AND(U77="$",OR(#REF!="Yes",#REF!="No"))</formula>
    </cfRule>
    <cfRule type="expression" priority="452" stopIfTrue="1">
      <formula>U77="$"</formula>
    </cfRule>
    <cfRule type="expression" dxfId="227" priority="453" stopIfTrue="1">
      <formula>U77&lt;&gt;#REF!</formula>
    </cfRule>
  </conditionalFormatting>
  <conditionalFormatting sqref="U94">
    <cfRule type="expression" dxfId="226" priority="448" stopIfTrue="1">
      <formula>AND(U94="$",OR(#REF!="Yes",#REF!="No"))</formula>
    </cfRule>
    <cfRule type="expression" priority="449" stopIfTrue="1">
      <formula>U94="$"</formula>
    </cfRule>
    <cfRule type="expression" dxfId="225" priority="450" stopIfTrue="1">
      <formula>U94&lt;&gt;#REF!</formula>
    </cfRule>
  </conditionalFormatting>
  <conditionalFormatting sqref="U20">
    <cfRule type="expression" dxfId="224" priority="445" stopIfTrue="1">
      <formula>AND(U20="$",OR(#REF!="Yes",#REF!="No"))</formula>
    </cfRule>
    <cfRule type="expression" priority="446" stopIfTrue="1">
      <formula>U20="$"</formula>
    </cfRule>
    <cfRule type="expression" dxfId="223" priority="447" stopIfTrue="1">
      <formula>U20&lt;&gt;#REF!</formula>
    </cfRule>
  </conditionalFormatting>
  <conditionalFormatting sqref="U74">
    <cfRule type="expression" dxfId="222" priority="442" stopIfTrue="1">
      <formula>AND(U74="$",OR(#REF!="Yes",#REF!="No"))</formula>
    </cfRule>
    <cfRule type="expression" priority="443" stopIfTrue="1">
      <formula>U74="$"</formula>
    </cfRule>
    <cfRule type="expression" dxfId="221" priority="444" stopIfTrue="1">
      <formula>U74&lt;&gt;#REF!</formula>
    </cfRule>
  </conditionalFormatting>
  <conditionalFormatting sqref="U171">
    <cfRule type="expression" dxfId="220" priority="439" stopIfTrue="1">
      <formula>AND(U171="$",OR(#REF!="Yes",#REF!="No"))</formula>
    </cfRule>
    <cfRule type="expression" priority="440" stopIfTrue="1">
      <formula>U171="$"</formula>
    </cfRule>
    <cfRule type="expression" dxfId="219" priority="441" stopIfTrue="1">
      <formula>U171&lt;&gt;#REF!</formula>
    </cfRule>
  </conditionalFormatting>
  <conditionalFormatting sqref="U133">
    <cfRule type="expression" dxfId="218" priority="436" stopIfTrue="1">
      <formula>AND(U133="$",OR(#REF!="Yes",#REF!="No"))</formula>
    </cfRule>
    <cfRule type="expression" priority="437" stopIfTrue="1">
      <formula>U133="$"</formula>
    </cfRule>
    <cfRule type="expression" dxfId="217" priority="438" stopIfTrue="1">
      <formula>U133&lt;&gt;#REF!</formula>
    </cfRule>
  </conditionalFormatting>
  <conditionalFormatting sqref="U156">
    <cfRule type="expression" dxfId="216" priority="429" stopIfTrue="1">
      <formula>AND(U156="$",OR(#REF!="Yes",#REF!="No"))</formula>
    </cfRule>
    <cfRule type="expression" priority="430" stopIfTrue="1">
      <formula>U156="$"</formula>
    </cfRule>
    <cfRule type="expression" dxfId="215" priority="431" stopIfTrue="1">
      <formula>U156&lt;&gt;#REF!</formula>
    </cfRule>
  </conditionalFormatting>
  <conditionalFormatting sqref="U157">
    <cfRule type="expression" dxfId="214" priority="426" stopIfTrue="1">
      <formula>AND(U157="$",OR(#REF!="Yes",#REF!="No"))</formula>
    </cfRule>
    <cfRule type="expression" priority="427" stopIfTrue="1">
      <formula>U157="$"</formula>
    </cfRule>
    <cfRule type="expression" dxfId="213" priority="428" stopIfTrue="1">
      <formula>U157&lt;&gt;#REF!</formula>
    </cfRule>
  </conditionalFormatting>
  <conditionalFormatting sqref="U129">
    <cfRule type="expression" dxfId="212" priority="423" stopIfTrue="1">
      <formula>AND(U129="$",OR(#REF!="Yes",#REF!="No"))</formula>
    </cfRule>
    <cfRule type="expression" priority="424" stopIfTrue="1">
      <formula>U129="$"</formula>
    </cfRule>
    <cfRule type="expression" dxfId="211" priority="425" stopIfTrue="1">
      <formula>U129&lt;&gt;#REF!</formula>
    </cfRule>
  </conditionalFormatting>
  <conditionalFormatting sqref="U182">
    <cfRule type="expression" dxfId="210" priority="420" stopIfTrue="1">
      <formula>AND(U182="$",OR(#REF!="Yes",#REF!="No"))</formula>
    </cfRule>
    <cfRule type="expression" priority="421" stopIfTrue="1">
      <formula>U182="$"</formula>
    </cfRule>
    <cfRule type="expression" dxfId="209" priority="422" stopIfTrue="1">
      <formula>U182&lt;&gt;#REF!</formula>
    </cfRule>
  </conditionalFormatting>
  <conditionalFormatting sqref="U380 U360:U364 U351 U347 U334 U331 U311 U297 U287 U267 U258 U251 U235:U236 U226:U227 U224 U221 U209 U105">
    <cfRule type="expression" dxfId="208" priority="417" stopIfTrue="1">
      <formula>AND(U105="$",OR(#REF!="Yes",#REF!="No"))</formula>
    </cfRule>
    <cfRule type="expression" priority="418" stopIfTrue="1">
      <formula>U105="$"</formula>
    </cfRule>
    <cfRule type="expression" dxfId="207" priority="419" stopIfTrue="1">
      <formula>U105&lt;&gt;#REF!</formula>
    </cfRule>
  </conditionalFormatting>
  <conditionalFormatting sqref="U191">
    <cfRule type="expression" dxfId="206" priority="402" stopIfTrue="1">
      <formula>AND(U191="$",OR(#REF!="Yes",#REF!="No"))</formula>
    </cfRule>
    <cfRule type="expression" priority="403" stopIfTrue="1">
      <formula>U191="$"</formula>
    </cfRule>
    <cfRule type="expression" dxfId="205" priority="404" stopIfTrue="1">
      <formula>U191&lt;&gt;#REF!</formula>
    </cfRule>
  </conditionalFormatting>
  <conditionalFormatting sqref="U50">
    <cfRule type="expression" dxfId="204" priority="408" stopIfTrue="1">
      <formula>AND(U50="$",OR(#REF!="Yes",#REF!="No"))</formula>
    </cfRule>
    <cfRule type="expression" priority="409" stopIfTrue="1">
      <formula>U50="$"</formula>
    </cfRule>
    <cfRule type="expression" dxfId="203" priority="410" stopIfTrue="1">
      <formula>U50&lt;&gt;#REF!</formula>
    </cfRule>
  </conditionalFormatting>
  <conditionalFormatting sqref="U108">
    <cfRule type="expression" dxfId="202" priority="405" stopIfTrue="1">
      <formula>AND(U108="$",OR(#REF!="Yes",#REF!="No"))</formula>
    </cfRule>
    <cfRule type="expression" priority="406" stopIfTrue="1">
      <formula>U108="$"</formula>
    </cfRule>
    <cfRule type="expression" dxfId="201" priority="407" stopIfTrue="1">
      <formula>U108&lt;&gt;#REF!</formula>
    </cfRule>
  </conditionalFormatting>
  <conditionalFormatting sqref="U2">
    <cfRule type="expression" dxfId="200" priority="399" stopIfTrue="1">
      <formula>AND(U2="$",OR(#REF!="Yes",#REF!="No"))</formula>
    </cfRule>
    <cfRule type="expression" priority="400" stopIfTrue="1">
      <formula>U2="$"</formula>
    </cfRule>
    <cfRule type="expression" dxfId="199" priority="401" stopIfTrue="1">
      <formula>U2&lt;&gt;#REF!</formula>
    </cfRule>
  </conditionalFormatting>
  <conditionalFormatting sqref="U160">
    <cfRule type="expression" dxfId="198" priority="396" stopIfTrue="1">
      <formula>AND(U160="$",OR(#REF!="Yes",#REF!="No"))</formula>
    </cfRule>
    <cfRule type="expression" priority="397" stopIfTrue="1">
      <formula>U160="$"</formula>
    </cfRule>
    <cfRule type="expression" dxfId="197" priority="398" stopIfTrue="1">
      <formula>U160&lt;&gt;#REF!</formula>
    </cfRule>
  </conditionalFormatting>
  <conditionalFormatting sqref="U159">
    <cfRule type="expression" dxfId="196" priority="393" stopIfTrue="1">
      <formula>AND(U159="$",OR(#REF!="Yes",#REF!="No"))</formula>
    </cfRule>
    <cfRule type="expression" priority="394" stopIfTrue="1">
      <formula>U159="$"</formula>
    </cfRule>
    <cfRule type="expression" dxfId="195" priority="395" stopIfTrue="1">
      <formula>U159&lt;&gt;#REF!</formula>
    </cfRule>
  </conditionalFormatting>
  <conditionalFormatting sqref="W78 W173:W176 W75:W76 W143:W152 W192:W200 W183:W190 W178:W181 W158 W130:W132 W106:W107 W80:W93 W3:W8 W154:W155 W109:W115 W51:W73 W134:W141 W10:W12">
    <cfRule type="expression" dxfId="194" priority="389" stopIfTrue="1">
      <formula>AND(W3="$",OR(#REF!="Yes",#REF!="No"))</formula>
    </cfRule>
    <cfRule type="expression" priority="390" stopIfTrue="1">
      <formula>W3="$"</formula>
    </cfRule>
    <cfRule type="expression" dxfId="193" priority="391" stopIfTrue="1">
      <formula>W3&lt;&gt;#REF!</formula>
    </cfRule>
  </conditionalFormatting>
  <conditionalFormatting sqref="W101 W22 W78 W128 W146 W7 W124 W91 W80">
    <cfRule type="expression" dxfId="192" priority="386" stopIfTrue="1">
      <formula>AND(W7="$",OR(#REF!="Yes",#REF!="No"))</formula>
    </cfRule>
    <cfRule type="expression" priority="387" stopIfTrue="1">
      <formula>W7="$"</formula>
    </cfRule>
    <cfRule type="expression" dxfId="191" priority="388" stopIfTrue="1">
      <formula>W7&lt;&gt;#REF!</formula>
    </cfRule>
  </conditionalFormatting>
  <conditionalFormatting sqref="W116">
    <cfRule type="expression" dxfId="190" priority="383" stopIfTrue="1">
      <formula>AND(W116="$",OR(#REF!="Yes",#REF!="No"))</formula>
    </cfRule>
    <cfRule type="expression" priority="384" stopIfTrue="1">
      <formula>W116="$"</formula>
    </cfRule>
    <cfRule type="expression" dxfId="189" priority="385" stopIfTrue="1">
      <formula>W116&lt;&gt;#REF!</formula>
    </cfRule>
  </conditionalFormatting>
  <conditionalFormatting sqref="W13">
    <cfRule type="expression" dxfId="188" priority="380" stopIfTrue="1">
      <formula>AND(W13="$",OR(#REF!="Yes",#REF!="No"))</formula>
    </cfRule>
    <cfRule type="expression" priority="381" stopIfTrue="1">
      <formula>W13="$"</formula>
    </cfRule>
    <cfRule type="expression" dxfId="187" priority="382" stopIfTrue="1">
      <formula>W13&lt;&gt;#REF!</formula>
    </cfRule>
  </conditionalFormatting>
  <conditionalFormatting sqref="W153">
    <cfRule type="expression" dxfId="186" priority="377" stopIfTrue="1">
      <formula>AND(W153="$",OR(#REF!="Yes",#REF!="No"))</formula>
    </cfRule>
    <cfRule type="expression" priority="378" stopIfTrue="1">
      <formula>W153="$"</formula>
    </cfRule>
    <cfRule type="expression" dxfId="185" priority="379" stopIfTrue="1">
      <formula>W153&lt;&gt;#REF!</formula>
    </cfRule>
  </conditionalFormatting>
  <conditionalFormatting sqref="W79">
    <cfRule type="expression" dxfId="184" priority="374" stopIfTrue="1">
      <formula>AND(W79="$",OR(#REF!="Yes",#REF!="No"))</formula>
    </cfRule>
    <cfRule type="expression" priority="375" stopIfTrue="1">
      <formula>W79="$"</formula>
    </cfRule>
    <cfRule type="expression" dxfId="183" priority="376" stopIfTrue="1">
      <formula>W79&lt;&gt;#REF!</formula>
    </cfRule>
  </conditionalFormatting>
  <conditionalFormatting sqref="W79">
    <cfRule type="expression" dxfId="182" priority="371" stopIfTrue="1">
      <formula>AND(W79="$",OR(#REF!="Yes",#REF!="No"))</formula>
    </cfRule>
    <cfRule type="expression" priority="372" stopIfTrue="1">
      <formula>W79="$"</formula>
    </cfRule>
    <cfRule type="expression" dxfId="181" priority="373" stopIfTrue="1">
      <formula>W79&lt;&gt;#REF!</formula>
    </cfRule>
  </conditionalFormatting>
  <conditionalFormatting sqref="W142">
    <cfRule type="expression" dxfId="180" priority="368" stopIfTrue="1">
      <formula>AND(W142="$",OR(#REF!="Yes",#REF!="No"))</formula>
    </cfRule>
    <cfRule type="expression" priority="369" stopIfTrue="1">
      <formula>W142="$"</formula>
    </cfRule>
    <cfRule type="expression" dxfId="179" priority="370" stopIfTrue="1">
      <formula>W142&lt;&gt;#REF!</formula>
    </cfRule>
  </conditionalFormatting>
  <conditionalFormatting sqref="W77">
    <cfRule type="expression" dxfId="178" priority="365" stopIfTrue="1">
      <formula>AND(W77="$",OR(#REF!="Yes",#REF!="No"))</formula>
    </cfRule>
    <cfRule type="expression" priority="366" stopIfTrue="1">
      <formula>W77="$"</formula>
    </cfRule>
    <cfRule type="expression" dxfId="177" priority="367" stopIfTrue="1">
      <formula>W77&lt;&gt;#REF!</formula>
    </cfRule>
  </conditionalFormatting>
  <conditionalFormatting sqref="W77">
    <cfRule type="expression" dxfId="176" priority="362" stopIfTrue="1">
      <formula>AND(W77="$",OR(#REF!="Yes",#REF!="No"))</formula>
    </cfRule>
    <cfRule type="expression" priority="363" stopIfTrue="1">
      <formula>W77="$"</formula>
    </cfRule>
    <cfRule type="expression" dxfId="175" priority="364" stopIfTrue="1">
      <formula>W77&lt;&gt;#REF!</formula>
    </cfRule>
  </conditionalFormatting>
  <conditionalFormatting sqref="W94">
    <cfRule type="expression" dxfId="174" priority="359" stopIfTrue="1">
      <formula>AND(W94="$",OR(#REF!="Yes",#REF!="No"))</formula>
    </cfRule>
    <cfRule type="expression" priority="360" stopIfTrue="1">
      <formula>W94="$"</formula>
    </cfRule>
    <cfRule type="expression" dxfId="173" priority="361" stopIfTrue="1">
      <formula>W94&lt;&gt;#REF!</formula>
    </cfRule>
  </conditionalFormatting>
  <conditionalFormatting sqref="W20">
    <cfRule type="expression" dxfId="172" priority="356" stopIfTrue="1">
      <formula>AND(W20="$",OR(#REF!="Yes",#REF!="No"))</formula>
    </cfRule>
    <cfRule type="expression" priority="357" stopIfTrue="1">
      <formula>W20="$"</formula>
    </cfRule>
    <cfRule type="expression" dxfId="171" priority="358" stopIfTrue="1">
      <formula>W20&lt;&gt;#REF!</formula>
    </cfRule>
  </conditionalFormatting>
  <conditionalFormatting sqref="W74">
    <cfRule type="expression" dxfId="170" priority="353" stopIfTrue="1">
      <formula>AND(W74="$",OR(#REF!="Yes",#REF!="No"))</formula>
    </cfRule>
    <cfRule type="expression" priority="354" stopIfTrue="1">
      <formula>W74="$"</formula>
    </cfRule>
    <cfRule type="expression" dxfId="169" priority="355" stopIfTrue="1">
      <formula>W74&lt;&gt;#REF!</formula>
    </cfRule>
  </conditionalFormatting>
  <conditionalFormatting sqref="W171">
    <cfRule type="expression" dxfId="168" priority="350" stopIfTrue="1">
      <formula>AND(W171="$",OR(#REF!="Yes",#REF!="No"))</formula>
    </cfRule>
    <cfRule type="expression" priority="351" stopIfTrue="1">
      <formula>W171="$"</formula>
    </cfRule>
    <cfRule type="expression" dxfId="167" priority="352" stopIfTrue="1">
      <formula>W171&lt;&gt;#REF!</formula>
    </cfRule>
  </conditionalFormatting>
  <conditionalFormatting sqref="W133">
    <cfRule type="expression" dxfId="166" priority="347" stopIfTrue="1">
      <formula>AND(W133="$",OR(#REF!="Yes",#REF!="No"))</formula>
    </cfRule>
    <cfRule type="expression" priority="348" stopIfTrue="1">
      <formula>W133="$"</formula>
    </cfRule>
    <cfRule type="expression" dxfId="165" priority="349" stopIfTrue="1">
      <formula>W133&lt;&gt;#REF!</formula>
    </cfRule>
  </conditionalFormatting>
  <conditionalFormatting sqref="W156">
    <cfRule type="expression" dxfId="164" priority="340" stopIfTrue="1">
      <formula>AND(W156="$",OR(#REF!="Yes",#REF!="No"))</formula>
    </cfRule>
    <cfRule type="expression" priority="341" stopIfTrue="1">
      <formula>W156="$"</formula>
    </cfRule>
    <cfRule type="expression" dxfId="163" priority="342" stopIfTrue="1">
      <formula>W156&lt;&gt;#REF!</formula>
    </cfRule>
  </conditionalFormatting>
  <conditionalFormatting sqref="W157">
    <cfRule type="expression" dxfId="162" priority="337" stopIfTrue="1">
      <formula>AND(W157="$",OR(#REF!="Yes",#REF!="No"))</formula>
    </cfRule>
    <cfRule type="expression" priority="338" stopIfTrue="1">
      <formula>W157="$"</formula>
    </cfRule>
    <cfRule type="expression" dxfId="161" priority="339" stopIfTrue="1">
      <formula>W157&lt;&gt;#REF!</formula>
    </cfRule>
  </conditionalFormatting>
  <conditionalFormatting sqref="W129">
    <cfRule type="expression" dxfId="160" priority="334" stopIfTrue="1">
      <formula>AND(W129="$",OR(#REF!="Yes",#REF!="No"))</formula>
    </cfRule>
    <cfRule type="expression" priority="335" stopIfTrue="1">
      <formula>W129="$"</formula>
    </cfRule>
    <cfRule type="expression" dxfId="159" priority="336" stopIfTrue="1">
      <formula>W129&lt;&gt;#REF!</formula>
    </cfRule>
  </conditionalFormatting>
  <conditionalFormatting sqref="W182">
    <cfRule type="expression" dxfId="158" priority="331" stopIfTrue="1">
      <formula>AND(W182="$",OR(#REF!="Yes",#REF!="No"))</formula>
    </cfRule>
    <cfRule type="expression" priority="332" stopIfTrue="1">
      <formula>W182="$"</formula>
    </cfRule>
    <cfRule type="expression" dxfId="157" priority="333" stopIfTrue="1">
      <formula>W182&lt;&gt;#REF!</formula>
    </cfRule>
  </conditionalFormatting>
  <conditionalFormatting sqref="W380 W360:W364 W351 W347 W334 W331 W311 W297 W287 W267 W258 W251 W235:W236 W226:W227 W224 W221 W209 W105">
    <cfRule type="expression" dxfId="156" priority="328" stopIfTrue="1">
      <formula>AND(W105="$",OR(#REF!="Yes",#REF!="No"))</formula>
    </cfRule>
    <cfRule type="expression" priority="329" stopIfTrue="1">
      <formula>W105="$"</formula>
    </cfRule>
    <cfRule type="expression" dxfId="155" priority="330" stopIfTrue="1">
      <formula>W105&lt;&gt;#REF!</formula>
    </cfRule>
  </conditionalFormatting>
  <conditionalFormatting sqref="W177">
    <cfRule type="expression" dxfId="154" priority="322" stopIfTrue="1">
      <formula>AND(W177="$",OR(#REF!="Yes",#REF!="No"))</formula>
    </cfRule>
    <cfRule type="expression" priority="323" stopIfTrue="1">
      <formula>W177="$"</formula>
    </cfRule>
    <cfRule type="expression" dxfId="153" priority="324" stopIfTrue="1">
      <formula>W177&lt;&gt;#REF!</formula>
    </cfRule>
  </conditionalFormatting>
  <conditionalFormatting sqref="W108">
    <cfRule type="expression" dxfId="152" priority="316" stopIfTrue="1">
      <formula>AND(W108="$",OR(#REF!="Yes",#REF!="No"))</formula>
    </cfRule>
    <cfRule type="expression" priority="317" stopIfTrue="1">
      <formula>W108="$"</formula>
    </cfRule>
    <cfRule type="expression" dxfId="151" priority="318" stopIfTrue="1">
      <formula>W108&lt;&gt;#REF!</formula>
    </cfRule>
  </conditionalFormatting>
  <conditionalFormatting sqref="W191">
    <cfRule type="expression" dxfId="150" priority="313" stopIfTrue="1">
      <formula>AND(W191="$",OR(#REF!="Yes",#REF!="No"))</formula>
    </cfRule>
    <cfRule type="expression" priority="314" stopIfTrue="1">
      <formula>W191="$"</formula>
    </cfRule>
    <cfRule type="expression" dxfId="149" priority="315" stopIfTrue="1">
      <formula>W191&lt;&gt;#REF!</formula>
    </cfRule>
  </conditionalFormatting>
  <conditionalFormatting sqref="W2">
    <cfRule type="expression" dxfId="148" priority="310" stopIfTrue="1">
      <formula>AND(W2="$",OR(#REF!="Yes",#REF!="No"))</formula>
    </cfRule>
    <cfRule type="expression" priority="311" stopIfTrue="1">
      <formula>W2="$"</formula>
    </cfRule>
    <cfRule type="expression" dxfId="147" priority="312" stopIfTrue="1">
      <formula>W2&lt;&gt;#REF!</formula>
    </cfRule>
  </conditionalFormatting>
  <conditionalFormatting sqref="W160">
    <cfRule type="expression" dxfId="146" priority="307" stopIfTrue="1">
      <formula>AND(W160="$",OR(#REF!="Yes",#REF!="No"))</formula>
    </cfRule>
    <cfRule type="expression" priority="308" stopIfTrue="1">
      <formula>W160="$"</formula>
    </cfRule>
    <cfRule type="expression" dxfId="145" priority="309" stopIfTrue="1">
      <formula>W160&lt;&gt;#REF!</formula>
    </cfRule>
  </conditionalFormatting>
  <conditionalFormatting sqref="W159">
    <cfRule type="expression" dxfId="144" priority="304" stopIfTrue="1">
      <formula>AND(W159="$",OR(#REF!="Yes",#REF!="No"))</formula>
    </cfRule>
    <cfRule type="expression" priority="305" stopIfTrue="1">
      <formula>W159="$"</formula>
    </cfRule>
    <cfRule type="expression" dxfId="143" priority="306" stopIfTrue="1">
      <formula>W159&lt;&gt;#REF!</formula>
    </cfRule>
  </conditionalFormatting>
  <conditionalFormatting sqref="U416 U413 U325 U290 U283 U263 U176:U178">
    <cfRule type="expression" dxfId="142" priority="299" stopIfTrue="1">
      <formula>AND(U176="$",OR(#REF!="Yes",#REF!="No"))</formula>
    </cfRule>
    <cfRule type="expression" priority="300" stopIfTrue="1">
      <formula>U176="$"</formula>
    </cfRule>
    <cfRule type="expression" dxfId="141" priority="301" stopIfTrue="1">
      <formula>U176&lt;&gt;#REF!</formula>
    </cfRule>
  </conditionalFormatting>
  <conditionalFormatting sqref="V402:V403 V398 V385 V369 V365 V350 V326 V301 V277 V274 V256:V257 V231 V228:V229 V224 V205:V206 V202 V176:V177 V74 V208">
    <cfRule type="expression" dxfId="140" priority="296" stopIfTrue="1">
      <formula>AND(V74="$",OR(#REF!="Yes",#REF!="No"))</formula>
    </cfRule>
    <cfRule type="expression" priority="297" stopIfTrue="1">
      <formula>V74="$"</formula>
    </cfRule>
    <cfRule type="expression" dxfId="139" priority="298" stopIfTrue="1">
      <formula>V74&lt;&gt;#REF!</formula>
    </cfRule>
  </conditionalFormatting>
  <conditionalFormatting sqref="W409 W404 W392 W353 W292 W278 W259 W50">
    <cfRule type="expression" dxfId="138" priority="293" stopIfTrue="1">
      <formula>AND(W50="$",OR(#REF!="Yes",#REF!="No"))</formula>
    </cfRule>
    <cfRule type="expression" priority="294" stopIfTrue="1">
      <formula>W50="$"</formula>
    </cfRule>
    <cfRule type="expression" dxfId="137" priority="295" stopIfTrue="1">
      <formula>W50&lt;&gt;#REF!</formula>
    </cfRule>
  </conditionalFormatting>
  <conditionalFormatting sqref="E434:F434 H434 O434:S434 X434">
    <cfRule type="expression" dxfId="136" priority="289" stopIfTrue="1">
      <formula>AND(E434="$",OR(#REF!="Yes",#REF!="No"))</formula>
    </cfRule>
    <cfRule type="expression" priority="290" stopIfTrue="1">
      <formula>E434="$"</formula>
    </cfRule>
    <cfRule type="expression" dxfId="135" priority="291" stopIfTrue="1">
      <formula>E434&lt;&gt;#REF!</formula>
    </cfRule>
  </conditionalFormatting>
  <conditionalFormatting sqref="G434 I434:N434 T434">
    <cfRule type="expression" dxfId="134" priority="286" stopIfTrue="1">
      <formula>AND(G434="$",OR(#REF!="Yes",#REF!="No"))</formula>
    </cfRule>
    <cfRule type="expression" priority="287" stopIfTrue="1">
      <formula>G434="$"</formula>
    </cfRule>
    <cfRule type="expression" dxfId="133" priority="288" stopIfTrue="1">
      <formula>G434&lt;&gt;#REF!</formula>
    </cfRule>
  </conditionalFormatting>
  <conditionalFormatting sqref="A434">
    <cfRule type="expression" dxfId="132" priority="292">
      <formula>COUNTA(E434:X434)=0</formula>
    </cfRule>
  </conditionalFormatting>
  <conditionalFormatting sqref="V434">
    <cfRule type="expression" dxfId="131" priority="279" stopIfTrue="1">
      <formula>AND(V434="$",OR(#REF!="Yes",#REF!="No"))</formula>
    </cfRule>
    <cfRule type="expression" priority="280" stopIfTrue="1">
      <formula>V434="$"</formula>
    </cfRule>
    <cfRule type="expression" dxfId="130" priority="281" stopIfTrue="1">
      <formula>V434&lt;&gt;#REF!</formula>
    </cfRule>
  </conditionalFormatting>
  <conditionalFormatting sqref="U434">
    <cfRule type="expression" dxfId="129" priority="276" stopIfTrue="1">
      <formula>AND(U434="$",OR(#REF!="Yes",#REF!="No"))</formula>
    </cfRule>
    <cfRule type="expression" priority="277" stopIfTrue="1">
      <formula>U434="$"</formula>
    </cfRule>
    <cfRule type="expression" dxfId="128" priority="278" stopIfTrue="1">
      <formula>U434&lt;&gt;#REF!</formula>
    </cfRule>
  </conditionalFormatting>
  <conditionalFormatting sqref="W434">
    <cfRule type="expression" dxfId="127" priority="273" stopIfTrue="1">
      <formula>AND(W434="$",OR(#REF!="Yes",#REF!="No"))</formula>
    </cfRule>
    <cfRule type="expression" priority="274" stopIfTrue="1">
      <formula>W434="$"</formula>
    </cfRule>
    <cfRule type="expression" dxfId="126" priority="275" stopIfTrue="1">
      <formula>W434&lt;&gt;#REF!</formula>
    </cfRule>
  </conditionalFormatting>
  <conditionalFormatting sqref="E435:F435 H435 O435:S435 X435">
    <cfRule type="expression" dxfId="125" priority="269" stopIfTrue="1">
      <formula>AND(E435="$",OR(#REF!="Yes",#REF!="No"))</formula>
    </cfRule>
    <cfRule type="expression" priority="270" stopIfTrue="1">
      <formula>E435="$"</formula>
    </cfRule>
    <cfRule type="expression" dxfId="124" priority="271" stopIfTrue="1">
      <formula>E435&lt;&gt;#REF!</formula>
    </cfRule>
  </conditionalFormatting>
  <conditionalFormatting sqref="G435 I435:N435 T435">
    <cfRule type="expression" dxfId="123" priority="266" stopIfTrue="1">
      <formula>AND(G435="$",OR(#REF!="Yes",#REF!="No"))</formula>
    </cfRule>
    <cfRule type="expression" priority="267" stopIfTrue="1">
      <formula>G435="$"</formula>
    </cfRule>
    <cfRule type="expression" dxfId="122" priority="268" stopIfTrue="1">
      <formula>G435&lt;&gt;#REF!</formula>
    </cfRule>
  </conditionalFormatting>
  <conditionalFormatting sqref="A435">
    <cfRule type="expression" dxfId="121" priority="272">
      <formula>COUNTA(E435:X435)=0</formula>
    </cfRule>
  </conditionalFormatting>
  <conditionalFormatting sqref="V435">
    <cfRule type="expression" dxfId="120" priority="259" stopIfTrue="1">
      <formula>AND(V435="$",OR(#REF!="Yes",#REF!="No"))</formula>
    </cfRule>
    <cfRule type="expression" priority="260" stopIfTrue="1">
      <formula>V435="$"</formula>
    </cfRule>
    <cfRule type="expression" dxfId="119" priority="261" stopIfTrue="1">
      <formula>V435&lt;&gt;#REF!</formula>
    </cfRule>
  </conditionalFormatting>
  <conditionalFormatting sqref="U435">
    <cfRule type="expression" dxfId="118" priority="256" stopIfTrue="1">
      <formula>AND(U435="$",OR(#REF!="Yes",#REF!="No"))</formula>
    </cfRule>
    <cfRule type="expression" priority="257" stopIfTrue="1">
      <formula>U435="$"</formula>
    </cfRule>
    <cfRule type="expression" dxfId="117" priority="258" stopIfTrue="1">
      <formula>U435&lt;&gt;#REF!</formula>
    </cfRule>
  </conditionalFormatting>
  <conditionalFormatting sqref="W435">
    <cfRule type="expression" dxfId="116" priority="253" stopIfTrue="1">
      <formula>AND(W435="$",OR(#REF!="Yes",#REF!="No"))</formula>
    </cfRule>
    <cfRule type="expression" priority="254" stopIfTrue="1">
      <formula>W435="$"</formula>
    </cfRule>
    <cfRule type="expression" dxfId="115" priority="255" stopIfTrue="1">
      <formula>W435&lt;&gt;#REF!</formula>
    </cfRule>
  </conditionalFormatting>
  <conditionalFormatting sqref="R404 R334 R278:R280 R261">
    <cfRule type="expression" dxfId="114" priority="250" stopIfTrue="1">
      <formula>AND(R261="$",OR(#REF!="Yes",#REF!="No"))</formula>
    </cfRule>
    <cfRule type="expression" priority="251" stopIfTrue="1">
      <formula>R261="$"</formula>
    </cfRule>
    <cfRule type="expression" dxfId="113" priority="252" stopIfTrue="1">
      <formula>R261&lt;&gt;#REF!</formula>
    </cfRule>
  </conditionalFormatting>
  <conditionalFormatting sqref="E9:F9 H9 O9:S9 X9">
    <cfRule type="expression" dxfId="112" priority="222" stopIfTrue="1">
      <formula>AND(E9="$",OR(#REF!="Yes",#REF!="No"))</formula>
    </cfRule>
    <cfRule type="expression" priority="223" stopIfTrue="1">
      <formula>E9="$"</formula>
    </cfRule>
    <cfRule type="expression" dxfId="111" priority="224" stopIfTrue="1">
      <formula>E9&lt;&gt;#REF!</formula>
    </cfRule>
  </conditionalFormatting>
  <conditionalFormatting sqref="G9 T9 I9:N9">
    <cfRule type="expression" dxfId="110" priority="219" stopIfTrue="1">
      <formula>AND(G9="$",OR(#REF!="Yes",#REF!="No"))</formula>
    </cfRule>
    <cfRule type="expression" priority="220" stopIfTrue="1">
      <formula>G9="$"</formula>
    </cfRule>
    <cfRule type="expression" dxfId="109" priority="221" stopIfTrue="1">
      <formula>G9&lt;&gt;#REF!</formula>
    </cfRule>
  </conditionalFormatting>
  <conditionalFormatting sqref="A9">
    <cfRule type="expression" dxfId="108" priority="225">
      <formula>COUNTA(E9:X9)=0</formula>
    </cfRule>
  </conditionalFormatting>
  <conditionalFormatting sqref="V9">
    <cfRule type="expression" dxfId="107" priority="212" stopIfTrue="1">
      <formula>AND(V9="$",OR(#REF!="Yes",#REF!="No"))</formula>
    </cfRule>
    <cfRule type="expression" priority="213" stopIfTrue="1">
      <formula>V9="$"</formula>
    </cfRule>
    <cfRule type="expression" dxfId="106" priority="214" stopIfTrue="1">
      <formula>V9&lt;&gt;#REF!</formula>
    </cfRule>
  </conditionalFormatting>
  <conditionalFormatting sqref="U9">
    <cfRule type="expression" dxfId="105" priority="209" stopIfTrue="1">
      <formula>AND(U9="$",OR(#REF!="Yes",#REF!="No"))</formula>
    </cfRule>
    <cfRule type="expression" priority="210" stopIfTrue="1">
      <formula>U9="$"</formula>
    </cfRule>
    <cfRule type="expression" dxfId="104" priority="211" stopIfTrue="1">
      <formula>U9&lt;&gt;#REF!</formula>
    </cfRule>
  </conditionalFormatting>
  <conditionalFormatting sqref="W9">
    <cfRule type="expression" dxfId="103" priority="206" stopIfTrue="1">
      <formula>AND(W9="$",OR(#REF!="Yes",#REF!="No"))</formula>
    </cfRule>
    <cfRule type="expression" priority="207" stopIfTrue="1">
      <formula>W9="$"</formula>
    </cfRule>
    <cfRule type="expression" dxfId="102" priority="208" stopIfTrue="1">
      <formula>W9&lt;&gt;#REF!</formula>
    </cfRule>
  </conditionalFormatting>
  <conditionalFormatting sqref="F410:G410 F406:G406 F383:G383 F369:G369 F306:G306 F271:G271 F144:G144 F142:G142 F123:G123 F120:G120 F54:G55">
    <cfRule type="expression" dxfId="101" priority="203" stopIfTrue="1">
      <formula>AND(F54="$",OR(#REF!="Yes",#REF!="No"))</formula>
    </cfRule>
    <cfRule type="expression" priority="204" stopIfTrue="1">
      <formula>F54="$"</formula>
    </cfRule>
    <cfRule type="expression" dxfId="100" priority="205" stopIfTrue="1">
      <formula>F54&lt;&gt;#REF!</formula>
    </cfRule>
  </conditionalFormatting>
  <conditionalFormatting sqref="H126:N126">
    <cfRule type="expression" dxfId="99" priority="200" stopIfTrue="1">
      <formula>AND(H126="$",OR(#REF!="Yes",#REF!="No"))</formula>
    </cfRule>
    <cfRule type="expression" priority="201" stopIfTrue="1">
      <formula>H126="$"</formula>
    </cfRule>
    <cfRule type="expression" dxfId="98" priority="202" stopIfTrue="1">
      <formula>H126&lt;&gt;#REF!</formula>
    </cfRule>
  </conditionalFormatting>
  <conditionalFormatting sqref="R369 R271 R249 R226 R160">
    <cfRule type="expression" dxfId="97" priority="197" stopIfTrue="1">
      <formula>AND(R160="$",OR(#REF!="Yes",#REF!="No"))</formula>
    </cfRule>
    <cfRule type="expression" priority="198" stopIfTrue="1">
      <formula>R160="$"</formula>
    </cfRule>
    <cfRule type="expression" dxfId="96" priority="199" stopIfTrue="1">
      <formula>R160&lt;&gt;#REF!</formula>
    </cfRule>
  </conditionalFormatting>
  <conditionalFormatting sqref="R420 R418 R414 R411 R403 R385:R386 R381:R382 R364 R362 R332 R282 R268 R240">
    <cfRule type="expression" dxfId="95" priority="194" stopIfTrue="1">
      <formula>AND(R240="$",OR(#REF!="Yes",#REF!="No"))</formula>
    </cfRule>
    <cfRule type="expression" priority="195" stopIfTrue="1">
      <formula>R240="$"</formula>
    </cfRule>
    <cfRule type="expression" dxfId="94" priority="196" stopIfTrue="1">
      <formula>R240&lt;&gt;#REF!</formula>
    </cfRule>
  </conditionalFormatting>
  <conditionalFormatting sqref="R426 R409:R410 R283:R284 R265 R153">
    <cfRule type="expression" dxfId="93" priority="191" stopIfTrue="1">
      <formula>AND(R153="$",OR(#REF!="Yes",#REF!="No"))</formula>
    </cfRule>
    <cfRule type="expression" priority="192" stopIfTrue="1">
      <formula>R153="$"</formula>
    </cfRule>
    <cfRule type="expression" dxfId="92" priority="193" stopIfTrue="1">
      <formula>R153&lt;&gt;#REF!</formula>
    </cfRule>
  </conditionalFormatting>
  <conditionalFormatting sqref="J275:N275">
    <cfRule type="expression" dxfId="91" priority="184" stopIfTrue="1">
      <formula>AND(J275="$",OR(#REF!="Yes",#REF!="No"))</formula>
    </cfRule>
    <cfRule type="expression" priority="185" stopIfTrue="1">
      <formula>J275="$"</formula>
    </cfRule>
    <cfRule type="expression" dxfId="90" priority="186" stopIfTrue="1">
      <formula>J275&lt;&gt;#REF!</formula>
    </cfRule>
  </conditionalFormatting>
  <conditionalFormatting sqref="A275">
    <cfRule type="expression" dxfId="89" priority="190">
      <formula>COUNTA(E275:X275)=0</formula>
    </cfRule>
  </conditionalFormatting>
  <conditionalFormatting sqref="V275">
    <cfRule type="expression" dxfId="88" priority="177" stopIfTrue="1">
      <formula>AND(V275="$",OR(#REF!="Yes",#REF!="No"))</formula>
    </cfRule>
    <cfRule type="expression" priority="178" stopIfTrue="1">
      <formula>V275="$"</formula>
    </cfRule>
    <cfRule type="expression" dxfId="87" priority="179" stopIfTrue="1">
      <formula>V275&lt;&gt;#REF!</formula>
    </cfRule>
  </conditionalFormatting>
  <conditionalFormatting sqref="J296:N296">
    <cfRule type="expression" dxfId="86" priority="150" stopIfTrue="1">
      <formula>AND(J296="$",OR(#REF!="Yes",#REF!="No"))</formula>
    </cfRule>
    <cfRule type="expression" priority="151" stopIfTrue="1">
      <formula>J296="$"</formula>
    </cfRule>
    <cfRule type="expression" dxfId="85" priority="152" stopIfTrue="1">
      <formula>J296&lt;&gt;#REF!</formula>
    </cfRule>
  </conditionalFormatting>
  <conditionalFormatting sqref="A296">
    <cfRule type="expression" dxfId="84" priority="156">
      <formula>COUNTA(E296:X296)=0</formula>
    </cfRule>
  </conditionalFormatting>
  <conditionalFormatting sqref="V319 V269 V266 V252:V253 V225 V163 V157:V158 V107:V109 V45">
    <cfRule type="expression" dxfId="83" priority="143" stopIfTrue="1">
      <formula>AND(V45="$",OR(#REF!="Yes",#REF!="No"))</formula>
    </cfRule>
    <cfRule type="expression" priority="144" stopIfTrue="1">
      <formula>V45="$"</formula>
    </cfRule>
    <cfRule type="expression" dxfId="82" priority="145" stopIfTrue="1">
      <formula>V45&lt;&gt;#REF!</formula>
    </cfRule>
  </conditionalFormatting>
  <conditionalFormatting sqref="V285:V290 V271 V267 V245 V243 V218 V105:V106 V101 V90">
    <cfRule type="expression" dxfId="81" priority="140" stopIfTrue="1">
      <formula>AND(V90="$",OR(#REF!="Yes",#REF!="No"))</formula>
    </cfRule>
    <cfRule type="expression" priority="141" stopIfTrue="1">
      <formula>V90="$"</formula>
    </cfRule>
    <cfRule type="expression" dxfId="80" priority="142" stopIfTrue="1">
      <formula>V90&lt;&gt;#REF!</formula>
    </cfRule>
  </conditionalFormatting>
  <conditionalFormatting sqref="V285:V290 V271 V267 V245 V243 V218 V105:V106 V101 V90">
    <cfRule type="expression" dxfId="79" priority="137" stopIfTrue="1">
      <formula>AND(V90="$",OR(#REF!="Yes",#REF!="No"))</formula>
    </cfRule>
    <cfRule type="expression" priority="138" stopIfTrue="1">
      <formula>V90="$"</formula>
    </cfRule>
    <cfRule type="expression" dxfId="78" priority="139" stopIfTrue="1">
      <formula>V90&lt;&gt;#REF!</formula>
    </cfRule>
  </conditionalFormatting>
  <conditionalFormatting sqref="J281:N281">
    <cfRule type="expression" dxfId="77" priority="124" stopIfTrue="1">
      <formula>AND(J281="$",OR(#REF!="Yes",#REF!="No"))</formula>
    </cfRule>
    <cfRule type="expression" priority="125" stopIfTrue="1">
      <formula>J281="$"</formula>
    </cfRule>
    <cfRule type="expression" dxfId="76" priority="126" stopIfTrue="1">
      <formula>J281&lt;&gt;#REF!</formula>
    </cfRule>
  </conditionalFormatting>
  <conditionalFormatting sqref="A281">
    <cfRule type="expression" dxfId="75" priority="130">
      <formula>COUNTA(E281:X281)=0</formula>
    </cfRule>
  </conditionalFormatting>
  <conditionalFormatting sqref="R281">
    <cfRule type="expression" dxfId="74" priority="117" stopIfTrue="1">
      <formula>AND(R281="$",OR(#REF!="Yes",#REF!="No"))</formula>
    </cfRule>
    <cfRule type="expression" priority="118" stopIfTrue="1">
      <formula>R281="$"</formula>
    </cfRule>
    <cfRule type="expression" dxfId="73" priority="119" stopIfTrue="1">
      <formula>R281&lt;&gt;#REF!</formula>
    </cfRule>
  </conditionalFormatting>
  <conditionalFormatting sqref="J207:N207">
    <cfRule type="expression" dxfId="72" priority="110" stopIfTrue="1">
      <formula>AND(J207="$",OR(#REF!="Yes",#REF!="No"))</formula>
    </cfRule>
    <cfRule type="expression" priority="111" stopIfTrue="1">
      <formula>J207="$"</formula>
    </cfRule>
    <cfRule type="expression" dxfId="71" priority="112" stopIfTrue="1">
      <formula>J207&lt;&gt;#REF!</formula>
    </cfRule>
  </conditionalFormatting>
  <conditionalFormatting sqref="A207">
    <cfRule type="expression" dxfId="70" priority="116">
      <formula>COUNTA(E207:X207)=0</formula>
    </cfRule>
  </conditionalFormatting>
  <conditionalFormatting sqref="F207:G207">
    <cfRule type="expression" dxfId="69" priority="103" stopIfTrue="1">
      <formula>AND(F207="$",OR(#REF!="Yes",#REF!="No"))</formula>
    </cfRule>
    <cfRule type="expression" priority="104" stopIfTrue="1">
      <formula>F207="$"</formula>
    </cfRule>
    <cfRule type="expression" dxfId="68" priority="105" stopIfTrue="1">
      <formula>F207&lt;&gt;#REF!</formula>
    </cfRule>
  </conditionalFormatting>
  <conditionalFormatting sqref="V207">
    <cfRule type="expression" dxfId="67" priority="100" stopIfTrue="1">
      <formula>AND(V207="$",OR(#REF!="Yes",#REF!="No"))</formula>
    </cfRule>
    <cfRule type="expression" priority="101" stopIfTrue="1">
      <formula>V207="$"</formula>
    </cfRule>
    <cfRule type="expression" dxfId="66" priority="102" stopIfTrue="1">
      <formula>V207&lt;&gt;#REF!</formula>
    </cfRule>
  </conditionalFormatting>
  <conditionalFormatting sqref="X369 X279 X271 X264:X265 X243:X246 X220 X196 X189:X190 X79 X76 X66 X46 X42:X44 X31">
    <cfRule type="expression" dxfId="65" priority="97" stopIfTrue="1">
      <formula>AND(X31="$",OR(#REF!="Yes",#REF!="No"))</formula>
    </cfRule>
    <cfRule type="expression" priority="98" stopIfTrue="1">
      <formula>X31="$"</formula>
    </cfRule>
    <cfRule type="expression" dxfId="64" priority="99" stopIfTrue="1">
      <formula>X31&lt;&gt;#REF!</formula>
    </cfRule>
  </conditionalFormatting>
  <conditionalFormatting sqref="X369 X279 X271 X264:X265 X243:X246 X220 X79">
    <cfRule type="expression" dxfId="63" priority="94" stopIfTrue="1">
      <formula>AND(X79="$",OR(#REF!="Yes",#REF!="No"))</formula>
    </cfRule>
    <cfRule type="expression" priority="95" stopIfTrue="1">
      <formula>X79="$"</formula>
    </cfRule>
    <cfRule type="expression" dxfId="62" priority="96" stopIfTrue="1">
      <formula>X79&lt;&gt;#REF!</formula>
    </cfRule>
  </conditionalFormatting>
  <conditionalFormatting sqref="R387 R372 R273 R228">
    <cfRule type="expression" dxfId="61" priority="91" stopIfTrue="1">
      <formula>AND(R228="$",OR(#REF!="Yes",#REF!="No"))</formula>
    </cfRule>
    <cfRule type="expression" priority="92" stopIfTrue="1">
      <formula>R228="$"</formula>
    </cfRule>
    <cfRule type="expression" dxfId="60" priority="93" stopIfTrue="1">
      <formula>R228&lt;&gt;#REF!</formula>
    </cfRule>
  </conditionalFormatting>
  <conditionalFormatting sqref="R429 R412:R413 R285:R290 R267">
    <cfRule type="expression" dxfId="59" priority="88" stopIfTrue="1">
      <formula>AND(R267="$",OR(#REF!="Yes",#REF!="No"))</formula>
    </cfRule>
    <cfRule type="expression" priority="89" stopIfTrue="1">
      <formula>R267="$"</formula>
    </cfRule>
    <cfRule type="expression" dxfId="58" priority="90" stopIfTrue="1">
      <formula>R267&lt;&gt;#REF!</formula>
    </cfRule>
  </conditionalFormatting>
  <conditionalFormatting sqref="E166 H166:I166 X166 O166:S166">
    <cfRule type="expression" dxfId="57" priority="84" stopIfTrue="1">
      <formula>AND(E166="$",OR(#REF!="Yes",#REF!="No"))</formula>
    </cfRule>
    <cfRule type="expression" priority="85" stopIfTrue="1">
      <formula>E166="$"</formula>
    </cfRule>
    <cfRule type="expression" dxfId="56" priority="86" stopIfTrue="1">
      <formula>E166&lt;&gt;#REF!</formula>
    </cfRule>
  </conditionalFormatting>
  <conditionalFormatting sqref="J166:N166">
    <cfRule type="expression" dxfId="55" priority="81" stopIfTrue="1">
      <formula>AND(J166="$",OR(#REF!="Yes",#REF!="No"))</formula>
    </cfRule>
    <cfRule type="expression" priority="82" stopIfTrue="1">
      <formula>J166="$"</formula>
    </cfRule>
    <cfRule type="expression" dxfId="54" priority="83" stopIfTrue="1">
      <formula>J166&lt;&gt;#REF!</formula>
    </cfRule>
  </conditionalFormatting>
  <conditionalFormatting sqref="F166">
    <cfRule type="expression" dxfId="53" priority="78" stopIfTrue="1">
      <formula>AND(F166="$",OR(#REF!="Yes",#REF!="No"))</formula>
    </cfRule>
    <cfRule type="expression" priority="79" stopIfTrue="1">
      <formula>F166="$"</formula>
    </cfRule>
    <cfRule type="expression" dxfId="52" priority="80" stopIfTrue="1">
      <formula>F166&lt;&gt;#REF!</formula>
    </cfRule>
  </conditionalFormatting>
  <conditionalFormatting sqref="G166">
    <cfRule type="expression" dxfId="51" priority="75" stopIfTrue="1">
      <formula>AND(G166="$",OR(#REF!="Yes",#REF!="No"))</formula>
    </cfRule>
    <cfRule type="expression" priority="76" stopIfTrue="1">
      <formula>G166="$"</formula>
    </cfRule>
    <cfRule type="expression" dxfId="50" priority="77" stopIfTrue="1">
      <formula>G166&lt;&gt;#REF!</formula>
    </cfRule>
  </conditionalFormatting>
  <conditionalFormatting sqref="T166">
    <cfRule type="expression" dxfId="49" priority="72" stopIfTrue="1">
      <formula>AND(T166="$",OR(#REF!="Yes",#REF!="No"))</formula>
    </cfRule>
    <cfRule type="expression" priority="73" stopIfTrue="1">
      <formula>T166="$"</formula>
    </cfRule>
    <cfRule type="expression" dxfId="48" priority="74" stopIfTrue="1">
      <formula>T166&lt;&gt;#REF!</formula>
    </cfRule>
  </conditionalFormatting>
  <conditionalFormatting sqref="A166">
    <cfRule type="expression" dxfId="47" priority="87">
      <formula>COUNTA(E166:X166)=0</formula>
    </cfRule>
  </conditionalFormatting>
  <conditionalFormatting sqref="U166:W166">
    <cfRule type="expression" dxfId="46" priority="68" stopIfTrue="1">
      <formula>AND(U166="$",OR(#REF!="Yes",#REF!="No"))</formula>
    </cfRule>
    <cfRule type="expression" priority="69" stopIfTrue="1">
      <formula>U166="$"</formula>
    </cfRule>
    <cfRule type="expression" dxfId="45" priority="70" stopIfTrue="1">
      <formula>U166&lt;&gt;#REF!</formula>
    </cfRule>
  </conditionalFormatting>
  <conditionalFormatting sqref="J308:N308">
    <cfRule type="expression" dxfId="44" priority="61" stopIfTrue="1">
      <formula>AND(J308="$",OR(#REF!="Yes",#REF!="No"))</formula>
    </cfRule>
    <cfRule type="expression" priority="62" stopIfTrue="1">
      <formula>J308="$"</formula>
    </cfRule>
    <cfRule type="expression" dxfId="43" priority="63" stopIfTrue="1">
      <formula>J308&lt;&gt;#REF!</formula>
    </cfRule>
  </conditionalFormatting>
  <conditionalFormatting sqref="A308">
    <cfRule type="expression" dxfId="42" priority="67">
      <formula>COUNTA(E308:X308)=0</formula>
    </cfRule>
  </conditionalFormatting>
  <conditionalFormatting sqref="R272">
    <cfRule type="expression" dxfId="41" priority="48" stopIfTrue="1">
      <formula>AND(R272="$",OR(#REF!="Yes",#REF!="No"))</formula>
    </cfRule>
    <cfRule type="expression" priority="49" stopIfTrue="1">
      <formula>R272="$"</formula>
    </cfRule>
    <cfRule type="expression" dxfId="40" priority="50" stopIfTrue="1">
      <formula>R272&lt;&gt;#REF!</formula>
    </cfRule>
  </conditionalFormatting>
  <conditionalFormatting sqref="S172 O172:Q172 E172:F172 X172">
    <cfRule type="expression" dxfId="39" priority="32" stopIfTrue="1">
      <formula>AND(E172="$",OR(#REF!="Yes",#REF!="No"))</formula>
    </cfRule>
    <cfRule type="expression" priority="33" stopIfTrue="1">
      <formula>E172="$"</formula>
    </cfRule>
    <cfRule type="expression" dxfId="38" priority="34" stopIfTrue="1">
      <formula>E172&lt;&gt;#REF!</formula>
    </cfRule>
  </conditionalFormatting>
  <conditionalFormatting sqref="G172">
    <cfRule type="expression" dxfId="37" priority="29" stopIfTrue="1">
      <formula>AND(G172="$",OR(#REF!="Yes",#REF!="No"))</formula>
    </cfRule>
    <cfRule type="expression" priority="30" stopIfTrue="1">
      <formula>G172="$"</formula>
    </cfRule>
    <cfRule type="expression" dxfId="36" priority="31" stopIfTrue="1">
      <formula>G172&lt;&gt;#REF!</formula>
    </cfRule>
  </conditionalFormatting>
  <conditionalFormatting sqref="R172">
    <cfRule type="expression" dxfId="35" priority="26" stopIfTrue="1">
      <formula>AND(R172="$",OR(#REF!="Yes",#REF!="No"))</formula>
    </cfRule>
    <cfRule type="expression" priority="27" stopIfTrue="1">
      <formula>R172="$"</formula>
    </cfRule>
    <cfRule type="expression" dxfId="34" priority="28" stopIfTrue="1">
      <formula>R172&lt;&gt;#REF!</formula>
    </cfRule>
  </conditionalFormatting>
  <conditionalFormatting sqref="H172">
    <cfRule type="expression" dxfId="33" priority="23" stopIfTrue="1">
      <formula>AND(H172="$",OR(#REF!="Yes",#REF!="No"))</formula>
    </cfRule>
    <cfRule type="expression" priority="24" stopIfTrue="1">
      <formula>H172="$"</formula>
    </cfRule>
    <cfRule type="expression" dxfId="32" priority="25" stopIfTrue="1">
      <formula>H172&lt;&gt;#REF!</formula>
    </cfRule>
  </conditionalFormatting>
  <conditionalFormatting sqref="T172">
    <cfRule type="expression" dxfId="31" priority="17" stopIfTrue="1">
      <formula>AND(T172="$",OR(#REF!="Yes",#REF!="No"))</formula>
    </cfRule>
    <cfRule type="expression" priority="18" stopIfTrue="1">
      <formula>T172="$"</formula>
    </cfRule>
    <cfRule type="expression" dxfId="30" priority="19" stopIfTrue="1">
      <formula>T172&lt;&gt;#REF!</formula>
    </cfRule>
  </conditionalFormatting>
  <conditionalFormatting sqref="A172">
    <cfRule type="expression" dxfId="29" priority="41">
      <formula>COUNTA(E172:X172)=0</formula>
    </cfRule>
  </conditionalFormatting>
  <conditionalFormatting sqref="V172">
    <cfRule type="expression" dxfId="28" priority="10" stopIfTrue="1">
      <formula>AND(V172="$",OR(#REF!="Yes",#REF!="No"))</formula>
    </cfRule>
    <cfRule type="expression" priority="11" stopIfTrue="1">
      <formula>V172="$"</formula>
    </cfRule>
    <cfRule type="expression" dxfId="27" priority="12" stopIfTrue="1">
      <formula>V172&lt;&gt;#REF!</formula>
    </cfRule>
  </conditionalFormatting>
  <conditionalFormatting sqref="U172">
    <cfRule type="expression" dxfId="26" priority="7" stopIfTrue="1">
      <formula>AND(U172="$",OR(#REF!="Yes",#REF!="No"))</formula>
    </cfRule>
    <cfRule type="expression" priority="8" stopIfTrue="1">
      <formula>U172="$"</formula>
    </cfRule>
    <cfRule type="expression" dxfId="25" priority="9" stopIfTrue="1">
      <formula>U172&lt;&gt;#REF!</formula>
    </cfRule>
  </conditionalFormatting>
  <conditionalFormatting sqref="W172">
    <cfRule type="expression" dxfId="24" priority="4" stopIfTrue="1">
      <formula>AND(W172="$",OR(#REF!="Yes",#REF!="No"))</formula>
    </cfRule>
    <cfRule type="expression" priority="5" stopIfTrue="1">
      <formula>W172="$"</formula>
    </cfRule>
    <cfRule type="expression" dxfId="23" priority="6" stopIfTrue="1">
      <formula>W172&lt;&gt;#REF!</formula>
    </cfRule>
  </conditionalFormatting>
  <conditionalFormatting sqref="I172:N172">
    <cfRule type="expression" dxfId="22" priority="1" stopIfTrue="1">
      <formula>AND(I172="$",OR(#REF!="Yes",#REF!="No"))</formula>
    </cfRule>
    <cfRule type="expression" priority="2" stopIfTrue="1">
      <formula>I172="$"</formula>
    </cfRule>
    <cfRule type="expression" dxfId="21" priority="3" stopIfTrue="1">
      <formula>I172&lt;&gt;#REF!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189"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1097"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1081" id="{5C739AB1-7971-4375-AF18-B8D003FCE991}">
            <xm:f>NOT(ISNUMBER(MATCH(C3,MyNetworks!$6:$6,0)))</xm:f>
            <x14:dxf>
              <fill>
                <patternFill>
                  <bgColor rgb="FFFF0000"/>
                </patternFill>
              </fill>
            </x14:dxf>
          </x14:cfRule>
          <xm:sqref>C3:C8 C414:C417 C276:C280 C161:C165 C282:C295 C297:C307 C208:C274 C167:C171 C309:C387 C10:C158 C173:C206</xm:sqref>
        </x14:conditionalFormatting>
        <x14:conditionalFormatting xmlns:xm="http://schemas.microsoft.com/office/excel/2006/main">
          <x14:cfRule type="expression" priority="662"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645" id="{D583B2BA-D13E-4418-BBBF-1962532C2F61}">
            <xm:f>NOT(ISNUMBER(MATCH(C159,MyNetworks!$6:$6,0)))</xm:f>
            <x14:dxf>
              <fill>
                <patternFill>
                  <bgColor rgb="FFFF0000"/>
                </patternFill>
              </fill>
            </x14:dxf>
          </x14:cfRule>
          <xm:sqref>C159:C160</xm:sqref>
        </x14:conditionalFormatting>
        <x14:conditionalFormatting xmlns:xm="http://schemas.microsoft.com/office/excel/2006/main">
          <x14:cfRule type="expression" priority="523"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435"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392"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346"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303"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302"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285" id="{1C009B33-40DC-4D08-ABDE-878D29C58D51}">
            <xm:f>NOT(ISNUMBER(MATCH(C434,MyNetworks!$6:$6,0)))</xm:f>
            <x14:dxf>
              <fill>
                <patternFill>
                  <bgColor rgb="FFFF0000"/>
                </patternFill>
              </fill>
            </x14:dxf>
          </x14:cfRule>
          <xm:sqref>C434</xm:sqref>
        </x14:conditionalFormatting>
        <x14:conditionalFormatting xmlns:xm="http://schemas.microsoft.com/office/excel/2006/main">
          <x14:cfRule type="expression" priority="265" id="{D7531E6A-152D-4865-9617-A22ED67AFBEF}">
            <xm:f>NOT(ISNUMBER(MATCH(C435,MyNetworks!$6:$6,0)))</xm:f>
            <x14:dxf>
              <fill>
                <patternFill>
                  <bgColor rgb="FFFF0000"/>
                </patternFill>
              </fill>
            </x14:dxf>
          </x14:cfRule>
          <xm:sqref>C435</xm:sqref>
        </x14:conditionalFormatting>
        <x14:conditionalFormatting xmlns:xm="http://schemas.microsoft.com/office/excel/2006/main">
          <x14:cfRule type="expression" priority="218"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183" id="{7F14C10E-D920-4AE6-B781-029C45097C42}">
            <xm:f>NOT(ISNUMBER(MATCH(C275,MyNetworks!$6:$6,0)))</xm:f>
            <x14:dxf>
              <fill>
                <patternFill>
                  <bgColor rgb="FFFF0000"/>
                </patternFill>
              </fill>
            </x14:dxf>
          </x14:cfRule>
          <xm:sqref>C275</xm:sqref>
        </x14:conditionalFormatting>
        <x14:conditionalFormatting xmlns:xm="http://schemas.microsoft.com/office/excel/2006/main">
          <x14:cfRule type="expression" priority="149" id="{071125FF-B824-43FF-921F-863C4F628CC4}">
            <xm:f>NOT(ISNUMBER(MATCH(C296,MyNetworks!$6:$6,0)))</xm:f>
            <x14:dxf>
              <fill>
                <patternFill>
                  <bgColor rgb="FFFF0000"/>
                </patternFill>
              </fill>
            </x14:dxf>
          </x14:cfRule>
          <xm:sqref>C296</xm:sqref>
        </x14:conditionalFormatting>
        <x14:conditionalFormatting xmlns:xm="http://schemas.microsoft.com/office/excel/2006/main">
          <x14:cfRule type="expression" priority="123" id="{44AA66DC-D6CD-47D1-8811-5E669A1A6519}">
            <xm:f>NOT(ISNUMBER(MATCH(C281,MyNetworks!$6:$6,0)))</xm:f>
            <x14:dxf>
              <fill>
                <patternFill>
                  <bgColor rgb="FFFF0000"/>
                </patternFill>
              </fill>
            </x14:dxf>
          </x14:cfRule>
          <xm:sqref>C281</xm:sqref>
        </x14:conditionalFormatting>
        <x14:conditionalFormatting xmlns:xm="http://schemas.microsoft.com/office/excel/2006/main">
          <x14:cfRule type="expression" priority="109" id="{8BF52A5B-7526-439B-A62D-13F05DEE28C2}">
            <xm:f>NOT(ISNUMBER(MATCH(C207,MyNetworks!$6:$6,0)))</xm:f>
            <x14:dxf>
              <fill>
                <patternFill>
                  <bgColor rgb="FFFF0000"/>
                </patternFill>
              </fill>
            </x14:dxf>
          </x14:cfRule>
          <xm:sqref>C207</xm:sqref>
        </x14:conditionalFormatting>
        <x14:conditionalFormatting xmlns:xm="http://schemas.microsoft.com/office/excel/2006/main">
          <x14:cfRule type="expression" priority="71" id="{35CBA1AA-3579-4A4A-A9C4-05CA24D3B33E}">
            <xm:f>NOT(ISNUMBER(MATCH(C166,MyNetworks!$6:$6,0)))</xm:f>
            <x14:dxf>
              <fill>
                <patternFill>
                  <bgColor rgb="FFFF0000"/>
                </patternFill>
              </fill>
            </x14:dxf>
          </x14:cfRule>
          <xm:sqref>C166</xm:sqref>
        </x14:conditionalFormatting>
        <x14:conditionalFormatting xmlns:xm="http://schemas.microsoft.com/office/excel/2006/main">
          <x14:cfRule type="expression" priority="60" id="{C5EAFE63-AE05-4312-8B5A-CCBFD1482A93}">
            <xm:f>NOT(ISNUMBER(MATCH(C308,MyNetworks!$6:$6,0)))</xm:f>
            <x14:dxf>
              <fill>
                <patternFill>
                  <bgColor rgb="FFFF0000"/>
                </patternFill>
              </fill>
            </x14:dxf>
          </x14:cfRule>
          <xm:sqref>C308</xm:sqref>
        </x14:conditionalFormatting>
        <x14:conditionalFormatting xmlns:xm="http://schemas.microsoft.com/office/excel/2006/main">
          <x14:cfRule type="expression" priority="16" id="{CD695D34-1896-4A9D-BAFD-9F48ABC54CAD}">
            <xm:f>NOT(ISNUMBER(MATCH(C172,MyNetworks!$6:$6,0)))</xm:f>
            <x14:dxf>
              <fill>
                <patternFill>
                  <bgColor rgb="FFFF0000"/>
                </patternFill>
              </fill>
            </x14:dxf>
          </x14:cfRule>
          <xm:sqref>C172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4"/>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171</v>
      </c>
      <c r="E1" t="s">
        <v>191</v>
      </c>
      <c r="G1" t="s">
        <v>413</v>
      </c>
      <c r="I1">
        <f>COUNTIF(B6:B200,0)+COUNTIF(E6:E200,0)</f>
        <v>120</v>
      </c>
    </row>
    <row r="2" spans="1:9" x14ac:dyDescent="0.4">
      <c r="A2" s="10" t="s">
        <v>171</v>
      </c>
      <c r="B2" t="s">
        <v>1</v>
      </c>
      <c r="D2" s="10" t="s">
        <v>185</v>
      </c>
      <c r="E2" t="s">
        <v>1</v>
      </c>
    </row>
    <row r="4" spans="1:9" x14ac:dyDescent="0.4">
      <c r="A4" s="10" t="s">
        <v>415</v>
      </c>
      <c r="D4" s="10" t="s">
        <v>415</v>
      </c>
    </row>
    <row r="5" spans="1:9" x14ac:dyDescent="0.4">
      <c r="A5" s="10" t="s">
        <v>317</v>
      </c>
      <c r="B5" t="s">
        <v>86</v>
      </c>
      <c r="D5" s="10" t="s">
        <v>317</v>
      </c>
      <c r="E5" t="s">
        <v>86</v>
      </c>
      <c r="G5" s="10"/>
      <c r="H5" s="10"/>
    </row>
    <row r="6" spans="1:9" x14ac:dyDescent="0.4">
      <c r="A6" t="s">
        <v>848</v>
      </c>
      <c r="B6" s="173">
        <v>1</v>
      </c>
      <c r="D6" t="s">
        <v>5</v>
      </c>
      <c r="E6" s="173">
        <v>1</v>
      </c>
    </row>
    <row r="7" spans="1:9" x14ac:dyDescent="0.4">
      <c r="A7" t="s">
        <v>0</v>
      </c>
      <c r="B7" s="173">
        <v>1</v>
      </c>
      <c r="D7" t="s">
        <v>87</v>
      </c>
      <c r="E7" s="173">
        <v>0</v>
      </c>
    </row>
    <row r="8" spans="1:9" x14ac:dyDescent="0.4">
      <c r="A8" t="s">
        <v>781</v>
      </c>
      <c r="B8" s="173">
        <v>0</v>
      </c>
      <c r="D8" t="s">
        <v>294</v>
      </c>
      <c r="E8" s="173">
        <v>1</v>
      </c>
    </row>
    <row r="9" spans="1:9" x14ac:dyDescent="0.4">
      <c r="A9" t="s">
        <v>6</v>
      </c>
      <c r="B9" s="173">
        <v>0</v>
      </c>
      <c r="D9" t="s">
        <v>89</v>
      </c>
      <c r="E9" s="173">
        <v>0</v>
      </c>
    </row>
    <row r="10" spans="1:9" x14ac:dyDescent="0.4">
      <c r="A10" t="s">
        <v>7</v>
      </c>
      <c r="B10" s="173">
        <v>0</v>
      </c>
      <c r="D10" t="s">
        <v>10</v>
      </c>
      <c r="E10" s="173">
        <v>0</v>
      </c>
    </row>
    <row r="11" spans="1:9" x14ac:dyDescent="0.4">
      <c r="A11" t="s">
        <v>8</v>
      </c>
      <c r="B11" s="173">
        <v>0</v>
      </c>
      <c r="D11" t="s">
        <v>93</v>
      </c>
      <c r="E11" s="173">
        <v>0</v>
      </c>
    </row>
    <row r="12" spans="1:9" x14ac:dyDescent="0.4">
      <c r="A12" t="s">
        <v>9</v>
      </c>
      <c r="B12" s="173">
        <v>0</v>
      </c>
      <c r="D12" t="s">
        <v>373</v>
      </c>
      <c r="E12" s="173">
        <v>0</v>
      </c>
    </row>
    <row r="13" spans="1:9" x14ac:dyDescent="0.4">
      <c r="A13" t="s">
        <v>11</v>
      </c>
      <c r="B13" s="173">
        <v>0</v>
      </c>
      <c r="D13" t="s">
        <v>18</v>
      </c>
      <c r="E13" s="173">
        <v>0</v>
      </c>
    </row>
    <row r="14" spans="1:9" x14ac:dyDescent="0.4">
      <c r="A14" t="s">
        <v>14</v>
      </c>
      <c r="B14" s="173">
        <v>0</v>
      </c>
      <c r="D14" t="s">
        <v>21</v>
      </c>
      <c r="E14" s="173">
        <v>0</v>
      </c>
    </row>
    <row r="15" spans="1:9" x14ac:dyDescent="0.4">
      <c r="A15" t="s">
        <v>172</v>
      </c>
      <c r="B15" s="173">
        <v>1</v>
      </c>
      <c r="D15" t="s">
        <v>22</v>
      </c>
      <c r="E15" s="173">
        <v>1</v>
      </c>
    </row>
    <row r="16" spans="1:9" x14ac:dyDescent="0.4">
      <c r="A16" t="s">
        <v>2</v>
      </c>
      <c r="B16" s="173">
        <v>1</v>
      </c>
      <c r="D16" t="s">
        <v>24</v>
      </c>
      <c r="E16" s="173">
        <v>0</v>
      </c>
    </row>
    <row r="17" spans="1:5" x14ac:dyDescent="0.4">
      <c r="A17" t="s">
        <v>15</v>
      </c>
      <c r="B17" s="173">
        <v>0</v>
      </c>
      <c r="D17" t="s">
        <v>26</v>
      </c>
      <c r="E17" s="173">
        <v>0</v>
      </c>
    </row>
    <row r="18" spans="1:5" x14ac:dyDescent="0.4">
      <c r="A18" t="s">
        <v>16</v>
      </c>
      <c r="B18" s="173">
        <v>0</v>
      </c>
      <c r="D18" t="s">
        <v>27</v>
      </c>
      <c r="E18" s="173">
        <v>0</v>
      </c>
    </row>
    <row r="19" spans="1:5" x14ac:dyDescent="0.4">
      <c r="A19" t="s">
        <v>153</v>
      </c>
      <c r="B19" s="173">
        <v>0</v>
      </c>
      <c r="D19" t="s">
        <v>173</v>
      </c>
      <c r="E19" s="173">
        <v>0</v>
      </c>
    </row>
    <row r="20" spans="1:5" x14ac:dyDescent="0.4">
      <c r="A20" t="s">
        <v>19</v>
      </c>
      <c r="B20" s="173">
        <v>0</v>
      </c>
      <c r="D20" t="s">
        <v>114</v>
      </c>
      <c r="E20" s="173">
        <v>0</v>
      </c>
    </row>
    <row r="21" spans="1:5" x14ac:dyDescent="0.4">
      <c r="A21" t="s">
        <v>96</v>
      </c>
      <c r="B21" s="173">
        <v>0</v>
      </c>
      <c r="D21" t="s">
        <v>168</v>
      </c>
      <c r="E21" s="173">
        <v>0</v>
      </c>
    </row>
    <row r="22" spans="1:5" x14ac:dyDescent="0.4">
      <c r="A22" t="s">
        <v>20</v>
      </c>
      <c r="B22" s="173">
        <v>0</v>
      </c>
      <c r="D22" t="s">
        <v>910</v>
      </c>
      <c r="E22" s="173">
        <v>0</v>
      </c>
    </row>
    <row r="23" spans="1:5" x14ac:dyDescent="0.4">
      <c r="A23" t="s">
        <v>156</v>
      </c>
      <c r="B23" s="173">
        <v>0</v>
      </c>
      <c r="D23" t="s">
        <v>178</v>
      </c>
      <c r="E23" s="173">
        <v>0</v>
      </c>
    </row>
    <row r="24" spans="1:5" x14ac:dyDescent="0.4">
      <c r="A24" t="s">
        <v>539</v>
      </c>
      <c r="B24" s="173">
        <v>0</v>
      </c>
      <c r="D24" t="s">
        <v>118</v>
      </c>
      <c r="E24" s="173">
        <v>0</v>
      </c>
    </row>
    <row r="25" spans="1:5" x14ac:dyDescent="0.4">
      <c r="A25" t="s">
        <v>23</v>
      </c>
      <c r="B25" s="173">
        <v>0</v>
      </c>
      <c r="D25" t="s">
        <v>119</v>
      </c>
      <c r="E25" s="173">
        <v>0</v>
      </c>
    </row>
    <row r="26" spans="1:5" x14ac:dyDescent="0.4">
      <c r="A26" t="s">
        <v>25</v>
      </c>
      <c r="B26" s="173">
        <v>0</v>
      </c>
      <c r="D26" t="s">
        <v>43</v>
      </c>
      <c r="E26" s="173">
        <v>0</v>
      </c>
    </row>
    <row r="27" spans="1:5" x14ac:dyDescent="0.4">
      <c r="A27" t="s">
        <v>28</v>
      </c>
      <c r="B27" s="173">
        <v>0</v>
      </c>
      <c r="D27" t="s">
        <v>334</v>
      </c>
      <c r="E27" s="173">
        <v>0</v>
      </c>
    </row>
    <row r="28" spans="1:5" x14ac:dyDescent="0.4">
      <c r="A28" t="s">
        <v>29</v>
      </c>
      <c r="B28" s="173">
        <v>0</v>
      </c>
      <c r="D28" t="s">
        <v>47</v>
      </c>
      <c r="E28" s="173">
        <v>0</v>
      </c>
    </row>
    <row r="29" spans="1:5" x14ac:dyDescent="0.4">
      <c r="A29" t="s">
        <v>30</v>
      </c>
      <c r="B29" s="173">
        <v>0</v>
      </c>
      <c r="D29" t="s">
        <v>48</v>
      </c>
      <c r="E29" s="173">
        <v>0</v>
      </c>
    </row>
    <row r="30" spans="1:5" x14ac:dyDescent="0.4">
      <c r="A30" t="s">
        <v>31</v>
      </c>
      <c r="B30" s="173">
        <v>0</v>
      </c>
      <c r="D30" t="s">
        <v>121</v>
      </c>
      <c r="E30" s="173">
        <v>0</v>
      </c>
    </row>
    <row r="31" spans="1:5" x14ac:dyDescent="0.4">
      <c r="A31" t="s">
        <v>33</v>
      </c>
      <c r="B31" s="173">
        <v>0</v>
      </c>
      <c r="D31" t="s">
        <v>51</v>
      </c>
      <c r="E31" s="173">
        <v>0</v>
      </c>
    </row>
    <row r="32" spans="1:5" x14ac:dyDescent="0.4">
      <c r="A32" t="s">
        <v>174</v>
      </c>
      <c r="B32" s="173">
        <v>0</v>
      </c>
      <c r="D32" t="s">
        <v>124</v>
      </c>
      <c r="E32" s="173">
        <v>0</v>
      </c>
    </row>
    <row r="33" spans="1:5" x14ac:dyDescent="0.4">
      <c r="A33" t="s">
        <v>390</v>
      </c>
      <c r="B33" s="173">
        <v>0</v>
      </c>
      <c r="D33" t="s">
        <v>125</v>
      </c>
      <c r="E33" s="173">
        <v>0</v>
      </c>
    </row>
    <row r="34" spans="1:5" x14ac:dyDescent="0.4">
      <c r="A34" t="s">
        <v>391</v>
      </c>
      <c r="B34" s="173">
        <v>0</v>
      </c>
      <c r="D34" t="s">
        <v>52</v>
      </c>
      <c r="E34" s="173">
        <v>0</v>
      </c>
    </row>
    <row r="35" spans="1:5" x14ac:dyDescent="0.4">
      <c r="A35" t="s">
        <v>34</v>
      </c>
      <c r="B35" s="173">
        <v>0</v>
      </c>
      <c r="D35" t="s">
        <v>59</v>
      </c>
      <c r="E35" s="173">
        <v>0</v>
      </c>
    </row>
    <row r="36" spans="1:5" x14ac:dyDescent="0.4">
      <c r="A36" t="s">
        <v>194</v>
      </c>
      <c r="B36" s="173">
        <v>1</v>
      </c>
      <c r="D36" t="s">
        <v>60</v>
      </c>
      <c r="E36" s="173">
        <v>0</v>
      </c>
    </row>
    <row r="37" spans="1:5" x14ac:dyDescent="0.4">
      <c r="A37" t="s">
        <v>35</v>
      </c>
      <c r="B37" s="173">
        <v>0</v>
      </c>
      <c r="D37" t="s">
        <v>61</v>
      </c>
      <c r="E37" s="173">
        <v>0</v>
      </c>
    </row>
    <row r="38" spans="1:5" x14ac:dyDescent="0.4">
      <c r="A38" t="s">
        <v>36</v>
      </c>
      <c r="B38" s="173">
        <v>0</v>
      </c>
      <c r="D38" t="s">
        <v>62</v>
      </c>
      <c r="E38" s="173">
        <v>0</v>
      </c>
    </row>
    <row r="39" spans="1:5" x14ac:dyDescent="0.4">
      <c r="A39" t="s">
        <v>175</v>
      </c>
      <c r="B39" s="173">
        <v>0</v>
      </c>
      <c r="D39" t="s">
        <v>135</v>
      </c>
      <c r="E39" s="173">
        <v>0</v>
      </c>
    </row>
    <row r="40" spans="1:5" x14ac:dyDescent="0.4">
      <c r="A40" t="s">
        <v>176</v>
      </c>
      <c r="B40" s="173">
        <v>0</v>
      </c>
      <c r="D40" t="s">
        <v>139</v>
      </c>
      <c r="E40" s="173">
        <v>0</v>
      </c>
    </row>
    <row r="41" spans="1:5" x14ac:dyDescent="0.4">
      <c r="A41" t="s">
        <v>224</v>
      </c>
      <c r="B41" s="173">
        <v>1</v>
      </c>
      <c r="D41" t="s">
        <v>64</v>
      </c>
      <c r="E41" s="173">
        <v>0</v>
      </c>
    </row>
    <row r="42" spans="1:5" x14ac:dyDescent="0.4">
      <c r="A42" t="s">
        <v>37</v>
      </c>
      <c r="B42" s="173">
        <v>0</v>
      </c>
      <c r="D42" t="s">
        <v>144</v>
      </c>
      <c r="E42" s="173">
        <v>0</v>
      </c>
    </row>
    <row r="43" spans="1:5" x14ac:dyDescent="0.4">
      <c r="A43" t="s">
        <v>38</v>
      </c>
      <c r="B43" s="173">
        <v>0</v>
      </c>
      <c r="D43" t="s">
        <v>78</v>
      </c>
      <c r="E43" s="173">
        <v>0</v>
      </c>
    </row>
    <row r="44" spans="1:5" x14ac:dyDescent="0.4">
      <c r="A44" t="s">
        <v>177</v>
      </c>
      <c r="B44" s="173">
        <v>0</v>
      </c>
      <c r="D44" t="s">
        <v>149</v>
      </c>
      <c r="E44" s="173">
        <v>0</v>
      </c>
    </row>
    <row r="45" spans="1:5" x14ac:dyDescent="0.4">
      <c r="A45" t="s">
        <v>39</v>
      </c>
      <c r="B45" s="173">
        <v>0</v>
      </c>
      <c r="D45" t="s">
        <v>81</v>
      </c>
      <c r="E45" s="173">
        <v>0</v>
      </c>
    </row>
    <row r="46" spans="1:5" x14ac:dyDescent="0.4">
      <c r="A46" t="s">
        <v>40</v>
      </c>
      <c r="B46" s="173">
        <v>0</v>
      </c>
      <c r="D46" t="s">
        <v>82</v>
      </c>
      <c r="E46" s="173">
        <v>0</v>
      </c>
    </row>
    <row r="47" spans="1:5" x14ac:dyDescent="0.4">
      <c r="A47" t="s">
        <v>42</v>
      </c>
      <c r="B47" s="173">
        <v>0</v>
      </c>
    </row>
    <row r="48" spans="1:5" x14ac:dyDescent="0.4">
      <c r="A48" t="s">
        <v>44</v>
      </c>
      <c r="B48" s="173">
        <v>0</v>
      </c>
    </row>
    <row r="49" spans="1:2" x14ac:dyDescent="0.4">
      <c r="A49" t="s">
        <v>45</v>
      </c>
      <c r="B49" s="173">
        <v>0</v>
      </c>
    </row>
    <row r="50" spans="1:2" x14ac:dyDescent="0.4">
      <c r="A50" t="s">
        <v>46</v>
      </c>
      <c r="B50" s="173">
        <v>0</v>
      </c>
    </row>
    <row r="51" spans="1:2" x14ac:dyDescent="0.4">
      <c r="A51" t="s">
        <v>120</v>
      </c>
      <c r="B51" s="173">
        <v>0</v>
      </c>
    </row>
    <row r="52" spans="1:2" x14ac:dyDescent="0.4">
      <c r="A52" t="s">
        <v>300</v>
      </c>
      <c r="B52" s="173">
        <v>0</v>
      </c>
    </row>
    <row r="53" spans="1:2" x14ac:dyDescent="0.4">
      <c r="A53" t="s">
        <v>731</v>
      </c>
      <c r="B53" s="173">
        <v>0</v>
      </c>
    </row>
    <row r="54" spans="1:2" x14ac:dyDescent="0.4">
      <c r="A54" t="s">
        <v>49</v>
      </c>
      <c r="B54" s="173">
        <v>0</v>
      </c>
    </row>
    <row r="55" spans="1:2" x14ac:dyDescent="0.4">
      <c r="A55" t="s">
        <v>154</v>
      </c>
      <c r="B55" s="173">
        <v>0</v>
      </c>
    </row>
    <row r="56" spans="1:2" x14ac:dyDescent="0.4">
      <c r="A56" t="s">
        <v>50</v>
      </c>
      <c r="B56" s="173">
        <v>0</v>
      </c>
    </row>
    <row r="57" spans="1:2" x14ac:dyDescent="0.4">
      <c r="A57" t="s">
        <v>378</v>
      </c>
      <c r="B57" s="173">
        <v>0</v>
      </c>
    </row>
    <row r="58" spans="1:2" x14ac:dyDescent="0.4">
      <c r="A58" t="s">
        <v>53</v>
      </c>
      <c r="B58" s="173">
        <v>0</v>
      </c>
    </row>
    <row r="59" spans="1:2" x14ac:dyDescent="0.4">
      <c r="A59" t="s">
        <v>54</v>
      </c>
      <c r="B59" s="173">
        <v>0</v>
      </c>
    </row>
    <row r="60" spans="1:2" x14ac:dyDescent="0.4">
      <c r="A60" t="s">
        <v>55</v>
      </c>
      <c r="B60" s="173">
        <v>0</v>
      </c>
    </row>
    <row r="61" spans="1:2" x14ac:dyDescent="0.4">
      <c r="A61" t="s">
        <v>4</v>
      </c>
      <c r="B61" s="173">
        <v>1</v>
      </c>
    </row>
    <row r="62" spans="1:2" x14ac:dyDescent="0.4">
      <c r="A62" t="s">
        <v>179</v>
      </c>
      <c r="B62" s="173">
        <v>0</v>
      </c>
    </row>
    <row r="63" spans="1:2" x14ac:dyDescent="0.4">
      <c r="A63" t="s">
        <v>126</v>
      </c>
      <c r="B63" s="173">
        <v>0</v>
      </c>
    </row>
    <row r="64" spans="1:2" x14ac:dyDescent="0.4">
      <c r="A64" t="s">
        <v>127</v>
      </c>
      <c r="B64" s="173">
        <v>0</v>
      </c>
    </row>
    <row r="65" spans="1:2" x14ac:dyDescent="0.4">
      <c r="A65" t="s">
        <v>56</v>
      </c>
      <c r="B65" s="173">
        <v>0</v>
      </c>
    </row>
    <row r="66" spans="1:2" x14ac:dyDescent="0.4">
      <c r="A66" t="s">
        <v>131</v>
      </c>
      <c r="B66" s="173">
        <v>0</v>
      </c>
    </row>
    <row r="67" spans="1:2" x14ac:dyDescent="0.4">
      <c r="A67" t="s">
        <v>785</v>
      </c>
      <c r="B67" s="173">
        <v>0</v>
      </c>
    </row>
    <row r="68" spans="1:2" x14ac:dyDescent="0.4">
      <c r="A68" t="s">
        <v>337</v>
      </c>
      <c r="B68" s="173">
        <v>0</v>
      </c>
    </row>
    <row r="69" spans="1:2" x14ac:dyDescent="0.4">
      <c r="A69" t="s">
        <v>181</v>
      </c>
      <c r="B69" s="173">
        <v>0</v>
      </c>
    </row>
    <row r="70" spans="1:2" x14ac:dyDescent="0.4">
      <c r="A70" t="s">
        <v>63</v>
      </c>
      <c r="B70" s="173">
        <v>0</v>
      </c>
    </row>
    <row r="71" spans="1:2" x14ac:dyDescent="0.4">
      <c r="A71" t="s">
        <v>913</v>
      </c>
      <c r="B71" s="173">
        <v>0</v>
      </c>
    </row>
    <row r="72" spans="1:2" x14ac:dyDescent="0.4">
      <c r="A72" t="s">
        <v>137</v>
      </c>
      <c r="B72" s="173">
        <v>0</v>
      </c>
    </row>
    <row r="73" spans="1:2" x14ac:dyDescent="0.4">
      <c r="A73" t="s">
        <v>65</v>
      </c>
      <c r="B73" s="173">
        <v>0</v>
      </c>
    </row>
    <row r="74" spans="1:2" x14ac:dyDescent="0.4">
      <c r="A74" t="s">
        <v>182</v>
      </c>
      <c r="B74" s="173">
        <v>0</v>
      </c>
    </row>
    <row r="75" spans="1:2" x14ac:dyDescent="0.4">
      <c r="A75" t="s">
        <v>302</v>
      </c>
      <c r="B75" s="173">
        <v>0</v>
      </c>
    </row>
    <row r="76" spans="1:2" x14ac:dyDescent="0.4">
      <c r="A76" t="s">
        <v>158</v>
      </c>
      <c r="B76" s="173">
        <v>0</v>
      </c>
    </row>
    <row r="77" spans="1:2" x14ac:dyDescent="0.4">
      <c r="A77" t="s">
        <v>68</v>
      </c>
      <c r="B77" s="173">
        <v>0</v>
      </c>
    </row>
    <row r="78" spans="1:2" x14ac:dyDescent="0.4">
      <c r="A78" t="s">
        <v>69</v>
      </c>
      <c r="B78" s="173">
        <v>0</v>
      </c>
    </row>
    <row r="79" spans="1:2" x14ac:dyDescent="0.4">
      <c r="A79" t="s">
        <v>155</v>
      </c>
      <c r="B79" s="173">
        <v>0</v>
      </c>
    </row>
    <row r="80" spans="1:2" x14ac:dyDescent="0.4">
      <c r="A80" t="s">
        <v>70</v>
      </c>
      <c r="B80" s="173">
        <v>0</v>
      </c>
    </row>
    <row r="81" spans="1:2" x14ac:dyDescent="0.4">
      <c r="A81" t="s">
        <v>71</v>
      </c>
      <c r="B81" s="173">
        <v>0</v>
      </c>
    </row>
    <row r="82" spans="1:2" x14ac:dyDescent="0.4">
      <c r="A82" t="s">
        <v>72</v>
      </c>
      <c r="B82" s="173">
        <v>0</v>
      </c>
    </row>
    <row r="83" spans="1:2" x14ac:dyDescent="0.4">
      <c r="A83" t="s">
        <v>303</v>
      </c>
      <c r="B83" s="173">
        <v>0</v>
      </c>
    </row>
    <row r="84" spans="1:2" x14ac:dyDescent="0.4">
      <c r="A84" t="s">
        <v>73</v>
      </c>
      <c r="B84" s="173">
        <v>0</v>
      </c>
    </row>
    <row r="85" spans="1:2" x14ac:dyDescent="0.4">
      <c r="A85" t="s">
        <v>74</v>
      </c>
      <c r="B85" s="173">
        <v>0</v>
      </c>
    </row>
    <row r="86" spans="1:2" x14ac:dyDescent="0.4">
      <c r="A86" t="s">
        <v>75</v>
      </c>
      <c r="B86" s="173">
        <v>0</v>
      </c>
    </row>
    <row r="87" spans="1:2" x14ac:dyDescent="0.4">
      <c r="A87" t="s">
        <v>76</v>
      </c>
      <c r="B87" s="173">
        <v>0</v>
      </c>
    </row>
    <row r="88" spans="1:2" x14ac:dyDescent="0.4">
      <c r="A88" t="s">
        <v>77</v>
      </c>
      <c r="B88" s="173">
        <v>0</v>
      </c>
    </row>
    <row r="89" spans="1:2" x14ac:dyDescent="0.4">
      <c r="A89" t="s">
        <v>148</v>
      </c>
      <c r="B89" s="173">
        <v>0</v>
      </c>
    </row>
    <row r="90" spans="1:2" x14ac:dyDescent="0.4">
      <c r="A90" t="s">
        <v>159</v>
      </c>
      <c r="B90" s="173">
        <v>0</v>
      </c>
    </row>
    <row r="91" spans="1:2" x14ac:dyDescent="0.4">
      <c r="A91" t="s">
        <v>80</v>
      </c>
      <c r="B91" s="173">
        <v>0</v>
      </c>
    </row>
    <row r="92" spans="1:2" x14ac:dyDescent="0.4">
      <c r="A92" t="s">
        <v>381</v>
      </c>
      <c r="B92" s="173">
        <v>0</v>
      </c>
    </row>
    <row r="93" spans="1:2" x14ac:dyDescent="0.4">
      <c r="A93" t="s">
        <v>368</v>
      </c>
      <c r="B93" s="173">
        <v>0</v>
      </c>
    </row>
    <row r="94" spans="1:2" x14ac:dyDescent="0.4">
      <c r="A94" t="s">
        <v>160</v>
      </c>
      <c r="B94"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2020-01-16T14:32:25Z</dcterms:modified>
</cp:coreProperties>
</file>